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630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</externalReferences>
  <definedNames>
    <definedName name="_xlnm.Print_Area" localSheetId="9">Chuva!$A$1:$AI$32</definedName>
    <definedName name="_xlnm.Print_Area" localSheetId="7">DirVento!$A$1:$AG$4</definedName>
    <definedName name="_xlnm.Print_Area" localSheetId="8">RajadaVento!$A$1:$AG$4</definedName>
    <definedName name="_xlnm.Print_Area" localSheetId="0">TempInst!$A$1:$AG$4</definedName>
    <definedName name="_xlnm.Print_Area" localSheetId="1">TempMax!$A$1:$AH$4</definedName>
    <definedName name="_xlnm.Print_Area" localSheetId="2">TempMin!$A$1:$AH$4</definedName>
    <definedName name="_xlnm.Print_Area" localSheetId="3">UmidInst!$A$1:$AG$4</definedName>
    <definedName name="_xlnm.Print_Area" localSheetId="4">UmidMax!$A$1:$AH$4</definedName>
    <definedName name="_xlnm.Print_Area" localSheetId="5">UmidMin!$A$1:$AH$4</definedName>
    <definedName name="_xlnm.Print_Area" localSheetId="6">VelVentoMax!$A$1:$AG$4</definedName>
  </definedNames>
  <calcPr calcId="145621"/>
</workbook>
</file>

<file path=xl/calcChain.xml><?xml version="1.0" encoding="utf-8"?>
<calcChain xmlns="http://schemas.openxmlformats.org/spreadsheetml/2006/main">
  <c r="AF49" i="14" l="1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C49" i="15"/>
  <c r="B49" i="15"/>
  <c r="AF48" i="15"/>
  <c r="AE48" i="15"/>
  <c r="AD48" i="15"/>
  <c r="AC48" i="15"/>
  <c r="AB48" i="15"/>
  <c r="AA48" i="15"/>
  <c r="Z48" i="15"/>
  <c r="Y48" i="15"/>
  <c r="X48" i="15"/>
  <c r="W48" i="15"/>
  <c r="V48" i="15"/>
  <c r="U48" i="15"/>
  <c r="T48" i="15"/>
  <c r="S48" i="15"/>
  <c r="R48" i="15"/>
  <c r="Q48" i="15"/>
  <c r="P48" i="15"/>
  <c r="O48" i="15"/>
  <c r="N48" i="15"/>
  <c r="M48" i="15"/>
  <c r="L48" i="15"/>
  <c r="K48" i="15"/>
  <c r="J48" i="15"/>
  <c r="I48" i="15"/>
  <c r="H48" i="15"/>
  <c r="G48" i="15"/>
  <c r="F48" i="15"/>
  <c r="E48" i="15"/>
  <c r="D48" i="15"/>
  <c r="C48" i="15"/>
  <c r="B48" i="15"/>
  <c r="AF47" i="15"/>
  <c r="AE47" i="15"/>
  <c r="AD47" i="15"/>
  <c r="AC47" i="15"/>
  <c r="AB47" i="15"/>
  <c r="AA47" i="15"/>
  <c r="Z47" i="15"/>
  <c r="Y47" i="15"/>
  <c r="X47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AF46" i="15"/>
  <c r="AE46" i="15"/>
  <c r="AD46" i="15"/>
  <c r="AC46" i="15"/>
  <c r="AB46" i="15"/>
  <c r="AA46" i="15"/>
  <c r="Z46" i="15"/>
  <c r="Y46" i="15"/>
  <c r="X46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G46" i="15"/>
  <c r="F46" i="15"/>
  <c r="E46" i="15"/>
  <c r="D46" i="15"/>
  <c r="C46" i="15"/>
  <c r="B46" i="15"/>
  <c r="AF45" i="15"/>
  <c r="AE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C45" i="15"/>
  <c r="B45" i="15"/>
  <c r="AF44" i="15"/>
  <c r="AE44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C44" i="15"/>
  <c r="B44" i="15"/>
  <c r="AF43" i="15"/>
  <c r="AE43" i="15"/>
  <c r="AD43" i="15"/>
  <c r="AC43" i="15"/>
  <c r="AB43" i="15"/>
  <c r="AA43" i="15"/>
  <c r="Z43" i="15"/>
  <c r="Y43" i="15"/>
  <c r="X43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H43" i="15"/>
  <c r="G43" i="15"/>
  <c r="F43" i="15"/>
  <c r="E43" i="15"/>
  <c r="D43" i="15"/>
  <c r="C43" i="15"/>
  <c r="B43" i="15"/>
  <c r="AF42" i="15"/>
  <c r="AE42" i="15"/>
  <c r="AD42" i="15"/>
  <c r="AC42" i="15"/>
  <c r="AB42" i="15"/>
  <c r="AA42" i="15"/>
  <c r="Z42" i="15"/>
  <c r="Y42" i="15"/>
  <c r="X42" i="15"/>
  <c r="W42" i="15"/>
  <c r="V42" i="15"/>
  <c r="U42" i="15"/>
  <c r="T42" i="15"/>
  <c r="S42" i="15"/>
  <c r="R42" i="15"/>
  <c r="Q42" i="15"/>
  <c r="P42" i="15"/>
  <c r="O42" i="15"/>
  <c r="N42" i="15"/>
  <c r="M42" i="15"/>
  <c r="L42" i="15"/>
  <c r="K42" i="15"/>
  <c r="J42" i="15"/>
  <c r="I42" i="15"/>
  <c r="H42" i="15"/>
  <c r="G42" i="15"/>
  <c r="F42" i="15"/>
  <c r="E42" i="15"/>
  <c r="D42" i="15"/>
  <c r="C42" i="15"/>
  <c r="B42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C41" i="15"/>
  <c r="B41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C40" i="15"/>
  <c r="B40" i="15"/>
  <c r="AF39" i="15"/>
  <c r="AE39" i="15"/>
  <c r="AD39" i="15"/>
  <c r="AC39" i="15"/>
  <c r="AB39" i="15"/>
  <c r="AA39" i="15"/>
  <c r="Z39" i="15"/>
  <c r="Y39" i="15"/>
  <c r="X39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G39" i="15"/>
  <c r="F39" i="15"/>
  <c r="E39" i="15"/>
  <c r="D39" i="15"/>
  <c r="C39" i="15"/>
  <c r="B39" i="15"/>
  <c r="AF38" i="15"/>
  <c r="AE38" i="15"/>
  <c r="AD38" i="15"/>
  <c r="AC38" i="15"/>
  <c r="AB38" i="15"/>
  <c r="AA38" i="15"/>
  <c r="Z38" i="15"/>
  <c r="Y38" i="15"/>
  <c r="X38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G38" i="15"/>
  <c r="F38" i="15"/>
  <c r="E38" i="15"/>
  <c r="D38" i="15"/>
  <c r="C38" i="15"/>
  <c r="B38" i="15"/>
  <c r="AF37" i="15"/>
  <c r="AE37" i="15"/>
  <c r="AD37" i="15"/>
  <c r="AC37" i="15"/>
  <c r="AB37" i="15"/>
  <c r="AA37" i="15"/>
  <c r="Z37" i="15"/>
  <c r="Y37" i="15"/>
  <c r="X37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AF36" i="15"/>
  <c r="AE36" i="15"/>
  <c r="AD36" i="15"/>
  <c r="AC36" i="15"/>
  <c r="AB36" i="15"/>
  <c r="AA36" i="15"/>
  <c r="Z36" i="15"/>
  <c r="Y36" i="15"/>
  <c r="X36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G36" i="15"/>
  <c r="F36" i="15"/>
  <c r="E36" i="15"/>
  <c r="D36" i="15"/>
  <c r="C36" i="15"/>
  <c r="B36" i="15"/>
  <c r="AF35" i="15"/>
  <c r="AE35" i="15"/>
  <c r="AD35" i="15"/>
  <c r="AC35" i="15"/>
  <c r="AB35" i="15"/>
  <c r="AA35" i="15"/>
  <c r="Z35" i="15"/>
  <c r="Y35" i="15"/>
  <c r="X35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H35" i="15"/>
  <c r="G35" i="15"/>
  <c r="F35" i="15"/>
  <c r="E35" i="15"/>
  <c r="D35" i="15"/>
  <c r="C35" i="15"/>
  <c r="B35" i="15"/>
  <c r="AF34" i="15"/>
  <c r="AE34" i="15"/>
  <c r="AD34" i="15"/>
  <c r="AC34" i="15"/>
  <c r="AB34" i="15"/>
  <c r="AA34" i="15"/>
  <c r="Z34" i="15"/>
  <c r="Y34" i="15"/>
  <c r="X34" i="15"/>
  <c r="W34" i="15"/>
  <c r="V34" i="15"/>
  <c r="U34" i="15"/>
  <c r="T34" i="15"/>
  <c r="S34" i="15"/>
  <c r="R34" i="15"/>
  <c r="Q34" i="15"/>
  <c r="P34" i="15"/>
  <c r="O34" i="15"/>
  <c r="N34" i="15"/>
  <c r="M34" i="15"/>
  <c r="L34" i="15"/>
  <c r="K34" i="15"/>
  <c r="J34" i="15"/>
  <c r="I34" i="15"/>
  <c r="H34" i="15"/>
  <c r="G34" i="15"/>
  <c r="F34" i="15"/>
  <c r="E34" i="15"/>
  <c r="D34" i="15"/>
  <c r="C34" i="15"/>
  <c r="B34" i="15"/>
  <c r="AF33" i="15"/>
  <c r="AE33" i="15"/>
  <c r="AD33" i="15"/>
  <c r="AC33" i="15"/>
  <c r="AB33" i="15"/>
  <c r="AA33" i="15"/>
  <c r="Z33" i="15"/>
  <c r="Y33" i="15"/>
  <c r="X33" i="15"/>
  <c r="W33" i="15"/>
  <c r="V33" i="15"/>
  <c r="U33" i="15"/>
  <c r="T33" i="15"/>
  <c r="S33" i="15"/>
  <c r="R33" i="15"/>
  <c r="Q33" i="15"/>
  <c r="P33" i="15"/>
  <c r="O33" i="15"/>
  <c r="N33" i="15"/>
  <c r="M33" i="15"/>
  <c r="L33" i="15"/>
  <c r="K33" i="15"/>
  <c r="J33" i="15"/>
  <c r="I33" i="15"/>
  <c r="H33" i="15"/>
  <c r="G33" i="15"/>
  <c r="F33" i="15"/>
  <c r="E33" i="15"/>
  <c r="D33" i="15"/>
  <c r="C33" i="15"/>
  <c r="B33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C49" i="13"/>
  <c r="B49" i="13"/>
  <c r="AG48" i="13"/>
  <c r="AF48" i="13"/>
  <c r="AE48" i="13"/>
  <c r="AD48" i="13"/>
  <c r="AC48" i="13"/>
  <c r="AB48" i="13"/>
  <c r="AA48" i="13"/>
  <c r="Z48" i="13"/>
  <c r="Y48" i="13"/>
  <c r="X48" i="13"/>
  <c r="W48" i="13"/>
  <c r="V48" i="13"/>
  <c r="U48" i="13"/>
  <c r="T48" i="13"/>
  <c r="S48" i="13"/>
  <c r="R48" i="13"/>
  <c r="Q48" i="13"/>
  <c r="P48" i="13"/>
  <c r="O48" i="13"/>
  <c r="N48" i="13"/>
  <c r="M48" i="13"/>
  <c r="L48" i="13"/>
  <c r="K48" i="13"/>
  <c r="J48" i="13"/>
  <c r="I48" i="13"/>
  <c r="H48" i="13"/>
  <c r="G48" i="13"/>
  <c r="F48" i="13"/>
  <c r="E48" i="13"/>
  <c r="D48" i="13"/>
  <c r="C48" i="13"/>
  <c r="B48" i="13"/>
  <c r="AG47" i="13"/>
  <c r="AF47" i="13"/>
  <c r="AE47" i="13"/>
  <c r="AD47" i="13"/>
  <c r="AC47" i="13"/>
  <c r="AB47" i="13"/>
  <c r="AA47" i="13"/>
  <c r="Z47" i="13"/>
  <c r="Y47" i="13"/>
  <c r="X47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G47" i="13"/>
  <c r="F47" i="13"/>
  <c r="E47" i="13"/>
  <c r="D47" i="13"/>
  <c r="C47" i="13"/>
  <c r="B47" i="13"/>
  <c r="AG46" i="13"/>
  <c r="AF46" i="13"/>
  <c r="AE46" i="13"/>
  <c r="AD46" i="13"/>
  <c r="AC46" i="13"/>
  <c r="AB46" i="13"/>
  <c r="AA46" i="13"/>
  <c r="Z46" i="13"/>
  <c r="Y46" i="13"/>
  <c r="X46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6" i="13"/>
  <c r="B46" i="13"/>
  <c r="AG45" i="13"/>
  <c r="AF45" i="13"/>
  <c r="AE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C45" i="13"/>
  <c r="B45" i="13"/>
  <c r="AG44" i="13"/>
  <c r="AF44" i="13"/>
  <c r="AE44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C44" i="13"/>
  <c r="B44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AG42" i="13"/>
  <c r="AF42" i="13"/>
  <c r="AE42" i="13"/>
  <c r="AD42" i="13"/>
  <c r="AC42" i="13"/>
  <c r="AB42" i="13"/>
  <c r="AA42" i="13"/>
  <c r="Z42" i="13"/>
  <c r="Y42" i="13"/>
  <c r="X42" i="13"/>
  <c r="W42" i="13"/>
  <c r="V42" i="13"/>
  <c r="U42" i="13"/>
  <c r="T42" i="13"/>
  <c r="S42" i="13"/>
  <c r="R42" i="13"/>
  <c r="Q42" i="13"/>
  <c r="P42" i="13"/>
  <c r="O42" i="13"/>
  <c r="N42" i="13"/>
  <c r="M42" i="13"/>
  <c r="L42" i="13"/>
  <c r="K42" i="13"/>
  <c r="J42" i="13"/>
  <c r="I42" i="13"/>
  <c r="H42" i="13"/>
  <c r="G42" i="13"/>
  <c r="F42" i="13"/>
  <c r="E42" i="13"/>
  <c r="D42" i="13"/>
  <c r="C42" i="13"/>
  <c r="B42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1" i="13"/>
  <c r="B41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C40" i="13"/>
  <c r="B40" i="13"/>
  <c r="AG39" i="13"/>
  <c r="AF39" i="13"/>
  <c r="AE39" i="13"/>
  <c r="AD39" i="13"/>
  <c r="AC39" i="13"/>
  <c r="AB39" i="13"/>
  <c r="AA39" i="13"/>
  <c r="Z39" i="13"/>
  <c r="Y39" i="13"/>
  <c r="X39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G39" i="13"/>
  <c r="F39" i="13"/>
  <c r="E39" i="13"/>
  <c r="D39" i="13"/>
  <c r="C39" i="13"/>
  <c r="B39" i="13"/>
  <c r="AG38" i="13"/>
  <c r="AF38" i="13"/>
  <c r="AE38" i="13"/>
  <c r="AD38" i="13"/>
  <c r="AC38" i="13"/>
  <c r="AB38" i="13"/>
  <c r="AA38" i="13"/>
  <c r="Z38" i="13"/>
  <c r="Y38" i="13"/>
  <c r="X38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AG37" i="13"/>
  <c r="AF37" i="13"/>
  <c r="AE37" i="13"/>
  <c r="AD37" i="13"/>
  <c r="AC37" i="13"/>
  <c r="AB37" i="13"/>
  <c r="AA37" i="13"/>
  <c r="Z37" i="13"/>
  <c r="Y37" i="13"/>
  <c r="X37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G37" i="13"/>
  <c r="F37" i="13"/>
  <c r="E37" i="13"/>
  <c r="D37" i="13"/>
  <c r="C37" i="13"/>
  <c r="B37" i="13"/>
  <c r="AG36" i="13"/>
  <c r="AF36" i="13"/>
  <c r="AE36" i="13"/>
  <c r="AD36" i="13"/>
  <c r="AC36" i="13"/>
  <c r="AB36" i="13"/>
  <c r="AA36" i="13"/>
  <c r="Z36" i="13"/>
  <c r="Y36" i="13"/>
  <c r="X36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6" i="13"/>
  <c r="B36" i="13"/>
  <c r="AG35" i="13"/>
  <c r="AF35" i="13"/>
  <c r="AE35" i="13"/>
  <c r="AD35" i="1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B35" i="13"/>
  <c r="AG34" i="13"/>
  <c r="AF34" i="13"/>
  <c r="AE34" i="13"/>
  <c r="AD34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34" i="13"/>
  <c r="D34" i="13"/>
  <c r="C34" i="13"/>
  <c r="B34" i="13"/>
  <c r="AG33" i="13"/>
  <c r="AF33" i="13"/>
  <c r="AE33" i="13"/>
  <c r="AD33" i="13"/>
  <c r="AC33" i="13"/>
  <c r="AB33" i="13"/>
  <c r="AA33" i="13"/>
  <c r="Z33" i="13"/>
  <c r="Y33" i="13"/>
  <c r="X33" i="13"/>
  <c r="W33" i="13"/>
  <c r="V33" i="13"/>
  <c r="U33" i="13"/>
  <c r="T33" i="13"/>
  <c r="S33" i="13"/>
  <c r="R33" i="13"/>
  <c r="Q33" i="13"/>
  <c r="P33" i="13"/>
  <c r="O33" i="13"/>
  <c r="N33" i="13"/>
  <c r="M33" i="13"/>
  <c r="L33" i="13"/>
  <c r="K33" i="13"/>
  <c r="J33" i="13"/>
  <c r="I33" i="13"/>
  <c r="H33" i="13"/>
  <c r="G33" i="13"/>
  <c r="F33" i="13"/>
  <c r="E33" i="13"/>
  <c r="D33" i="13"/>
  <c r="C33" i="13"/>
  <c r="B33" i="13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B49" i="12"/>
  <c r="AF48" i="12"/>
  <c r="AE48" i="12"/>
  <c r="AD48" i="12"/>
  <c r="AC48" i="12"/>
  <c r="AB48" i="12"/>
  <c r="AA48" i="12"/>
  <c r="Z48" i="12"/>
  <c r="Y48" i="12"/>
  <c r="X48" i="12"/>
  <c r="W48" i="12"/>
  <c r="V48" i="12"/>
  <c r="U48" i="12"/>
  <c r="T48" i="12"/>
  <c r="S48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B48" i="12"/>
  <c r="AF47" i="12"/>
  <c r="AE47" i="12"/>
  <c r="AD47" i="12"/>
  <c r="AC47" i="12"/>
  <c r="AB47" i="12"/>
  <c r="AA47" i="12"/>
  <c r="Z47" i="12"/>
  <c r="Y47" i="12"/>
  <c r="X47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B47" i="12"/>
  <c r="AF46" i="12"/>
  <c r="AE46" i="12"/>
  <c r="AD46" i="12"/>
  <c r="AC46" i="12"/>
  <c r="AB46" i="12"/>
  <c r="AA46" i="12"/>
  <c r="Z46" i="12"/>
  <c r="Y46" i="12"/>
  <c r="X46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B46" i="12"/>
  <c r="AF45" i="12"/>
  <c r="AE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B45" i="12"/>
  <c r="AF44" i="12"/>
  <c r="AE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B44" i="12"/>
  <c r="AF43" i="12"/>
  <c r="AE43" i="12"/>
  <c r="AD43" i="12"/>
  <c r="AC43" i="12"/>
  <c r="AB43" i="12"/>
  <c r="AA43" i="12"/>
  <c r="Z43" i="12"/>
  <c r="Y43" i="12"/>
  <c r="X43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B43" i="12"/>
  <c r="AF42" i="12"/>
  <c r="AE42" i="12"/>
  <c r="AD42" i="12"/>
  <c r="AC42" i="12"/>
  <c r="AB42" i="12"/>
  <c r="AA42" i="12"/>
  <c r="Z42" i="12"/>
  <c r="Y42" i="12"/>
  <c r="X42" i="12"/>
  <c r="W42" i="12"/>
  <c r="V42" i="12"/>
  <c r="U42" i="12"/>
  <c r="T42" i="12"/>
  <c r="S42" i="12"/>
  <c r="R42" i="12"/>
  <c r="Q42" i="12"/>
  <c r="P42" i="12"/>
  <c r="O42" i="12"/>
  <c r="N42" i="12"/>
  <c r="M42" i="12"/>
  <c r="L42" i="12"/>
  <c r="K42" i="12"/>
  <c r="J42" i="12"/>
  <c r="I42" i="12"/>
  <c r="H42" i="12"/>
  <c r="G42" i="12"/>
  <c r="F42" i="12"/>
  <c r="E42" i="12"/>
  <c r="D42" i="12"/>
  <c r="C42" i="12"/>
  <c r="B42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B41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C40" i="12"/>
  <c r="B40" i="12"/>
  <c r="AF39" i="12"/>
  <c r="AE39" i="12"/>
  <c r="AD39" i="12"/>
  <c r="AC39" i="12"/>
  <c r="AB39" i="12"/>
  <c r="AA39" i="12"/>
  <c r="Z39" i="12"/>
  <c r="Y39" i="12"/>
  <c r="X39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B39" i="12"/>
  <c r="AF38" i="12"/>
  <c r="AE38" i="12"/>
  <c r="AD38" i="12"/>
  <c r="AC38" i="12"/>
  <c r="AB38" i="12"/>
  <c r="AA38" i="12"/>
  <c r="Z38" i="12"/>
  <c r="Y38" i="12"/>
  <c r="X38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H38" i="12"/>
  <c r="G38" i="12"/>
  <c r="F38" i="12"/>
  <c r="E38" i="12"/>
  <c r="D38" i="12"/>
  <c r="C38" i="12"/>
  <c r="B38" i="12"/>
  <c r="AF37" i="12"/>
  <c r="AE37" i="12"/>
  <c r="AD37" i="12"/>
  <c r="AC37" i="12"/>
  <c r="AB37" i="12"/>
  <c r="AA37" i="12"/>
  <c r="Z37" i="12"/>
  <c r="Y37" i="12"/>
  <c r="X37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B37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G36" i="12"/>
  <c r="F36" i="12"/>
  <c r="E36" i="12"/>
  <c r="D36" i="12"/>
  <c r="C36" i="12"/>
  <c r="B36" i="12"/>
  <c r="AF35" i="12"/>
  <c r="AE35" i="12"/>
  <c r="AD35" i="12"/>
  <c r="AC35" i="12"/>
  <c r="AB35" i="12"/>
  <c r="AA35" i="12"/>
  <c r="Z35" i="12"/>
  <c r="Y35" i="12"/>
  <c r="X35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B35" i="12"/>
  <c r="AF34" i="12"/>
  <c r="AE34" i="12"/>
  <c r="AD34" i="12"/>
  <c r="AC34" i="12"/>
  <c r="AB34" i="12"/>
  <c r="AA34" i="12"/>
  <c r="Z34" i="12"/>
  <c r="Y34" i="12"/>
  <c r="X34" i="12"/>
  <c r="W34" i="12"/>
  <c r="V34" i="12"/>
  <c r="U34" i="12"/>
  <c r="T34" i="12"/>
  <c r="S34" i="12"/>
  <c r="R34" i="12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AF33" i="12"/>
  <c r="AE33" i="12"/>
  <c r="AD33" i="12"/>
  <c r="AC33" i="12"/>
  <c r="AB33" i="12"/>
  <c r="AA33" i="12"/>
  <c r="Z33" i="12"/>
  <c r="Y33" i="12"/>
  <c r="X33" i="12"/>
  <c r="W33" i="12"/>
  <c r="V33" i="12"/>
  <c r="U33" i="12"/>
  <c r="T33" i="12"/>
  <c r="S33" i="12"/>
  <c r="R33" i="12"/>
  <c r="Q33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C49" i="9"/>
  <c r="B49" i="9"/>
  <c r="AF48" i="9"/>
  <c r="AE48" i="9"/>
  <c r="AD48" i="9"/>
  <c r="AC48" i="9"/>
  <c r="AB48" i="9"/>
  <c r="AA48" i="9"/>
  <c r="Z48" i="9"/>
  <c r="Y48" i="9"/>
  <c r="X48" i="9"/>
  <c r="W48" i="9"/>
  <c r="V48" i="9"/>
  <c r="U48" i="9"/>
  <c r="T48" i="9"/>
  <c r="S48" i="9"/>
  <c r="R48" i="9"/>
  <c r="Q48" i="9"/>
  <c r="P48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B48" i="9"/>
  <c r="AF47" i="9"/>
  <c r="AE47" i="9"/>
  <c r="AD47" i="9"/>
  <c r="AC47" i="9"/>
  <c r="AB47" i="9"/>
  <c r="AA47" i="9"/>
  <c r="Z47" i="9"/>
  <c r="Y47" i="9"/>
  <c r="X47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H47" i="9"/>
  <c r="G47" i="9"/>
  <c r="F47" i="9"/>
  <c r="E47" i="9"/>
  <c r="D47" i="9"/>
  <c r="C47" i="9"/>
  <c r="B47" i="9"/>
  <c r="AF46" i="9"/>
  <c r="AE46" i="9"/>
  <c r="AD46" i="9"/>
  <c r="AC46" i="9"/>
  <c r="AB46" i="9"/>
  <c r="AA46" i="9"/>
  <c r="Z46" i="9"/>
  <c r="Y46" i="9"/>
  <c r="X46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H46" i="9"/>
  <c r="G46" i="9"/>
  <c r="F46" i="9"/>
  <c r="E46" i="9"/>
  <c r="D46" i="9"/>
  <c r="C46" i="9"/>
  <c r="B46" i="9"/>
  <c r="AF45" i="9"/>
  <c r="AE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C45" i="9"/>
  <c r="B45" i="9"/>
  <c r="AF44" i="9"/>
  <c r="AE44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C44" i="9"/>
  <c r="B44" i="9"/>
  <c r="AF43" i="9"/>
  <c r="AE43" i="9"/>
  <c r="AD43" i="9"/>
  <c r="AC43" i="9"/>
  <c r="AB43" i="9"/>
  <c r="AA43" i="9"/>
  <c r="Z43" i="9"/>
  <c r="Y43" i="9"/>
  <c r="X43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D43" i="9"/>
  <c r="C43" i="9"/>
  <c r="B43" i="9"/>
  <c r="AF42" i="9"/>
  <c r="AE42" i="9"/>
  <c r="AD42" i="9"/>
  <c r="AC42" i="9"/>
  <c r="AB42" i="9"/>
  <c r="AA42" i="9"/>
  <c r="Z42" i="9"/>
  <c r="Y42" i="9"/>
  <c r="X42" i="9"/>
  <c r="W42" i="9"/>
  <c r="V42" i="9"/>
  <c r="U42" i="9"/>
  <c r="T42" i="9"/>
  <c r="S42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D42" i="9"/>
  <c r="C42" i="9"/>
  <c r="B42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C41" i="9"/>
  <c r="B41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C40" i="9"/>
  <c r="B40" i="9"/>
  <c r="AF39" i="9"/>
  <c r="AE39" i="9"/>
  <c r="AD39" i="9"/>
  <c r="AC39" i="9"/>
  <c r="AB39" i="9"/>
  <c r="AA39" i="9"/>
  <c r="Z39" i="9"/>
  <c r="Y39" i="9"/>
  <c r="X39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H39" i="9"/>
  <c r="G39" i="9"/>
  <c r="F39" i="9"/>
  <c r="E39" i="9"/>
  <c r="D39" i="9"/>
  <c r="C39" i="9"/>
  <c r="B39" i="9"/>
  <c r="AF38" i="9"/>
  <c r="AE38" i="9"/>
  <c r="AD38" i="9"/>
  <c r="AC38" i="9"/>
  <c r="AB38" i="9"/>
  <c r="AA38" i="9"/>
  <c r="Z38" i="9"/>
  <c r="Y38" i="9"/>
  <c r="X38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D38" i="9"/>
  <c r="C38" i="9"/>
  <c r="B38" i="9"/>
  <c r="AF37" i="9"/>
  <c r="AE37" i="9"/>
  <c r="AD37" i="9"/>
  <c r="AC37" i="9"/>
  <c r="AB37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B37" i="9"/>
  <c r="AF36" i="9"/>
  <c r="AE36" i="9"/>
  <c r="AD36" i="9"/>
  <c r="AC36" i="9"/>
  <c r="AB36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B36" i="9"/>
  <c r="AF35" i="9"/>
  <c r="AE35" i="9"/>
  <c r="AD35" i="9"/>
  <c r="AC35" i="9"/>
  <c r="AB35" i="9"/>
  <c r="AA35" i="9"/>
  <c r="Z35" i="9"/>
  <c r="Y35" i="9"/>
  <c r="X35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D35" i="9"/>
  <c r="C35" i="9"/>
  <c r="B35" i="9"/>
  <c r="AF34" i="9"/>
  <c r="AE34" i="9"/>
  <c r="AD34" i="9"/>
  <c r="AC34" i="9"/>
  <c r="AB34" i="9"/>
  <c r="AA34" i="9"/>
  <c r="Z34" i="9"/>
  <c r="Y34" i="9"/>
  <c r="X34" i="9"/>
  <c r="W34" i="9"/>
  <c r="V34" i="9"/>
  <c r="U34" i="9"/>
  <c r="T34" i="9"/>
  <c r="S34" i="9"/>
  <c r="R34" i="9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B34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33" i="9"/>
  <c r="D33" i="9"/>
  <c r="C33" i="9"/>
  <c r="B33" i="9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C49" i="8"/>
  <c r="B49" i="8"/>
  <c r="AF48" i="8"/>
  <c r="AE48" i="8"/>
  <c r="AD48" i="8"/>
  <c r="AC48" i="8"/>
  <c r="AB48" i="8"/>
  <c r="AA48" i="8"/>
  <c r="Z48" i="8"/>
  <c r="Y48" i="8"/>
  <c r="X48" i="8"/>
  <c r="W48" i="8"/>
  <c r="V48" i="8"/>
  <c r="U48" i="8"/>
  <c r="T48" i="8"/>
  <c r="S48" i="8"/>
  <c r="R48" i="8"/>
  <c r="Q48" i="8"/>
  <c r="P48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B48" i="8"/>
  <c r="AF47" i="8"/>
  <c r="AE47" i="8"/>
  <c r="AD47" i="8"/>
  <c r="AC47" i="8"/>
  <c r="AB47" i="8"/>
  <c r="AA47" i="8"/>
  <c r="Z47" i="8"/>
  <c r="Y47" i="8"/>
  <c r="X47" i="8"/>
  <c r="W47" i="8"/>
  <c r="V47" i="8"/>
  <c r="U47" i="8"/>
  <c r="T47" i="8"/>
  <c r="S47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B47" i="8"/>
  <c r="AF46" i="8"/>
  <c r="AE46" i="8"/>
  <c r="AD46" i="8"/>
  <c r="AC46" i="8"/>
  <c r="AB46" i="8"/>
  <c r="AA46" i="8"/>
  <c r="Z46" i="8"/>
  <c r="Y46" i="8"/>
  <c r="X46" i="8"/>
  <c r="W46" i="8"/>
  <c r="V46" i="8"/>
  <c r="U46" i="8"/>
  <c r="T46" i="8"/>
  <c r="S46" i="8"/>
  <c r="R46" i="8"/>
  <c r="Q46" i="8"/>
  <c r="P46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B46" i="8"/>
  <c r="AF45" i="8"/>
  <c r="AE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C45" i="8"/>
  <c r="B45" i="8"/>
  <c r="AF44" i="8"/>
  <c r="AE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B44" i="8"/>
  <c r="AF43" i="8"/>
  <c r="AE43" i="8"/>
  <c r="AD43" i="8"/>
  <c r="AC43" i="8"/>
  <c r="AB43" i="8"/>
  <c r="AA43" i="8"/>
  <c r="Z43" i="8"/>
  <c r="Y43" i="8"/>
  <c r="X43" i="8"/>
  <c r="W43" i="8"/>
  <c r="V43" i="8"/>
  <c r="U43" i="8"/>
  <c r="T43" i="8"/>
  <c r="S43" i="8"/>
  <c r="R43" i="8"/>
  <c r="Q43" i="8"/>
  <c r="P43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B43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Q42" i="8"/>
  <c r="P42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B42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C40" i="8"/>
  <c r="B40" i="8"/>
  <c r="AF39" i="8"/>
  <c r="AE39" i="8"/>
  <c r="AD39" i="8"/>
  <c r="AC39" i="8"/>
  <c r="AB39" i="8"/>
  <c r="AA39" i="8"/>
  <c r="Z39" i="8"/>
  <c r="Y39" i="8"/>
  <c r="X39" i="8"/>
  <c r="W39" i="8"/>
  <c r="V39" i="8"/>
  <c r="U39" i="8"/>
  <c r="T39" i="8"/>
  <c r="S39" i="8"/>
  <c r="R39" i="8"/>
  <c r="Q39" i="8"/>
  <c r="P39" i="8"/>
  <c r="O39" i="8"/>
  <c r="N39" i="8"/>
  <c r="M39" i="8"/>
  <c r="L39" i="8"/>
  <c r="K39" i="8"/>
  <c r="J39" i="8"/>
  <c r="I39" i="8"/>
  <c r="H39" i="8"/>
  <c r="G39" i="8"/>
  <c r="F39" i="8"/>
  <c r="E39" i="8"/>
  <c r="D39" i="8"/>
  <c r="C39" i="8"/>
  <c r="B39" i="8"/>
  <c r="AF38" i="8"/>
  <c r="AE38" i="8"/>
  <c r="AD38" i="8"/>
  <c r="AC38" i="8"/>
  <c r="AB38" i="8"/>
  <c r="AA38" i="8"/>
  <c r="Z38" i="8"/>
  <c r="Y38" i="8"/>
  <c r="X38" i="8"/>
  <c r="W38" i="8"/>
  <c r="V38" i="8"/>
  <c r="U38" i="8"/>
  <c r="T38" i="8"/>
  <c r="S38" i="8"/>
  <c r="R38" i="8"/>
  <c r="Q38" i="8"/>
  <c r="P38" i="8"/>
  <c r="O38" i="8"/>
  <c r="N38" i="8"/>
  <c r="M38" i="8"/>
  <c r="L38" i="8"/>
  <c r="K38" i="8"/>
  <c r="J38" i="8"/>
  <c r="I38" i="8"/>
  <c r="H38" i="8"/>
  <c r="G38" i="8"/>
  <c r="F38" i="8"/>
  <c r="E38" i="8"/>
  <c r="D38" i="8"/>
  <c r="C38" i="8"/>
  <c r="B38" i="8"/>
  <c r="AF37" i="8"/>
  <c r="AE37" i="8"/>
  <c r="AD37" i="8"/>
  <c r="AC37" i="8"/>
  <c r="AB37" i="8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B37" i="8"/>
  <c r="AF36" i="8"/>
  <c r="AE36" i="8"/>
  <c r="AD36" i="8"/>
  <c r="AC36" i="8"/>
  <c r="AB36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B36" i="8"/>
  <c r="AF35" i="8"/>
  <c r="AE35" i="8"/>
  <c r="AD35" i="8"/>
  <c r="AC35" i="8"/>
  <c r="AB35" i="8"/>
  <c r="AA35" i="8"/>
  <c r="Z35" i="8"/>
  <c r="Y35" i="8"/>
  <c r="X35" i="8"/>
  <c r="W35" i="8"/>
  <c r="V35" i="8"/>
  <c r="U35" i="8"/>
  <c r="T35" i="8"/>
  <c r="S35" i="8"/>
  <c r="R35" i="8"/>
  <c r="Q35" i="8"/>
  <c r="P35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B35" i="8"/>
  <c r="AF34" i="8"/>
  <c r="AE34" i="8"/>
  <c r="AD34" i="8"/>
  <c r="AC34" i="8"/>
  <c r="AB34" i="8"/>
  <c r="AA34" i="8"/>
  <c r="Z34" i="8"/>
  <c r="Y34" i="8"/>
  <c r="X34" i="8"/>
  <c r="W34" i="8"/>
  <c r="V34" i="8"/>
  <c r="U34" i="8"/>
  <c r="T34" i="8"/>
  <c r="S34" i="8"/>
  <c r="R34" i="8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AF33" i="8"/>
  <c r="AE33" i="8"/>
  <c r="AD33" i="8"/>
  <c r="AC33" i="8"/>
  <c r="AB33" i="8"/>
  <c r="AA33" i="8"/>
  <c r="Z33" i="8"/>
  <c r="Y33" i="8"/>
  <c r="X33" i="8"/>
  <c r="W33" i="8"/>
  <c r="V33" i="8"/>
  <c r="U33" i="8"/>
  <c r="T33" i="8"/>
  <c r="S33" i="8"/>
  <c r="R33" i="8"/>
  <c r="Q33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B33" i="8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AF48" i="7"/>
  <c r="AE48" i="7"/>
  <c r="AD48" i="7"/>
  <c r="AC48" i="7"/>
  <c r="AB48" i="7"/>
  <c r="AA48" i="7"/>
  <c r="Z48" i="7"/>
  <c r="Y48" i="7"/>
  <c r="X48" i="7"/>
  <c r="W48" i="7"/>
  <c r="V48" i="7"/>
  <c r="U48" i="7"/>
  <c r="T48" i="7"/>
  <c r="S48" i="7"/>
  <c r="R48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AF47" i="7"/>
  <c r="AE47" i="7"/>
  <c r="AD47" i="7"/>
  <c r="AC47" i="7"/>
  <c r="AB47" i="7"/>
  <c r="AA47" i="7"/>
  <c r="Z47" i="7"/>
  <c r="Y47" i="7"/>
  <c r="X47" i="7"/>
  <c r="W47" i="7"/>
  <c r="V47" i="7"/>
  <c r="U47" i="7"/>
  <c r="T47" i="7"/>
  <c r="S47" i="7"/>
  <c r="R47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AF46" i="7"/>
  <c r="AE46" i="7"/>
  <c r="AD46" i="7"/>
  <c r="AC46" i="7"/>
  <c r="AB46" i="7"/>
  <c r="AA46" i="7"/>
  <c r="Z46" i="7"/>
  <c r="Y46" i="7"/>
  <c r="X46" i="7"/>
  <c r="W46" i="7"/>
  <c r="V46" i="7"/>
  <c r="U46" i="7"/>
  <c r="T46" i="7"/>
  <c r="S46" i="7"/>
  <c r="R46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AF45" i="7"/>
  <c r="AE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AF44" i="7"/>
  <c r="AE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AG44" i="7" s="1"/>
  <c r="AF43" i="7"/>
  <c r="AE43" i="7"/>
  <c r="AD43" i="7"/>
  <c r="AC43" i="7"/>
  <c r="AB43" i="7"/>
  <c r="AA43" i="7"/>
  <c r="Z43" i="7"/>
  <c r="Y43" i="7"/>
  <c r="X43" i="7"/>
  <c r="W43" i="7"/>
  <c r="V43" i="7"/>
  <c r="U43" i="7"/>
  <c r="T43" i="7"/>
  <c r="S43" i="7"/>
  <c r="R43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G39" i="7"/>
  <c r="F39" i="7"/>
  <c r="E39" i="7"/>
  <c r="D39" i="7"/>
  <c r="C39" i="7"/>
  <c r="B39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G38" i="7"/>
  <c r="F38" i="7"/>
  <c r="E38" i="7"/>
  <c r="D38" i="7"/>
  <c r="C38" i="7"/>
  <c r="B38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B37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B36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B35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B34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B49" i="6"/>
  <c r="AF48" i="6"/>
  <c r="AE48" i="6"/>
  <c r="AD48" i="6"/>
  <c r="AC48" i="6"/>
  <c r="AB48" i="6"/>
  <c r="AA48" i="6"/>
  <c r="Z48" i="6"/>
  <c r="Y48" i="6"/>
  <c r="X48" i="6"/>
  <c r="W48" i="6"/>
  <c r="V48" i="6"/>
  <c r="U48" i="6"/>
  <c r="T48" i="6"/>
  <c r="S48" i="6"/>
  <c r="R48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B48" i="6"/>
  <c r="AF47" i="6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G46" i="6"/>
  <c r="F46" i="6"/>
  <c r="E46" i="6"/>
  <c r="D46" i="6"/>
  <c r="C46" i="6"/>
  <c r="B46" i="6"/>
  <c r="AF45" i="6"/>
  <c r="AE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B45" i="6"/>
  <c r="AF44" i="6"/>
  <c r="AE44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B44" i="6"/>
  <c r="AF43" i="6"/>
  <c r="AE43" i="6"/>
  <c r="AD43" i="6"/>
  <c r="AC43" i="6"/>
  <c r="AB43" i="6"/>
  <c r="AA43" i="6"/>
  <c r="Z43" i="6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B43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B42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B41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AF39" i="6"/>
  <c r="AE39" i="6"/>
  <c r="AD39" i="6"/>
  <c r="AC39" i="6"/>
  <c r="AB39" i="6"/>
  <c r="AA39" i="6"/>
  <c r="Z39" i="6"/>
  <c r="Y39" i="6"/>
  <c r="X39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AF38" i="6"/>
  <c r="AE38" i="6"/>
  <c r="AD38" i="6"/>
  <c r="AC38" i="6"/>
  <c r="AB38" i="6"/>
  <c r="AA38" i="6"/>
  <c r="Z38" i="6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8" i="6"/>
  <c r="E38" i="6"/>
  <c r="D38" i="6"/>
  <c r="C38" i="6"/>
  <c r="B38" i="6"/>
  <c r="AF37" i="6"/>
  <c r="AE37" i="6"/>
  <c r="AD37" i="6"/>
  <c r="AC37" i="6"/>
  <c r="AB37" i="6"/>
  <c r="AA37" i="6"/>
  <c r="Z37" i="6"/>
  <c r="Y37" i="6"/>
  <c r="X37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J37" i="6"/>
  <c r="I37" i="6"/>
  <c r="H37" i="6"/>
  <c r="G37" i="6"/>
  <c r="F37" i="6"/>
  <c r="E37" i="6"/>
  <c r="D37" i="6"/>
  <c r="C37" i="6"/>
  <c r="B37" i="6"/>
  <c r="AF36" i="6"/>
  <c r="AE36" i="6"/>
  <c r="AD36" i="6"/>
  <c r="AC36" i="6"/>
  <c r="AB36" i="6"/>
  <c r="AA36" i="6"/>
  <c r="Z36" i="6"/>
  <c r="Y36" i="6"/>
  <c r="X36" i="6"/>
  <c r="W36" i="6"/>
  <c r="V36" i="6"/>
  <c r="U36" i="6"/>
  <c r="T36" i="6"/>
  <c r="S36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B36" i="6"/>
  <c r="AF35" i="6"/>
  <c r="AE35" i="6"/>
  <c r="AD35" i="6"/>
  <c r="AC35" i="6"/>
  <c r="AB35" i="6"/>
  <c r="AA35" i="6"/>
  <c r="Z35" i="6"/>
  <c r="Y35" i="6"/>
  <c r="X35" i="6"/>
  <c r="W35" i="6"/>
  <c r="V35" i="6"/>
  <c r="U35" i="6"/>
  <c r="T35" i="6"/>
  <c r="S35" i="6"/>
  <c r="R35" i="6"/>
  <c r="Q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B35" i="6"/>
  <c r="AF34" i="6"/>
  <c r="AE34" i="6"/>
  <c r="AD34" i="6"/>
  <c r="AC34" i="6"/>
  <c r="AB34" i="6"/>
  <c r="AA34" i="6"/>
  <c r="Z34" i="6"/>
  <c r="Y34" i="6"/>
  <c r="X34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AF33" i="6"/>
  <c r="AE33" i="6"/>
  <c r="AD33" i="6"/>
  <c r="AC33" i="6"/>
  <c r="AB33" i="6"/>
  <c r="AA33" i="6"/>
  <c r="Z33" i="6"/>
  <c r="Y33" i="6"/>
  <c r="X33" i="6"/>
  <c r="W33" i="6"/>
  <c r="V33" i="6"/>
  <c r="U33" i="6"/>
  <c r="T33" i="6"/>
  <c r="S33" i="6"/>
  <c r="R33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B33" i="6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49" i="5"/>
  <c r="AE49" i="5"/>
  <c r="AD49" i="5"/>
  <c r="AC49" i="5"/>
  <c r="AB49" i="5"/>
  <c r="AA49" i="5"/>
  <c r="Z49" i="5"/>
  <c r="Y49" i="5"/>
  <c r="X49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F48" i="5"/>
  <c r="AE48" i="5"/>
  <c r="AD48" i="5"/>
  <c r="AC48" i="5"/>
  <c r="AB48" i="5"/>
  <c r="AA48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F47" i="5"/>
  <c r="AE47" i="5"/>
  <c r="AD47" i="5"/>
  <c r="AC47" i="5"/>
  <c r="AB47" i="5"/>
  <c r="AA47" i="5"/>
  <c r="Z47" i="5"/>
  <c r="Y47" i="5"/>
  <c r="X47" i="5"/>
  <c r="W47" i="5"/>
  <c r="V47" i="5"/>
  <c r="U47" i="5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F46" i="5"/>
  <c r="AE46" i="5"/>
  <c r="AD46" i="5"/>
  <c r="AC46" i="5"/>
  <c r="AB46" i="5"/>
  <c r="AA46" i="5"/>
  <c r="Z46" i="5"/>
  <c r="Y46" i="5"/>
  <c r="X46" i="5"/>
  <c r="W46" i="5"/>
  <c r="V46" i="5"/>
  <c r="U46" i="5"/>
  <c r="T46" i="5"/>
  <c r="S46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F45" i="5"/>
  <c r="AE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F43" i="5"/>
  <c r="AE43" i="5"/>
  <c r="AD43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F42" i="5"/>
  <c r="AE42" i="5"/>
  <c r="AD42" i="5"/>
  <c r="AC42" i="5"/>
  <c r="AB42" i="5"/>
  <c r="AA42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F41" i="5"/>
  <c r="AE41" i="5"/>
  <c r="AD41" i="5"/>
  <c r="AC41" i="5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F40" i="5"/>
  <c r="AE40" i="5"/>
  <c r="AD40" i="5"/>
  <c r="AC40" i="5"/>
  <c r="AB40" i="5"/>
  <c r="AA40" i="5"/>
  <c r="Z40" i="5"/>
  <c r="Y40" i="5"/>
  <c r="X40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F39" i="5"/>
  <c r="AE39" i="5"/>
  <c r="AD39" i="5"/>
  <c r="AC39" i="5"/>
  <c r="AB39" i="5"/>
  <c r="AA39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F37" i="5"/>
  <c r="AE37" i="5"/>
  <c r="AD37" i="5"/>
  <c r="AC37" i="5"/>
  <c r="AB37" i="5"/>
  <c r="AA37" i="5"/>
  <c r="Z37" i="5"/>
  <c r="Y37" i="5"/>
  <c r="X37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F36" i="5"/>
  <c r="AE36" i="5"/>
  <c r="AD36" i="5"/>
  <c r="AC36" i="5"/>
  <c r="AB36" i="5"/>
  <c r="AA36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F35" i="5"/>
  <c r="AE35" i="5"/>
  <c r="AD35" i="5"/>
  <c r="AC35" i="5"/>
  <c r="AB35" i="5"/>
  <c r="AA35" i="5"/>
  <c r="Z35" i="5"/>
  <c r="Y35" i="5"/>
  <c r="X35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F34" i="5"/>
  <c r="AE34" i="5"/>
  <c r="AD34" i="5"/>
  <c r="AC34" i="5"/>
  <c r="AB34" i="5"/>
  <c r="AA34" i="5"/>
  <c r="Z34" i="5"/>
  <c r="Y34" i="5"/>
  <c r="X34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F33" i="5"/>
  <c r="AE33" i="5"/>
  <c r="AD33" i="5"/>
  <c r="AC33" i="5"/>
  <c r="AB33" i="5"/>
  <c r="AA33" i="5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D49" i="4"/>
  <c r="C49" i="4"/>
  <c r="B49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C47" i="4"/>
  <c r="B47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R46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C46" i="4"/>
  <c r="B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C45" i="4"/>
  <c r="B45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R43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C43" i="4"/>
  <c r="B43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R42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C42" i="4"/>
  <c r="B42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C41" i="4"/>
  <c r="B41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C37" i="4"/>
  <c r="B37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R3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36" i="4"/>
  <c r="AF35" i="4"/>
  <c r="AE35" i="4"/>
  <c r="AD35" i="4"/>
  <c r="AC35" i="4"/>
  <c r="AB35" i="4"/>
  <c r="AA35" i="4"/>
  <c r="Z35" i="4"/>
  <c r="Y35" i="4"/>
  <c r="X35" i="4"/>
  <c r="W35" i="4"/>
  <c r="V35" i="4"/>
  <c r="U35" i="4"/>
  <c r="T35" i="4"/>
  <c r="S35" i="4"/>
  <c r="R35" i="4"/>
  <c r="Q35" i="4"/>
  <c r="P35" i="4"/>
  <c r="O35" i="4"/>
  <c r="N35" i="4"/>
  <c r="M35" i="4"/>
  <c r="L35" i="4"/>
  <c r="K35" i="4"/>
  <c r="J35" i="4"/>
  <c r="I35" i="4"/>
  <c r="H35" i="4"/>
  <c r="G35" i="4"/>
  <c r="F35" i="4"/>
  <c r="E35" i="4"/>
  <c r="D35" i="4"/>
  <c r="C35" i="4"/>
  <c r="B35" i="4"/>
  <c r="AF34" i="4"/>
  <c r="AE34" i="4"/>
  <c r="AD34" i="4"/>
  <c r="AC34" i="4"/>
  <c r="AB34" i="4"/>
  <c r="AA34" i="4"/>
  <c r="Z34" i="4"/>
  <c r="Y34" i="4"/>
  <c r="X34" i="4"/>
  <c r="W34" i="4"/>
  <c r="V34" i="4"/>
  <c r="U34" i="4"/>
  <c r="T34" i="4"/>
  <c r="S34" i="4"/>
  <c r="R34" i="4"/>
  <c r="Q34" i="4"/>
  <c r="P34" i="4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B34" i="4"/>
  <c r="AF33" i="4"/>
  <c r="AE33" i="4"/>
  <c r="AD33" i="4"/>
  <c r="AC33" i="4"/>
  <c r="AB33" i="4"/>
  <c r="AA33" i="4"/>
  <c r="Z33" i="4"/>
  <c r="Y33" i="4"/>
  <c r="X33" i="4"/>
  <c r="W33" i="4"/>
  <c r="V33" i="4"/>
  <c r="U33" i="4"/>
  <c r="T33" i="4"/>
  <c r="S33" i="4"/>
  <c r="R33" i="4"/>
  <c r="Q33" i="4"/>
  <c r="P33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B33" i="4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G8" i="4" l="1"/>
  <c r="AG44" i="4"/>
  <c r="AG35" i="6"/>
  <c r="AG40" i="4"/>
  <c r="AG40" i="7"/>
  <c r="AG8" i="14"/>
  <c r="AH8" i="14"/>
  <c r="AI8" i="14"/>
  <c r="AH44" i="6"/>
  <c r="AG44" i="6"/>
  <c r="AG44" i="9"/>
  <c r="AH44" i="9"/>
  <c r="AG44" i="12"/>
  <c r="AH44" i="12"/>
  <c r="AH44" i="5"/>
  <c r="AG44" i="5"/>
  <c r="AG44" i="8"/>
  <c r="AH44" i="8"/>
  <c r="AH44" i="15"/>
  <c r="AG44" i="15"/>
  <c r="AG8" i="7"/>
  <c r="AH8" i="12"/>
  <c r="AG8" i="12"/>
  <c r="AH40" i="12"/>
  <c r="AG40" i="12"/>
  <c r="AG8" i="6"/>
  <c r="AH8" i="6"/>
  <c r="AG40" i="6"/>
  <c r="AH40" i="6"/>
  <c r="AG8" i="9"/>
  <c r="AH8" i="9"/>
  <c r="AG40" i="9"/>
  <c r="AH40" i="9"/>
  <c r="AG8" i="5"/>
  <c r="AH8" i="5"/>
  <c r="AH40" i="5"/>
  <c r="AG40" i="5"/>
  <c r="AH8" i="8"/>
  <c r="AG8" i="8"/>
  <c r="AG40" i="8"/>
  <c r="AH40" i="8"/>
  <c r="AG8" i="15"/>
  <c r="AH8" i="15"/>
  <c r="AH40" i="15"/>
  <c r="AG40" i="15"/>
  <c r="AG22" i="14"/>
  <c r="AH22" i="14"/>
  <c r="AI22" i="14"/>
  <c r="AI20" i="14"/>
  <c r="AG9" i="7"/>
  <c r="AG9" i="9"/>
  <c r="AH9" i="8"/>
  <c r="AH9" i="9"/>
  <c r="AG9" i="8"/>
  <c r="AH26" i="9"/>
  <c r="AG15" i="9"/>
  <c r="AG13" i="9"/>
  <c r="AH41" i="8"/>
  <c r="AH31" i="8"/>
  <c r="AG25" i="8"/>
  <c r="AG15" i="7"/>
  <c r="AG43" i="7" l="1"/>
  <c r="AG35" i="9"/>
  <c r="AH38" i="9"/>
  <c r="AH25" i="6"/>
  <c r="AH43" i="9"/>
  <c r="AH25" i="15"/>
  <c r="AG25" i="12"/>
  <c r="AG31" i="4"/>
  <c r="AH31" i="12"/>
  <c r="AG41" i="4"/>
  <c r="AH26" i="5"/>
  <c r="AH38" i="5"/>
  <c r="AH41" i="12"/>
  <c r="AG26" i="14"/>
  <c r="AG35" i="14"/>
  <c r="AG38" i="14"/>
  <c r="AG41" i="14"/>
  <c r="AG35" i="7"/>
  <c r="AH15" i="5"/>
  <c r="AG13" i="14"/>
  <c r="AG9" i="5"/>
  <c r="AH7" i="15"/>
  <c r="AI7" i="14"/>
  <c r="AG13" i="4"/>
  <c r="AG35" i="4"/>
  <c r="AG43" i="4"/>
  <c r="AH31" i="5"/>
  <c r="AH41" i="5"/>
  <c r="AH15" i="6"/>
  <c r="AH26" i="6"/>
  <c r="AH38" i="6"/>
  <c r="AG13" i="7"/>
  <c r="AH13" i="8"/>
  <c r="AH35" i="8"/>
  <c r="AH43" i="8"/>
  <c r="AG25" i="9"/>
  <c r="AH31" i="9"/>
  <c r="AG38" i="9"/>
  <c r="AH13" i="12"/>
  <c r="AG15" i="12"/>
  <c r="AH35" i="12"/>
  <c r="AH43" i="12"/>
  <c r="AG13" i="15"/>
  <c r="AH15" i="15"/>
  <c r="AH26" i="15"/>
  <c r="AG35" i="15"/>
  <c r="AH38" i="15"/>
  <c r="AG25" i="14"/>
  <c r="AI26" i="14"/>
  <c r="AG31" i="14"/>
  <c r="AI38" i="14"/>
  <c r="AG43" i="14"/>
  <c r="AG15" i="4"/>
  <c r="AG26" i="4"/>
  <c r="AG38" i="4"/>
  <c r="AH25" i="5"/>
  <c r="AG13" i="6"/>
  <c r="AG15" i="6"/>
  <c r="AH35" i="6"/>
  <c r="AH43" i="6"/>
  <c r="AG25" i="7"/>
  <c r="AG31" i="7"/>
  <c r="AG41" i="7"/>
  <c r="AG13" i="8"/>
  <c r="AG15" i="8"/>
  <c r="AH26" i="8"/>
  <c r="AG35" i="8"/>
  <c r="AH38" i="8"/>
  <c r="AH25" i="9"/>
  <c r="AH41" i="9"/>
  <c r="AG13" i="12"/>
  <c r="AH15" i="12"/>
  <c r="AH26" i="12"/>
  <c r="AG31" i="12"/>
  <c r="AG35" i="12"/>
  <c r="AH38" i="12"/>
  <c r="AH13" i="15"/>
  <c r="AG15" i="15"/>
  <c r="AH35" i="15"/>
  <c r="AH43" i="15"/>
  <c r="AH31" i="14"/>
  <c r="AI41" i="14"/>
  <c r="AH43" i="14"/>
  <c r="AG25" i="4"/>
  <c r="AG13" i="5"/>
  <c r="AH35" i="5"/>
  <c r="AH43" i="5"/>
  <c r="AG25" i="6"/>
  <c r="AH31" i="6"/>
  <c r="AH41" i="6"/>
  <c r="AG26" i="7"/>
  <c r="AG38" i="7"/>
  <c r="AH25" i="8"/>
  <c r="AH13" i="9"/>
  <c r="AH35" i="9"/>
  <c r="AH25" i="12"/>
  <c r="AG25" i="15"/>
  <c r="AH31" i="15"/>
  <c r="AH41" i="15"/>
  <c r="AG15" i="14"/>
  <c r="AH26" i="14"/>
  <c r="AI31" i="14"/>
  <c r="AH38" i="14"/>
  <c r="AI43" i="14"/>
  <c r="AI9" i="14"/>
  <c r="AG9" i="4"/>
  <c r="AG9" i="12"/>
  <c r="AH9" i="14"/>
  <c r="AG9" i="6"/>
  <c r="AG9" i="15"/>
  <c r="AG7" i="4"/>
  <c r="AH7" i="5"/>
  <c r="AH7" i="9"/>
  <c r="AG7" i="14"/>
  <c r="AH7" i="6"/>
  <c r="AG7" i="5"/>
  <c r="AH7" i="8"/>
  <c r="AH7" i="12"/>
  <c r="AG7" i="7"/>
  <c r="AH7" i="14"/>
  <c r="AH41" i="14"/>
  <c r="AI35" i="14"/>
  <c r="AH35" i="14"/>
  <c r="AI25" i="14"/>
  <c r="AH25" i="14"/>
  <c r="AH15" i="14"/>
  <c r="AI15" i="14"/>
  <c r="AH13" i="14"/>
  <c r="AI13" i="14"/>
  <c r="AG9" i="14"/>
  <c r="AG43" i="15"/>
  <c r="AG41" i="15"/>
  <c r="AG38" i="15"/>
  <c r="AG31" i="15"/>
  <c r="AG26" i="15"/>
  <c r="AH9" i="15"/>
  <c r="AG7" i="15"/>
  <c r="AG43" i="12"/>
  <c r="AG41" i="12"/>
  <c r="AG38" i="12"/>
  <c r="AG26" i="12"/>
  <c r="AH9" i="12"/>
  <c r="AG7" i="12"/>
  <c r="AG43" i="9"/>
  <c r="AG41" i="9"/>
  <c r="AG31" i="9"/>
  <c r="AG26" i="9"/>
  <c r="AH15" i="9"/>
  <c r="AG7" i="9"/>
  <c r="AG43" i="8"/>
  <c r="AG41" i="8"/>
  <c r="AG38" i="8"/>
  <c r="AG31" i="8"/>
  <c r="AG26" i="8"/>
  <c r="AH15" i="8"/>
  <c r="AG7" i="8"/>
  <c r="AG43" i="6"/>
  <c r="AG41" i="6"/>
  <c r="AG38" i="6"/>
  <c r="AG31" i="6"/>
  <c r="AG26" i="6"/>
  <c r="AH13" i="6"/>
  <c r="AH9" i="6"/>
  <c r="AG7" i="6"/>
  <c r="AG43" i="5"/>
  <c r="AG41" i="5"/>
  <c r="AG38" i="5"/>
  <c r="AG35" i="5"/>
  <c r="AG31" i="5"/>
  <c r="AG25" i="5"/>
  <c r="AG26" i="5"/>
  <c r="AH13" i="5"/>
  <c r="AG15" i="5"/>
  <c r="AH9" i="5"/>
  <c r="AI47" i="14" l="1"/>
  <c r="AG48" i="6" l="1"/>
  <c r="AG27" i="7"/>
  <c r="AG39" i="7"/>
  <c r="AH39" i="6"/>
  <c r="AH22" i="8"/>
  <c r="AH17" i="5"/>
  <c r="AG28" i="8"/>
  <c r="AH29" i="8"/>
  <c r="AG39" i="8"/>
  <c r="AH42" i="8"/>
  <c r="AG47" i="8"/>
  <c r="AH48" i="8"/>
  <c r="AG28" i="9"/>
  <c r="AH29" i="9"/>
  <c r="AG39" i="9"/>
  <c r="AH42" i="9"/>
  <c r="AG47" i="9"/>
  <c r="AH48" i="9"/>
  <c r="AG28" i="12"/>
  <c r="AH29" i="12"/>
  <c r="AH42" i="12"/>
  <c r="AG47" i="12"/>
  <c r="AH48" i="12"/>
  <c r="AG28" i="15"/>
  <c r="AH29" i="15"/>
  <c r="AH42" i="15"/>
  <c r="AG47" i="15"/>
  <c r="AH48" i="15"/>
  <c r="AI28" i="14"/>
  <c r="AG29" i="14"/>
  <c r="AG27" i="5"/>
  <c r="AG29" i="5"/>
  <c r="AH39" i="5"/>
  <c r="AG48" i="5"/>
  <c r="AH27" i="6"/>
  <c r="AG33" i="6"/>
  <c r="AG39" i="6"/>
  <c r="AG22" i="8"/>
  <c r="AG22" i="5"/>
  <c r="AH22" i="9"/>
  <c r="AH22" i="12"/>
  <c r="AH22" i="15"/>
  <c r="AG21" i="9"/>
  <c r="AG21" i="15"/>
  <c r="AG21" i="14"/>
  <c r="AG21" i="12"/>
  <c r="AG20" i="8"/>
  <c r="AG20" i="5"/>
  <c r="AG20" i="6"/>
  <c r="AG20" i="7"/>
  <c r="AG18" i="8"/>
  <c r="AG18" i="5"/>
  <c r="AH18" i="9"/>
  <c r="AH18" i="12"/>
  <c r="AH18" i="15"/>
  <c r="AG18" i="14"/>
  <c r="AH18" i="8"/>
  <c r="AG17" i="9"/>
  <c r="AG17" i="12"/>
  <c r="AG17" i="15"/>
  <c r="AG5" i="7"/>
  <c r="AH5" i="8"/>
  <c r="AG5" i="9"/>
  <c r="AG5" i="12"/>
  <c r="AG5" i="15"/>
  <c r="AG47" i="14"/>
  <c r="AG28" i="6"/>
  <c r="AH28" i="8"/>
  <c r="AH33" i="8"/>
  <c r="AH47" i="8"/>
  <c r="AH28" i="9"/>
  <c r="AH17" i="12"/>
  <c r="AH28" i="12"/>
  <c r="AH33" i="12"/>
  <c r="AH47" i="12"/>
  <c r="AH17" i="15"/>
  <c r="AH21" i="15"/>
  <c r="AH28" i="15"/>
  <c r="AH33" i="15"/>
  <c r="AH47" i="15"/>
  <c r="AI17" i="14"/>
  <c r="AH21" i="14"/>
  <c r="AG27" i="14"/>
  <c r="AH28" i="14"/>
  <c r="AI29" i="14"/>
  <c r="AH42" i="14"/>
  <c r="AG33" i="5"/>
  <c r="AH17" i="9"/>
  <c r="AH21" i="9"/>
  <c r="AH33" i="9"/>
  <c r="AH47" i="9"/>
  <c r="AH21" i="12"/>
  <c r="AG17" i="5"/>
  <c r="AH17" i="8"/>
  <c r="AH20" i="8"/>
  <c r="AH21" i="8"/>
  <c r="AH18" i="5"/>
  <c r="AG21" i="5"/>
  <c r="AH22" i="5"/>
  <c r="AG28" i="5"/>
  <c r="AH29" i="5"/>
  <c r="AG39" i="5"/>
  <c r="AH42" i="5"/>
  <c r="AG47" i="5"/>
  <c r="AH48" i="5"/>
  <c r="AG17" i="6"/>
  <c r="AH18" i="6"/>
  <c r="AG21" i="6"/>
  <c r="AH22" i="6"/>
  <c r="AH29" i="6"/>
  <c r="AH42" i="6"/>
  <c r="AG47" i="6"/>
  <c r="AH48" i="6"/>
  <c r="AG18" i="7"/>
  <c r="AG22" i="7"/>
  <c r="AG29" i="7"/>
  <c r="AG42" i="7"/>
  <c r="AG48" i="7"/>
  <c r="AG17" i="8"/>
  <c r="AG21" i="8"/>
  <c r="AG27" i="8"/>
  <c r="AG29" i="8"/>
  <c r="AH39" i="8"/>
  <c r="AG48" i="8"/>
  <c r="AG18" i="9"/>
  <c r="AG20" i="9"/>
  <c r="AG22" i="9"/>
  <c r="AG27" i="9"/>
  <c r="AG29" i="9"/>
  <c r="AH39" i="9"/>
  <c r="AG48" i="9"/>
  <c r="AG18" i="12"/>
  <c r="AG20" i="12"/>
  <c r="AG22" i="12"/>
  <c r="AG27" i="12"/>
  <c r="AG29" i="12"/>
  <c r="AG48" i="12"/>
  <c r="AG18" i="15"/>
  <c r="AG20" i="15"/>
  <c r="AG22" i="15"/>
  <c r="AG27" i="15"/>
  <c r="AG48" i="15"/>
  <c r="AG20" i="14"/>
  <c r="AI21" i="14"/>
  <c r="AI27" i="14"/>
  <c r="AG28" i="14"/>
  <c r="AG33" i="14"/>
  <c r="AI42" i="14"/>
  <c r="AG48" i="14"/>
  <c r="AH21" i="5"/>
  <c r="AH28" i="5"/>
  <c r="AH33" i="5"/>
  <c r="AH47" i="5"/>
  <c r="AH17" i="6"/>
  <c r="AH21" i="6"/>
  <c r="AG27" i="6"/>
  <c r="AH28" i="6"/>
  <c r="AH33" i="6"/>
  <c r="AH47" i="6"/>
  <c r="AG17" i="7"/>
  <c r="AG21" i="7"/>
  <c r="AG28" i="7"/>
  <c r="AG33" i="7"/>
  <c r="AG47" i="7"/>
  <c r="AG33" i="8"/>
  <c r="AG33" i="9"/>
  <c r="AG33" i="12"/>
  <c r="AG33" i="15"/>
  <c r="AG39" i="14"/>
  <c r="AG42" i="14"/>
  <c r="AH47" i="14"/>
  <c r="AH6" i="9"/>
  <c r="AH6" i="14"/>
  <c r="AI6" i="14"/>
  <c r="AG6" i="5"/>
  <c r="AH6" i="5"/>
  <c r="AH6" i="6"/>
  <c r="AG6" i="7"/>
  <c r="AH6" i="8"/>
  <c r="AG6" i="14"/>
  <c r="AG6" i="6"/>
  <c r="AH6" i="12"/>
  <c r="AH6" i="15"/>
  <c r="AH5" i="5"/>
  <c r="AG5" i="6"/>
  <c r="AG5" i="8"/>
  <c r="AH5" i="9"/>
  <c r="AH5" i="12"/>
  <c r="AH5" i="15"/>
  <c r="AG5" i="14"/>
  <c r="AH5" i="6"/>
  <c r="AG5" i="5"/>
  <c r="AH48" i="14"/>
  <c r="AI48" i="14"/>
  <c r="AH39" i="14"/>
  <c r="AI39" i="14"/>
  <c r="AH33" i="14"/>
  <c r="AI33" i="14"/>
  <c r="AH27" i="14"/>
  <c r="AH29" i="14"/>
  <c r="AG17" i="14"/>
  <c r="AI18" i="14"/>
  <c r="AH18" i="14"/>
  <c r="AH17" i="14"/>
  <c r="AH20" i="14"/>
  <c r="AH5" i="14"/>
  <c r="AI5" i="14"/>
  <c r="AG42" i="15"/>
  <c r="AH27" i="15"/>
  <c r="AG29" i="15"/>
  <c r="AH20" i="15"/>
  <c r="AG6" i="15"/>
  <c r="AG42" i="12"/>
  <c r="AH27" i="12"/>
  <c r="AH20" i="12"/>
  <c r="AG6" i="12"/>
  <c r="AG42" i="9"/>
  <c r="AH27" i="9"/>
  <c r="AH20" i="9"/>
  <c r="AG6" i="9"/>
  <c r="AG42" i="8"/>
  <c r="AH27" i="8"/>
  <c r="AG6" i="8"/>
  <c r="AG42" i="6"/>
  <c r="AG29" i="6"/>
  <c r="AG18" i="6"/>
  <c r="AG22" i="6"/>
  <c r="AH20" i="6"/>
  <c r="AG42" i="5"/>
  <c r="AH27" i="5"/>
  <c r="AH20" i="5"/>
  <c r="AG50" i="7" l="1"/>
  <c r="AG6" i="4" l="1"/>
  <c r="AG20" i="4"/>
  <c r="AG29" i="4"/>
  <c r="AG42" i="4"/>
  <c r="AG48" i="4"/>
  <c r="AG28" i="4"/>
  <c r="AG33" i="4"/>
  <c r="AG47" i="4"/>
  <c r="AG18" i="4"/>
  <c r="AG22" i="4"/>
  <c r="AG27" i="4"/>
  <c r="AG39" i="4"/>
  <c r="AG5" i="4"/>
  <c r="AG17" i="4"/>
  <c r="AG21" i="4"/>
  <c r="AG50" i="4" l="1"/>
  <c r="AF51" i="14"/>
  <c r="AF50" i="4"/>
  <c r="AF50" i="14"/>
  <c r="AE50" i="6"/>
  <c r="AF50" i="15"/>
  <c r="AE50" i="5"/>
  <c r="AF50" i="9"/>
  <c r="AF50" i="8"/>
  <c r="AF50" i="12"/>
  <c r="AF50" i="7"/>
  <c r="AE50" i="9" l="1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C50" i="9"/>
  <c r="B50" i="9"/>
  <c r="AF50" i="6"/>
  <c r="AD50" i="6"/>
  <c r="AC50" i="6"/>
  <c r="AB50" i="6"/>
  <c r="AA50" i="6"/>
  <c r="Z50" i="6"/>
  <c r="Y50" i="6"/>
  <c r="X50" i="6"/>
  <c r="W50" i="6"/>
  <c r="V50" i="6"/>
  <c r="U50" i="6"/>
  <c r="T50" i="6"/>
  <c r="R50" i="6"/>
  <c r="S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B50" i="6"/>
  <c r="U51" i="14"/>
  <c r="AE50" i="15"/>
  <c r="B50" i="15"/>
  <c r="AE50" i="12"/>
  <c r="B50" i="12"/>
  <c r="M50" i="12"/>
  <c r="AC50" i="12"/>
  <c r="AA50" i="12"/>
  <c r="AE50" i="8"/>
  <c r="B50" i="8"/>
  <c r="I50" i="14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C50" i="15"/>
  <c r="AD50" i="12"/>
  <c r="AB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L50" i="12"/>
  <c r="K50" i="12"/>
  <c r="J50" i="12"/>
  <c r="I50" i="12"/>
  <c r="H50" i="12"/>
  <c r="G50" i="12"/>
  <c r="F50" i="12"/>
  <c r="E50" i="12"/>
  <c r="D50" i="12"/>
  <c r="C50" i="12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C50" i="8"/>
  <c r="B50" i="5"/>
  <c r="AF50" i="5"/>
  <c r="AD50" i="5"/>
  <c r="AC50" i="5"/>
  <c r="AB50" i="5"/>
  <c r="AA50" i="5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AE50" i="7"/>
  <c r="B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C50" i="14" l="1"/>
  <c r="G50" i="14"/>
  <c r="K51" i="14"/>
  <c r="O51" i="14"/>
  <c r="S50" i="14"/>
  <c r="W51" i="14"/>
  <c r="AA51" i="14"/>
  <c r="AE51" i="14"/>
  <c r="E50" i="14"/>
  <c r="M51" i="14"/>
  <c r="Q50" i="14"/>
  <c r="Y50" i="14"/>
  <c r="E51" i="14"/>
  <c r="U50" i="14"/>
  <c r="AC50" i="14"/>
  <c r="O50" i="14"/>
  <c r="W50" i="14"/>
  <c r="C51" i="14"/>
  <c r="AC51" i="14"/>
  <c r="F50" i="14"/>
  <c r="J50" i="14"/>
  <c r="N50" i="14"/>
  <c r="R50" i="14"/>
  <c r="V50" i="14"/>
  <c r="Z50" i="14"/>
  <c r="K50" i="14"/>
  <c r="AA50" i="14"/>
  <c r="M50" i="14"/>
  <c r="I51" i="14"/>
  <c r="Q51" i="14"/>
  <c r="Y51" i="14"/>
  <c r="AD50" i="14"/>
  <c r="G51" i="14"/>
  <c r="S51" i="14"/>
  <c r="AE50" i="14"/>
  <c r="AH50" i="15"/>
  <c r="AH50" i="12"/>
  <c r="AH50" i="9"/>
  <c r="AH50" i="8"/>
  <c r="AH50" i="6"/>
  <c r="AG50" i="15"/>
  <c r="AG50" i="12"/>
  <c r="AG50" i="9"/>
  <c r="AG50" i="8"/>
  <c r="AG50" i="6"/>
  <c r="AH50" i="5"/>
  <c r="D51" i="14"/>
  <c r="H51" i="14"/>
  <c r="L51" i="14"/>
  <c r="P51" i="14"/>
  <c r="T51" i="14"/>
  <c r="X51" i="14"/>
  <c r="AB51" i="14"/>
  <c r="B50" i="14"/>
  <c r="AG50" i="5"/>
  <c r="D50" i="14"/>
  <c r="H50" i="14"/>
  <c r="L50" i="14"/>
  <c r="P50" i="14"/>
  <c r="T50" i="14"/>
  <c r="X50" i="14"/>
  <c r="AB50" i="14"/>
  <c r="B51" i="14"/>
  <c r="F51" i="14"/>
  <c r="J51" i="14"/>
  <c r="N51" i="14"/>
  <c r="R51" i="14"/>
  <c r="V51" i="14"/>
  <c r="Z51" i="14"/>
  <c r="AD51" i="14"/>
  <c r="AD50" i="4" l="1"/>
  <c r="AC50" i="4"/>
  <c r="AB50" i="4"/>
  <c r="Z50" i="4"/>
  <c r="Y50" i="4"/>
  <c r="X50" i="4"/>
  <c r="V50" i="4"/>
  <c r="U50" i="4"/>
  <c r="T50" i="4"/>
  <c r="R50" i="4"/>
  <c r="Q50" i="4"/>
  <c r="P50" i="4"/>
  <c r="N50" i="4"/>
  <c r="M50" i="4"/>
  <c r="L50" i="4"/>
  <c r="J50" i="4"/>
  <c r="I50" i="4"/>
  <c r="H50" i="4"/>
  <c r="F50" i="4"/>
  <c r="E50" i="4"/>
  <c r="D50" i="4"/>
  <c r="B50" i="4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50" i="4" l="1"/>
  <c r="K50" i="4"/>
  <c r="O50" i="4"/>
  <c r="S50" i="4"/>
  <c r="W50" i="4"/>
  <c r="AA50" i="4"/>
  <c r="AE50" i="4"/>
  <c r="G50" i="4"/>
  <c r="H47" i="16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14" l="1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 s="1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 s="1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4"/>
  <c r="D3" i="4" s="1"/>
  <c r="E3" i="4" s="1"/>
  <c r="F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G51" i="14" l="1"/>
  <c r="AG50" i="14"/>
  <c r="AH50" i="14"/>
</calcChain>
</file>

<file path=xl/sharedStrings.xml><?xml version="1.0" encoding="utf-8"?>
<sst xmlns="http://schemas.openxmlformats.org/spreadsheetml/2006/main" count="1909" uniqueCount="239">
  <si>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</si>
  <si>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</si>
  <si>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</si>
  <si>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</si>
  <si>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</si>
  <si>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</si>
  <si>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</si>
  <si>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</si>
  <si>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</si>
  <si>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</si>
  <si>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</si>
  <si>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</si>
  <si>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</si>
  <si>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</si>
  <si>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</si>
  <si>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</si>
  <si>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</si>
  <si>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</si>
  <si>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</si>
  <si>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</si>
  <si>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</si>
  <si>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</si>
  <si>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</si>
  <si>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</si>
  <si>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</si>
  <si>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</si>
  <si>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</si>
  <si>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</si>
  <si>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</si>
  <si>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</si>
  <si>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</si>
  <si>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</si>
  <si>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</si>
  <si>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</si>
  <si>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Acumulada</t>
  </si>
  <si>
    <t>Mês</t>
  </si>
  <si>
    <t>Média</t>
  </si>
  <si>
    <t>Máxima</t>
  </si>
  <si>
    <t>Mínima</t>
  </si>
  <si>
    <t>Total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</si>
  <si>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</si>
  <si>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</si>
  <si>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</si>
  <si>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</si>
  <si>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</si>
  <si>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</si>
  <si>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</si>
  <si>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</si>
  <si>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PCDs</t>
  </si>
  <si>
    <t>Código da estação</t>
  </si>
  <si>
    <t>Latitude         ( ° )</t>
  </si>
  <si>
    <t>Longitude  ( ° )</t>
  </si>
  <si>
    <t>Altitude (m)</t>
  </si>
  <si>
    <t>Aberta em:</t>
  </si>
  <si>
    <t>Localização Física das PCDs Automáticas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</si>
  <si>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</si>
  <si>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</si>
  <si>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</si>
  <si>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</si>
  <si>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</si>
  <si>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</si>
  <si>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</si>
  <si>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</si>
  <si>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</si>
  <si>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</si>
  <si>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</si>
  <si>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>BR 262 – km 04 – Saída para Aquidauana (EMBRAPA)</t>
  </si>
  <si>
    <t>Rodovia BR 158 – Saída para Paranaíba (Conab)</t>
  </si>
  <si>
    <t>Rua Cárceres, 296 – Centro (Exército) Coronel Rocha- 32311890</t>
  </si>
  <si>
    <t>Aeroporto de Costa Rica</t>
  </si>
  <si>
    <t>47° BI – BR 163 – km 729 – Vila São Paulo (Exército)</t>
  </si>
  <si>
    <t>Av. Guaicurus, n° 9000 (Exército) 67-34169490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</si>
  <si>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</si>
  <si>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</si>
  <si>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</si>
  <si>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</si>
  <si>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</si>
  <si>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</si>
  <si>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</si>
  <si>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</si>
  <si>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Rodovia MS 460 – km 1,5 – Saída para Água Fria (Conab) Fone: 67-34541384 Elvis  Rodrigues Lima ms.ua-maracaju@conab.gov.br</t>
  </si>
  <si>
    <t>Rodovia MS 339 – km 20 – Zona Rural (Exército)</t>
  </si>
  <si>
    <t>Rua 21 de Setembro, 1880 – Fazenda Nhumirim (EMBRAPA)</t>
  </si>
  <si>
    <t>13/112006</t>
  </si>
  <si>
    <t>Av. Três Lagoas, s/n° - Jardim Jaraguá (Prefeitura)</t>
  </si>
  <si>
    <t>Av. Brasil esquina com Cardoso s/n° (Prefeitura)</t>
  </si>
  <si>
    <t>Cia de Fronteira – Rua Capitão Cantalice, 1077 (Exército)</t>
  </si>
  <si>
    <t>Rodovia BR 163 – km 252 (Conab)</t>
  </si>
  <si>
    <t>1°/10/2008</t>
  </si>
  <si>
    <t xml:space="preserve"> Rodovia MS, km 162 – Saída para Maracajú (Conab) 32721371</t>
  </si>
  <si>
    <t>(Prefeitura)</t>
  </si>
  <si>
    <t>30/11/2012</t>
  </si>
  <si>
    <t>Rua da Cana, 178 - Centro</t>
  </si>
  <si>
    <t>Rua 13 de Junho, 352 – Bairro Santos Dumont (Prefeitura)</t>
  </si>
  <si>
    <t>TOTAL</t>
  </si>
  <si>
    <t xml:space="preserve">Fontes: </t>
  </si>
  <si>
    <t>http://www.inmet.gov.br/sonabra/maps/automaticas.php</t>
  </si>
  <si>
    <t>Ma. Franciane Rodrigues</t>
  </si>
  <si>
    <t>CoordenadoraTécnica/Cemtec</t>
  </si>
  <si>
    <t>Rodovia MS 306 – km 96 – Saída para Cassilândia (Conab)</t>
  </si>
  <si>
    <t>Rodovia BR 163 – km 541 – Zona Rural (Conab)</t>
  </si>
  <si>
    <t>Fonte : Inmet/Semagro/Cemtec-MS</t>
  </si>
  <si>
    <t>(*) Nenhuma Infotmação Disponivel pelo INMET</t>
  </si>
  <si>
    <t>PCDs DO INMET SEMAGRO</t>
  </si>
  <si>
    <t>Angélica</t>
  </si>
  <si>
    <t>SEMAGRO</t>
  </si>
  <si>
    <t>S 701</t>
  </si>
  <si>
    <t>Avenida São João S/N - Bairro Mutum</t>
  </si>
  <si>
    <t>S 702</t>
  </si>
  <si>
    <t xml:space="preserve">Rua General Dutra S/N - </t>
  </si>
  <si>
    <t>Rodovia BR 267, km 35 - Distrito Industrial Casulo</t>
  </si>
  <si>
    <t>Bandeirantes</t>
  </si>
  <si>
    <t>S 703</t>
  </si>
  <si>
    <t>BR 163 - KM 543 - Antigo IBC</t>
  </si>
  <si>
    <t>Bonito</t>
  </si>
  <si>
    <t>S 704</t>
  </si>
  <si>
    <t>06/082018</t>
  </si>
  <si>
    <t xml:space="preserve"> Rodovia MS,  178 - KM 33 - Aeroporto de Bonito</t>
  </si>
  <si>
    <t>Brasilândia</t>
  </si>
  <si>
    <t>S 705</t>
  </si>
  <si>
    <t>Escola Agrícola Rodovia MS 395</t>
  </si>
  <si>
    <t>Caarapó</t>
  </si>
  <si>
    <t>S 706</t>
  </si>
  <si>
    <t>Chácara Municipal - Antigo Balneário Airton Sena</t>
  </si>
  <si>
    <t>S 707</t>
  </si>
  <si>
    <t xml:space="preserve">Rodovia MS 060 - Escola Agricola Professor Marcio Elias Nery </t>
  </si>
  <si>
    <t>A 702</t>
  </si>
  <si>
    <t>A 742</t>
  </si>
  <si>
    <t>A  730</t>
  </si>
  <si>
    <t>A 724</t>
  </si>
  <si>
    <t>A 760</t>
  </si>
  <si>
    <t>A 720</t>
  </si>
  <si>
    <t>A 721</t>
  </si>
  <si>
    <t>S 708</t>
  </si>
  <si>
    <t>Estrada da Setima Linha - KM 1  de Culturama</t>
  </si>
  <si>
    <t>S 709</t>
  </si>
  <si>
    <t>Rodovia MS 295 - Sentido Tacuru - Casa do Mel  ao lado da casa do Tete/Sítio Igreja</t>
  </si>
  <si>
    <t>S 710</t>
  </si>
  <si>
    <t xml:space="preserve">Parque de Exposição </t>
  </si>
  <si>
    <t>S 711</t>
  </si>
  <si>
    <t>Rodovia MS 379, Km 1.2 (Próximo a Parque de Exposição)</t>
  </si>
  <si>
    <t>A 731</t>
  </si>
  <si>
    <t>S 712</t>
  </si>
  <si>
    <t>Avenida Jofre de Araújo - Antiga Escola Agrícola</t>
  </si>
  <si>
    <t>Nova Andradina</t>
  </si>
  <si>
    <t>S 713</t>
  </si>
  <si>
    <t>Rodovia MS 743 - sede do IFMS</t>
  </si>
  <si>
    <t>A 722</t>
  </si>
  <si>
    <t>A 717</t>
  </si>
  <si>
    <t>A 710</t>
  </si>
  <si>
    <t>S 714</t>
  </si>
  <si>
    <t xml:space="preserve">Chácara Municipal </t>
  </si>
  <si>
    <t>A 703</t>
  </si>
  <si>
    <t>A 723</t>
  </si>
  <si>
    <t>A 732</t>
  </si>
  <si>
    <t>S 715</t>
  </si>
  <si>
    <t>A 743</t>
  </si>
  <si>
    <t>Santa Rita do Pardo</t>
  </si>
  <si>
    <t>S 716</t>
  </si>
  <si>
    <t>Prolongamento da Rua Geraldo da Silva Souza S/N - Bairro Sta Luzia</t>
  </si>
  <si>
    <t>A 754</t>
  </si>
  <si>
    <t>A 751</t>
  </si>
  <si>
    <t>Selviría</t>
  </si>
  <si>
    <t>S 717</t>
  </si>
  <si>
    <t>Rua Jailda Candido Pereira Lote T - Qda11</t>
  </si>
  <si>
    <t>A 761</t>
  </si>
  <si>
    <t>A 704</t>
  </si>
  <si>
    <t>Aral Moreira</t>
  </si>
  <si>
    <t>Camapuã</t>
  </si>
  <si>
    <t>Fátima do Sul</t>
  </si>
  <si>
    <t>Iguatemi</t>
  </si>
  <si>
    <t>Itaporã</t>
  </si>
  <si>
    <t>Laguna Carapã</t>
  </si>
  <si>
    <t>Nova Alvorada</t>
  </si>
  <si>
    <t>Pedro Gomes</t>
  </si>
  <si>
    <t>Ribas do Rio Pardo</t>
  </si>
  <si>
    <t xml:space="preserve">1. Água Clara </t>
  </si>
  <si>
    <t>2. Amambai</t>
  </si>
  <si>
    <t>3.Aquidauana</t>
  </si>
  <si>
    <t>4.Angélica</t>
  </si>
  <si>
    <t>5.Aral Motreira</t>
  </si>
  <si>
    <t>6. Bela Vista</t>
  </si>
  <si>
    <t>7. Bataguassu</t>
  </si>
  <si>
    <t>8. Bandeirantes</t>
  </si>
  <si>
    <t>9. Bonito</t>
  </si>
  <si>
    <t>10. Brasilândia</t>
  </si>
  <si>
    <t>11. Caarapó</t>
  </si>
  <si>
    <t>12. Camapuã</t>
  </si>
  <si>
    <t>13. Campo Grande</t>
  </si>
  <si>
    <t>14. Cassilândia</t>
  </si>
  <si>
    <t>15. Chapadão do Sul</t>
  </si>
  <si>
    <t>16. Corumbá</t>
  </si>
  <si>
    <t>17. Costa Rica</t>
  </si>
  <si>
    <t>18. Coxim</t>
  </si>
  <si>
    <t>19. Dourados</t>
  </si>
  <si>
    <t>20. Fátima do Sul</t>
  </si>
  <si>
    <t>21. Iguatemi</t>
  </si>
  <si>
    <t>22. Itaporã</t>
  </si>
  <si>
    <t>23. Itaquiraí</t>
  </si>
  <si>
    <t>24. Ivinhema</t>
  </si>
  <si>
    <t>25. Jardim</t>
  </si>
  <si>
    <t>26. Juti</t>
  </si>
  <si>
    <t>27. Laguna Carapã</t>
  </si>
  <si>
    <t>28. Maracaju</t>
  </si>
  <si>
    <t>29. Nova Alvorada do Sul</t>
  </si>
  <si>
    <t>30. Nova Andradina</t>
  </si>
  <si>
    <t>31. Miranda</t>
  </si>
  <si>
    <t>32. Nhumirim (Embrapa Pantanal)</t>
  </si>
  <si>
    <t>33.Paranaíba</t>
  </si>
  <si>
    <t>34.  Pedro Gomes</t>
  </si>
  <si>
    <t>35.Ponta Porã</t>
  </si>
  <si>
    <t>36.Porto Murtinho</t>
  </si>
  <si>
    <t>37.São Gabriel do Oeste</t>
  </si>
  <si>
    <t>38. Ribas do Rio Pardo</t>
  </si>
  <si>
    <t xml:space="preserve">39. Rio Brilhante </t>
  </si>
  <si>
    <t>40. Santa Rita do Pardo</t>
  </si>
  <si>
    <t>41. Sidrolândia</t>
  </si>
  <si>
    <t>42. Sete Quedas</t>
  </si>
  <si>
    <t>43. Selviría</t>
  </si>
  <si>
    <t>44. Sonora</t>
  </si>
  <si>
    <t>45. Três Lagoas</t>
  </si>
  <si>
    <t>MUNICÍPIOS DO ESTADO DE MS</t>
  </si>
  <si>
    <t>MaiorOcorrência</t>
  </si>
  <si>
    <t xml:space="preserve">  Maior Ocorrência no Estado</t>
  </si>
  <si>
    <t>Maior Ocorrência no dia</t>
  </si>
  <si>
    <t>Dia sem chuva</t>
  </si>
  <si>
    <t>*</t>
  </si>
  <si>
    <t>Média Registrada</t>
  </si>
  <si>
    <t>Mínima Registrada</t>
  </si>
  <si>
    <t xml:space="preserve">  </t>
  </si>
  <si>
    <t>Outbro/2020</t>
  </si>
  <si>
    <t>Outubro/2020</t>
  </si>
  <si>
    <t>N</t>
  </si>
  <si>
    <t>O</t>
  </si>
  <si>
    <t>SO</t>
  </si>
  <si>
    <t>SE</t>
  </si>
  <si>
    <t>L</t>
  </si>
  <si>
    <t>NE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</si>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</sst>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2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16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3" tint="-0.249977111117893"/>
      <name val="Arial"/>
      <family val="2"/>
    </font>
    <font>
      <sz val="11"/>
      <color theme="3" tint="-0.249977111117893"/>
      <name val="Calibri"/>
      <family val="2"/>
      <scheme val="minor"/>
    </font>
    <font>
      <sz val="9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gray125">
        <bgColor theme="8" tint="0.39997558519241921"/>
      </patternFill>
    </fill>
    <fill>
      <patternFill patternType="gray125">
        <bgColor theme="0"/>
      </patternFill>
    </fill>
    <fill>
      <patternFill patternType="solid">
        <fgColor theme="8" tint="0.59999389629810485"/>
        <bgColor indexed="64"/>
      </patternFill>
    </fill>
    <fill>
      <patternFill patternType="gray125">
        <bgColor theme="8" tint="0.59999389629810485"/>
      </patternFill>
    </fill>
    <fill>
      <patternFill patternType="solid">
        <fgColor rgb="FFFFFF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11" fillId="0" borderId="0" xfId="0" applyFont="1"/>
    <xf numFmtId="2" fontId="4" fillId="2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7" borderId="1" xfId="0" applyFont="1" applyFill="1" applyBorder="1" applyAlignment="1">
      <alignment wrapText="1"/>
    </xf>
    <xf numFmtId="0" fontId="11" fillId="7" borderId="1" xfId="0" applyFont="1" applyFill="1" applyBorder="1" applyAlignment="1">
      <alignment horizontal="center" vertical="center" wrapText="1"/>
    </xf>
    <xf numFmtId="14" fontId="11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1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1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1" fillId="7" borderId="1" xfId="0" applyFont="1" applyFill="1" applyBorder="1" applyAlignment="1">
      <alignment horizontal="left" vertical="center" wrapText="1"/>
    </xf>
    <xf numFmtId="0" fontId="11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4" fillId="7" borderId="0" xfId="2" applyFont="1" applyFill="1" applyAlignment="1" applyProtection="1"/>
    <xf numFmtId="0" fontId="0" fillId="7" borderId="0" xfId="0" applyFill="1" applyBorder="1" applyAlignment="1"/>
    <xf numFmtId="0" fontId="14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0" fontId="10" fillId="3" borderId="1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6" fillId="7" borderId="0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6" xfId="0" applyFill="1" applyBorder="1"/>
    <xf numFmtId="0" fontId="0" fillId="7" borderId="0" xfId="0" applyFill="1" applyBorder="1" applyAlignment="1">
      <alignment horizontal="center" vertical="center"/>
    </xf>
    <xf numFmtId="0" fontId="0" fillId="7" borderId="0" xfId="0" applyFill="1" applyBorder="1"/>
    <xf numFmtId="1" fontId="8" fillId="7" borderId="9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3" fillId="7" borderId="7" xfId="0" applyNumberFormat="1" applyFont="1" applyFill="1" applyBorder="1" applyAlignment="1">
      <alignment horizontal="center" vertical="center"/>
    </xf>
    <xf numFmtId="49" fontId="3" fillId="7" borderId="8" xfId="0" applyNumberFormat="1" applyFont="1" applyFill="1" applyBorder="1" applyAlignment="1">
      <alignment horizontal="center" vertical="center"/>
    </xf>
    <xf numFmtId="49" fontId="0" fillId="7" borderId="8" xfId="0" applyNumberFormat="1" applyFill="1" applyBorder="1"/>
    <xf numFmtId="1" fontId="8" fillId="7" borderId="6" xfId="0" applyNumberFormat="1" applyFont="1" applyFill="1" applyBorder="1" applyAlignment="1">
      <alignment horizontal="center"/>
    </xf>
    <xf numFmtId="0" fontId="0" fillId="7" borderId="8" xfId="0" applyFill="1" applyBorder="1"/>
    <xf numFmtId="1" fontId="10" fillId="0" borderId="15" xfId="0" applyNumberFormat="1" applyFont="1" applyBorder="1" applyAlignment="1">
      <alignment horizontal="center"/>
    </xf>
    <xf numFmtId="0" fontId="8" fillId="6" borderId="13" xfId="0" applyFont="1" applyFill="1" applyBorder="1" applyAlignment="1">
      <alignment horizontal="center" vertical="center"/>
    </xf>
    <xf numFmtId="1" fontId="8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 horizontal="center" vertical="center"/>
    </xf>
    <xf numFmtId="2" fontId="11" fillId="7" borderId="1" xfId="0" applyNumberFormat="1" applyFont="1" applyFill="1" applyBorder="1" applyAlignment="1">
      <alignment horizontal="center" wrapText="1"/>
    </xf>
    <xf numFmtId="3" fontId="11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wrapText="1"/>
    </xf>
    <xf numFmtId="0" fontId="17" fillId="7" borderId="1" xfId="0" applyFont="1" applyFill="1" applyBorder="1" applyAlignment="1">
      <alignment horizontal="center" vertical="center" wrapText="1"/>
    </xf>
    <xf numFmtId="3" fontId="17" fillId="7" borderId="1" xfId="0" applyNumberFormat="1" applyFont="1" applyFill="1" applyBorder="1" applyAlignment="1">
      <alignment horizontal="center" wrapText="1"/>
    </xf>
    <xf numFmtId="0" fontId="17" fillId="7" borderId="1" xfId="0" applyNumberFormat="1" applyFont="1" applyFill="1" applyBorder="1" applyAlignment="1">
      <alignment horizontal="center" wrapText="1"/>
    </xf>
    <xf numFmtId="14" fontId="17" fillId="7" borderId="1" xfId="0" applyNumberFormat="1" applyFont="1" applyFill="1" applyBorder="1" applyAlignment="1">
      <alignment horizontal="center" wrapText="1"/>
    </xf>
    <xf numFmtId="0" fontId="17" fillId="7" borderId="1" xfId="0" applyFont="1" applyFill="1" applyBorder="1" applyAlignment="1">
      <alignment horizontal="center" wrapText="1"/>
    </xf>
    <xf numFmtId="0" fontId="18" fillId="7" borderId="1" xfId="0" applyFont="1" applyFill="1" applyBorder="1" applyAlignment="1">
      <alignment horizontal="center"/>
    </xf>
    <xf numFmtId="0" fontId="18" fillId="7" borderId="0" xfId="0" applyFont="1" applyFill="1"/>
    <xf numFmtId="0" fontId="18" fillId="0" borderId="0" xfId="0" applyFont="1" applyFill="1"/>
    <xf numFmtId="3" fontId="0" fillId="7" borderId="1" xfId="0" applyNumberFormat="1" applyFill="1" applyBorder="1" applyAlignment="1">
      <alignment horizontal="center"/>
    </xf>
    <xf numFmtId="3" fontId="11" fillId="7" borderId="1" xfId="0" applyNumberFormat="1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49" fontId="0" fillId="7" borderId="9" xfId="0" applyNumberFormat="1" applyFill="1" applyBorder="1"/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2" fontId="4" fillId="8" borderId="15" xfId="0" applyNumberFormat="1" applyFont="1" applyFill="1" applyBorder="1" applyAlignment="1">
      <alignment horizontal="center" vertical="center"/>
    </xf>
    <xf numFmtId="2" fontId="8" fillId="3" borderId="15" xfId="0" applyNumberFormat="1" applyFont="1" applyFill="1" applyBorder="1" applyAlignment="1">
      <alignment horizontal="center" vertical="center"/>
    </xf>
    <xf numFmtId="2" fontId="8" fillId="5" borderId="15" xfId="0" applyNumberFormat="1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center" vertical="center"/>
    </xf>
    <xf numFmtId="0" fontId="0" fillId="7" borderId="9" xfId="0" applyFill="1" applyBorder="1"/>
    <xf numFmtId="2" fontId="4" fillId="3" borderId="15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2" fontId="4" fillId="2" borderId="38" xfId="0" applyNumberFormat="1" applyFont="1" applyFill="1" applyBorder="1" applyAlignment="1">
      <alignment horizontal="center" vertical="center"/>
    </xf>
    <xf numFmtId="2" fontId="4" fillId="2" borderId="39" xfId="0" applyNumberFormat="1" applyFont="1" applyFill="1" applyBorder="1" applyAlignment="1">
      <alignment horizontal="center" vertical="center"/>
    </xf>
    <xf numFmtId="2" fontId="4" fillId="2" borderId="40" xfId="0" applyNumberFormat="1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/>
    </xf>
    <xf numFmtId="0" fontId="2" fillId="10" borderId="1" xfId="0" applyFont="1" applyFill="1" applyBorder="1" applyAlignment="1">
      <alignment horizontal="center" vertical="center"/>
    </xf>
    <xf numFmtId="0" fontId="15" fillId="5" borderId="22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6" fillId="5" borderId="15" xfId="0" applyNumberFormat="1" applyFont="1" applyFill="1" applyBorder="1" applyAlignment="1">
      <alignment horizontal="center" vertical="center"/>
    </xf>
    <xf numFmtId="2" fontId="8" fillId="13" borderId="1" xfId="0" applyNumberFormat="1" applyFont="1" applyFill="1" applyBorder="1" applyAlignment="1">
      <alignment horizontal="center" vertical="center"/>
    </xf>
    <xf numFmtId="14" fontId="8" fillId="8" borderId="19" xfId="0" applyNumberFormat="1" applyFont="1" applyFill="1" applyBorder="1" applyAlignment="1">
      <alignment horizontal="center"/>
    </xf>
    <xf numFmtId="2" fontId="4" fillId="5" borderId="15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0" fillId="11" borderId="4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10" fillId="8" borderId="42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2" fontId="4" fillId="2" borderId="44" xfId="0" applyNumberFormat="1" applyFont="1" applyFill="1" applyBorder="1" applyAlignment="1">
      <alignment horizontal="center" vertical="center"/>
    </xf>
    <xf numFmtId="2" fontId="8" fillId="12" borderId="31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49" fontId="8" fillId="5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2" fontId="10" fillId="7" borderId="9" xfId="0" applyNumberFormat="1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4" fillId="4" borderId="15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2" fontId="8" fillId="4" borderId="15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8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7" borderId="21" xfId="0" applyNumberFormat="1" applyFont="1" applyFill="1" applyBorder="1" applyAlignment="1">
      <alignment horizontal="center" vertical="center"/>
    </xf>
    <xf numFmtId="1" fontId="4" fillId="7" borderId="2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7" borderId="21" xfId="0" applyNumberFormat="1" applyFont="1" applyFill="1" applyBorder="1" applyAlignment="1">
      <alignment horizontal="center" vertical="center"/>
    </xf>
    <xf numFmtId="1" fontId="3" fillId="7" borderId="22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0" fontId="8" fillId="0" borderId="35" xfId="0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3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" fontId="4" fillId="0" borderId="32" xfId="0" applyNumberFormat="1" applyFont="1" applyBorder="1" applyAlignment="1">
      <alignment horizontal="center" vertical="center"/>
    </xf>
    <xf numFmtId="1" fontId="4" fillId="0" borderId="3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7" borderId="29" xfId="0" applyNumberFormat="1" applyFont="1" applyFill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externalLink" Target="externalLinks/externalLink31.xml"/><Relationship Id="rId47" Type="http://schemas.openxmlformats.org/officeDocument/2006/relationships/externalLink" Target="externalLinks/externalLink36.xml"/><Relationship Id="rId50" Type="http://schemas.openxmlformats.org/officeDocument/2006/relationships/externalLink" Target="externalLinks/externalLink39.xml"/><Relationship Id="rId55" Type="http://schemas.openxmlformats.org/officeDocument/2006/relationships/externalLink" Target="externalLinks/externalLink4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9" Type="http://schemas.openxmlformats.org/officeDocument/2006/relationships/externalLink" Target="externalLinks/externalLink18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externalLink" Target="externalLinks/externalLink29.xml"/><Relationship Id="rId45" Type="http://schemas.openxmlformats.org/officeDocument/2006/relationships/externalLink" Target="externalLinks/externalLink34.xml"/><Relationship Id="rId53" Type="http://schemas.openxmlformats.org/officeDocument/2006/relationships/externalLink" Target="externalLinks/externalLink42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9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externalLink" Target="externalLinks/externalLink32.xml"/><Relationship Id="rId48" Type="http://schemas.openxmlformats.org/officeDocument/2006/relationships/externalLink" Target="externalLinks/externalLink37.xml"/><Relationship Id="rId56" Type="http://schemas.openxmlformats.org/officeDocument/2006/relationships/externalLink" Target="externalLinks/externalLink45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40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46" Type="http://schemas.openxmlformats.org/officeDocument/2006/relationships/externalLink" Target="externalLinks/externalLink35.xml"/><Relationship Id="rId59" Type="http://schemas.openxmlformats.org/officeDocument/2006/relationships/sharedStrings" Target="sharedStrings.xml"/><Relationship Id="rId20" Type="http://schemas.openxmlformats.org/officeDocument/2006/relationships/externalLink" Target="externalLinks/externalLink9.xml"/><Relationship Id="rId41" Type="http://schemas.openxmlformats.org/officeDocument/2006/relationships/externalLink" Target="externalLinks/externalLink30.xml"/><Relationship Id="rId54" Type="http://schemas.openxmlformats.org/officeDocument/2006/relationships/externalLink" Target="externalLinks/externalLink4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49" Type="http://schemas.openxmlformats.org/officeDocument/2006/relationships/externalLink" Target="externalLinks/externalLink38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20.xml"/><Relationship Id="rId44" Type="http://schemas.openxmlformats.org/officeDocument/2006/relationships/externalLink" Target="externalLinks/externalLink33.xml"/><Relationship Id="rId52" Type="http://schemas.openxmlformats.org/officeDocument/2006/relationships/externalLink" Target="externalLinks/externalLink41.xml"/><Relationship Id="rId6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223307</xdr:colOff>
      <xdr:row>51</xdr:row>
      <xdr:rowOff>105833</xdr:rowOff>
    </xdr:from>
    <xdr:to>
      <xdr:col>31</xdr:col>
      <xdr:colOff>325967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9724" y="8509000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222250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5349875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350307</xdr:colOff>
      <xdr:row>52</xdr:row>
      <xdr:rowOff>116417</xdr:rowOff>
    </xdr:from>
    <xdr:to>
      <xdr:col>33</xdr:col>
      <xdr:colOff>392642</xdr:colOff>
      <xdr:row>56</xdr:row>
      <xdr:rowOff>63500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1882" y="524086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53</xdr:row>
      <xdr:rowOff>105832</xdr:rowOff>
    </xdr:from>
    <xdr:to>
      <xdr:col>18</xdr:col>
      <xdr:colOff>223571</xdr:colOff>
      <xdr:row>56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90833" y="5392207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9525</xdr:colOff>
      <xdr:row>55</xdr:row>
      <xdr:rowOff>137584</xdr:rowOff>
    </xdr:to>
    <xdr:pic>
      <xdr:nvPicPr>
        <xdr:cNvPr id="1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299508</xdr:colOff>
      <xdr:row>51</xdr:row>
      <xdr:rowOff>127000</xdr:rowOff>
    </xdr:from>
    <xdr:to>
      <xdr:col>32</xdr:col>
      <xdr:colOff>467784</xdr:colOff>
      <xdr:row>55</xdr:row>
      <xdr:rowOff>74083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74841" y="8773583"/>
          <a:ext cx="19145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61646</xdr:colOff>
      <xdr:row>55</xdr:row>
      <xdr:rowOff>138110</xdr:rowOff>
    </xdr:to>
    <xdr:pic>
      <xdr:nvPicPr>
        <xdr:cNvPr id="13" name="Imagem 1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204257</xdr:colOff>
      <xdr:row>51</xdr:row>
      <xdr:rowOff>84667</xdr:rowOff>
    </xdr:from>
    <xdr:to>
      <xdr:col>32</xdr:col>
      <xdr:colOff>428625</xdr:colOff>
      <xdr:row>55</xdr:row>
      <xdr:rowOff>31750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674" y="8572500"/>
          <a:ext cx="191770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23546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200025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286807</xdr:colOff>
      <xdr:row>51</xdr:row>
      <xdr:rowOff>105834</xdr:rowOff>
    </xdr:from>
    <xdr:to>
      <xdr:col>31</xdr:col>
      <xdr:colOff>294216</xdr:colOff>
      <xdr:row>55</xdr:row>
      <xdr:rowOff>52917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05557" y="8752417"/>
          <a:ext cx="190182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257175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244474</xdr:colOff>
      <xdr:row>51</xdr:row>
      <xdr:rowOff>42334</xdr:rowOff>
    </xdr:from>
    <xdr:to>
      <xdr:col>33</xdr:col>
      <xdr:colOff>9525</xdr:colOff>
      <xdr:row>54</xdr:row>
      <xdr:rowOff>148167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1057" y="8688917"/>
          <a:ext cx="1924051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166421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3</xdr:col>
      <xdr:colOff>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319616</xdr:colOff>
      <xdr:row>51</xdr:row>
      <xdr:rowOff>127000</xdr:rowOff>
    </xdr:from>
    <xdr:to>
      <xdr:col>32</xdr:col>
      <xdr:colOff>434975</xdr:colOff>
      <xdr:row>55</xdr:row>
      <xdr:rowOff>74083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9616" y="8614833"/>
          <a:ext cx="1903942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19</xdr:col>
      <xdr:colOff>42596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295275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233889</xdr:colOff>
      <xdr:row>51</xdr:row>
      <xdr:rowOff>105833</xdr:rowOff>
    </xdr:from>
    <xdr:to>
      <xdr:col>33</xdr:col>
      <xdr:colOff>205315</xdr:colOff>
      <xdr:row>55</xdr:row>
      <xdr:rowOff>52916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04056" y="8593666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53</xdr:row>
      <xdr:rowOff>63500</xdr:rowOff>
    </xdr:from>
    <xdr:to>
      <xdr:col>2</xdr:col>
      <xdr:colOff>114300</xdr:colOff>
      <xdr:row>56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35982</xdr:colOff>
      <xdr:row>52</xdr:row>
      <xdr:rowOff>68792</xdr:rowOff>
    </xdr:from>
    <xdr:to>
      <xdr:col>32</xdr:col>
      <xdr:colOff>753533</xdr:colOff>
      <xdr:row>56</xdr:row>
      <xdr:rowOff>15875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41707" y="8688917"/>
          <a:ext cx="1908176" cy="594783"/>
        </a:xfrm>
        <a:prstGeom prst="rect">
          <a:avLst/>
        </a:prstGeom>
      </xdr:spPr>
    </xdr:pic>
    <xdr:clientData/>
  </xdr:twoCellAnchor>
  <xdr:twoCellAnchor editAs="oneCell">
    <xdr:from>
      <xdr:col>18</xdr:col>
      <xdr:colOff>89958</xdr:colOff>
      <xdr:row>54</xdr:row>
      <xdr:rowOff>39157</xdr:rowOff>
    </xdr:from>
    <xdr:to>
      <xdr:col>24</xdr:col>
      <xdr:colOff>71171</xdr:colOff>
      <xdr:row>57</xdr:row>
      <xdr:rowOff>71435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5700183" y="89640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253999</xdr:colOff>
      <xdr:row>52</xdr:row>
      <xdr:rowOff>63500</xdr:rowOff>
    </xdr:from>
    <xdr:to>
      <xdr:col>2</xdr:col>
      <xdr:colOff>247650</xdr:colOff>
      <xdr:row>55</xdr:row>
      <xdr:rowOff>137584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9036050"/>
          <a:ext cx="1679576" cy="5598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28</xdr:col>
      <xdr:colOff>64556</xdr:colOff>
      <xdr:row>51</xdr:row>
      <xdr:rowOff>31750</xdr:rowOff>
    </xdr:from>
    <xdr:to>
      <xdr:col>32</xdr:col>
      <xdr:colOff>480482</xdr:colOff>
      <xdr:row>54</xdr:row>
      <xdr:rowOff>137583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6973" y="8519583"/>
          <a:ext cx="1908176" cy="582083"/>
        </a:xfrm>
        <a:prstGeom prst="rect">
          <a:avLst/>
        </a:prstGeom>
      </xdr:spPr>
    </xdr:pic>
    <xdr:clientData/>
  </xdr:twoCellAnchor>
  <xdr:twoCellAnchor editAs="oneCell">
    <xdr:from>
      <xdr:col>15</xdr:col>
      <xdr:colOff>42333</xdr:colOff>
      <xdr:row>52</xdr:row>
      <xdr:rowOff>105832</xdr:rowOff>
    </xdr:from>
    <xdr:to>
      <xdr:col>18</xdr:col>
      <xdr:colOff>328346</xdr:colOff>
      <xdr:row>55</xdr:row>
      <xdr:rowOff>138110</xdr:rowOff>
    </xdr:to>
    <xdr:pic>
      <xdr:nvPicPr>
        <xdr:cNvPr id="10" name="Imagem 9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504" r="38899"/>
        <a:stretch/>
      </xdr:blipFill>
      <xdr:spPr bwMode="auto">
        <a:xfrm>
          <a:off x="7043208" y="9078382"/>
          <a:ext cx="1371863" cy="51805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guaClara_20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rasil&#226;ndia_2020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arap&#243;_2020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Camapu&#227;_2020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mpoGrande_20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assilandia_2020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hapadaoDoSul_2020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rumba_20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staRica_2020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Coxim_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Dourados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mambai_2020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FatimaDoSul_202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guatemi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Itapor&#227;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taquirai_2020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Ivinhema_2020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ardim_2020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Juti_2020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LagunaCarap&#227;_202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aracaju_20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Miranda_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gelica_2020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Nhumirim_20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lvorada_2020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NovaAndradina_2020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aranaiba_2020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PedroGomes_2020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ntaPora_2020.xlsx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PortoMurtinho_2020.xlsx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RibasdoRioPardo_2020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RioBrilhante_2020.xlsx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antaRitadoPardo_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Aquidauana_2020.xlsx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aoGabriel_2020.xlsx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Selviria_2020.xlsx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eteQuedas_2020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idrolandia_2020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Sonora_2020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TresLagoas_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AralMoreira_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andeirantes_20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ataguassu_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_BOLETINS%20METEOROL&#211;GICO%20_%20INMET/2020/BoletimBelaVista_202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EMTEC/CEMTEC%20_NOVAS%20ESTA&#199;&#213;ES%20METEOROL&#211;GICAS%2017%20ESTA&#199;&#213;ES/BOLETINS%20METEOROL&#211;GICOS/2020%20_%2017%20Esta&#231;&#245;es/BoletimBonito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32.016666666666659</v>
          </cell>
          <cell r="C5">
            <v>44.4</v>
          </cell>
          <cell r="D5">
            <v>19.899999999999999</v>
          </cell>
          <cell r="E5">
            <v>30.833333333333332</v>
          </cell>
          <cell r="F5">
            <v>73</v>
          </cell>
          <cell r="G5">
            <v>10</v>
          </cell>
          <cell r="H5">
            <v>14.76</v>
          </cell>
          <cell r="I5" t="str">
            <v>SE</v>
          </cell>
          <cell r="J5">
            <v>38.159999999999997</v>
          </cell>
          <cell r="K5">
            <v>0</v>
          </cell>
        </row>
        <row r="6">
          <cell r="B6">
            <v>32.37916666666667</v>
          </cell>
          <cell r="C6">
            <v>43.9</v>
          </cell>
          <cell r="D6">
            <v>21.4</v>
          </cell>
          <cell r="E6">
            <v>32.416666666666664</v>
          </cell>
          <cell r="F6">
            <v>73</v>
          </cell>
          <cell r="G6">
            <v>9</v>
          </cell>
          <cell r="H6">
            <v>15.48</v>
          </cell>
          <cell r="I6" t="str">
            <v>S</v>
          </cell>
          <cell r="J6">
            <v>37.800000000000004</v>
          </cell>
          <cell r="K6">
            <v>0</v>
          </cell>
        </row>
        <row r="7">
          <cell r="B7">
            <v>30.895833333333339</v>
          </cell>
          <cell r="C7">
            <v>43.7</v>
          </cell>
          <cell r="D7">
            <v>18.7</v>
          </cell>
          <cell r="E7">
            <v>37.291666666666664</v>
          </cell>
          <cell r="F7">
            <v>82</v>
          </cell>
          <cell r="G7">
            <v>9</v>
          </cell>
          <cell r="H7">
            <v>10.44</v>
          </cell>
          <cell r="I7" t="str">
            <v>NO</v>
          </cell>
          <cell r="J7">
            <v>27.36</v>
          </cell>
          <cell r="K7">
            <v>0</v>
          </cell>
        </row>
        <row r="8">
          <cell r="B8">
            <v>31.158333333333335</v>
          </cell>
          <cell r="C8">
            <v>41.7</v>
          </cell>
          <cell r="D8">
            <v>22.9</v>
          </cell>
          <cell r="E8">
            <v>38.833333333333336</v>
          </cell>
          <cell r="F8">
            <v>69</v>
          </cell>
          <cell r="G8">
            <v>15</v>
          </cell>
          <cell r="H8">
            <v>14.04</v>
          </cell>
          <cell r="I8" t="str">
            <v>O</v>
          </cell>
          <cell r="J8">
            <v>28.44</v>
          </cell>
          <cell r="K8">
            <v>0</v>
          </cell>
        </row>
        <row r="9">
          <cell r="B9">
            <v>32.200000000000003</v>
          </cell>
          <cell r="C9">
            <v>44.6</v>
          </cell>
          <cell r="D9">
            <v>23.1</v>
          </cell>
          <cell r="E9">
            <v>39.958333333333336</v>
          </cell>
          <cell r="F9">
            <v>72</v>
          </cell>
          <cell r="G9">
            <v>10</v>
          </cell>
          <cell r="H9">
            <v>10.08</v>
          </cell>
          <cell r="I9" t="str">
            <v>O</v>
          </cell>
          <cell r="J9">
            <v>29.16</v>
          </cell>
          <cell r="K9">
            <v>0</v>
          </cell>
        </row>
        <row r="10">
          <cell r="B10">
            <v>32.445833333333333</v>
          </cell>
          <cell r="C10">
            <v>43.6</v>
          </cell>
          <cell r="D10">
            <v>21.5</v>
          </cell>
          <cell r="E10">
            <v>38.875</v>
          </cell>
          <cell r="F10">
            <v>81</v>
          </cell>
          <cell r="G10">
            <v>11</v>
          </cell>
          <cell r="H10">
            <v>15.120000000000001</v>
          </cell>
          <cell r="I10" t="str">
            <v>SO</v>
          </cell>
          <cell r="J10">
            <v>39.24</v>
          </cell>
          <cell r="K10">
            <v>0</v>
          </cell>
        </row>
        <row r="11">
          <cell r="B11">
            <v>32.929166666666667</v>
          </cell>
          <cell r="C11">
            <v>43.5</v>
          </cell>
          <cell r="D11">
            <v>23.9</v>
          </cell>
          <cell r="E11">
            <v>36.583333333333336</v>
          </cell>
          <cell r="F11">
            <v>66</v>
          </cell>
          <cell r="G11">
            <v>12</v>
          </cell>
          <cell r="H11">
            <v>10.08</v>
          </cell>
          <cell r="I11" t="str">
            <v>NE</v>
          </cell>
          <cell r="J11">
            <v>30.96</v>
          </cell>
          <cell r="K11">
            <v>0</v>
          </cell>
        </row>
        <row r="12">
          <cell r="B12">
            <v>32.4375</v>
          </cell>
          <cell r="C12">
            <v>41.8</v>
          </cell>
          <cell r="D12">
            <v>25.4</v>
          </cell>
          <cell r="E12">
            <v>41.708333333333336</v>
          </cell>
          <cell r="F12">
            <v>68</v>
          </cell>
          <cell r="G12">
            <v>18</v>
          </cell>
          <cell r="H12">
            <v>9.7200000000000006</v>
          </cell>
          <cell r="I12" t="str">
            <v>O</v>
          </cell>
          <cell r="J12">
            <v>27</v>
          </cell>
          <cell r="K12">
            <v>0</v>
          </cell>
        </row>
        <row r="13">
          <cell r="B13">
            <v>31.8</v>
          </cell>
          <cell r="C13">
            <v>42</v>
          </cell>
          <cell r="D13">
            <v>23.2</v>
          </cell>
          <cell r="E13">
            <v>48.291666666666664</v>
          </cell>
          <cell r="F13">
            <v>86</v>
          </cell>
          <cell r="G13">
            <v>14</v>
          </cell>
          <cell r="H13">
            <v>18.36</v>
          </cell>
          <cell r="I13" t="str">
            <v>N</v>
          </cell>
          <cell r="J13">
            <v>49.32</v>
          </cell>
          <cell r="K13">
            <v>0</v>
          </cell>
        </row>
        <row r="14">
          <cell r="B14">
            <v>29.479166666666661</v>
          </cell>
          <cell r="C14">
            <v>35.4</v>
          </cell>
          <cell r="D14">
            <v>23.1</v>
          </cell>
          <cell r="E14">
            <v>49.625</v>
          </cell>
          <cell r="F14">
            <v>79</v>
          </cell>
          <cell r="G14">
            <v>27</v>
          </cell>
          <cell r="H14">
            <v>14.4</v>
          </cell>
          <cell r="I14" t="str">
            <v>O</v>
          </cell>
          <cell r="J14">
            <v>37.440000000000005</v>
          </cell>
          <cell r="K14">
            <v>0</v>
          </cell>
        </row>
        <row r="15">
          <cell r="B15">
            <v>27.695833333333329</v>
          </cell>
          <cell r="C15">
            <v>37.5</v>
          </cell>
          <cell r="D15">
            <v>18.899999999999999</v>
          </cell>
          <cell r="E15">
            <v>42.583333333333336</v>
          </cell>
          <cell r="F15">
            <v>73</v>
          </cell>
          <cell r="G15">
            <v>23</v>
          </cell>
          <cell r="H15">
            <v>9.3600000000000012</v>
          </cell>
          <cell r="I15" t="str">
            <v>O</v>
          </cell>
          <cell r="J15">
            <v>24.12</v>
          </cell>
          <cell r="K15">
            <v>0</v>
          </cell>
        </row>
        <row r="16">
          <cell r="B16">
            <v>28.804166666666664</v>
          </cell>
          <cell r="C16">
            <v>36.4</v>
          </cell>
          <cell r="D16">
            <v>20.6</v>
          </cell>
          <cell r="E16">
            <v>43.541666666666664</v>
          </cell>
          <cell r="F16">
            <v>74</v>
          </cell>
          <cell r="G16">
            <v>26</v>
          </cell>
          <cell r="H16">
            <v>7.9200000000000008</v>
          </cell>
          <cell r="I16" t="str">
            <v>O</v>
          </cell>
          <cell r="J16">
            <v>19.079999999999998</v>
          </cell>
          <cell r="K16">
            <v>0</v>
          </cell>
        </row>
        <row r="17">
          <cell r="B17">
            <v>29.816666666666663</v>
          </cell>
          <cell r="C17">
            <v>38.5</v>
          </cell>
          <cell r="D17">
            <v>21</v>
          </cell>
          <cell r="E17">
            <v>44.291666666666664</v>
          </cell>
          <cell r="F17">
            <v>80</v>
          </cell>
          <cell r="G17">
            <v>21</v>
          </cell>
          <cell r="H17">
            <v>10.8</v>
          </cell>
          <cell r="I17" t="str">
            <v>O</v>
          </cell>
          <cell r="J17">
            <v>26.64</v>
          </cell>
          <cell r="K17">
            <v>0</v>
          </cell>
        </row>
        <row r="18">
          <cell r="B18">
            <v>30.537500000000005</v>
          </cell>
          <cell r="C18">
            <v>40.299999999999997</v>
          </cell>
          <cell r="D18">
            <v>23.1</v>
          </cell>
          <cell r="E18">
            <v>48.375</v>
          </cell>
          <cell r="F18">
            <v>77</v>
          </cell>
          <cell r="G18">
            <v>18</v>
          </cell>
          <cell r="H18">
            <v>21.240000000000002</v>
          </cell>
          <cell r="I18" t="str">
            <v>S</v>
          </cell>
          <cell r="J18">
            <v>55.440000000000005</v>
          </cell>
          <cell r="K18">
            <v>3</v>
          </cell>
        </row>
        <row r="19">
          <cell r="B19">
            <v>26.108333333333331</v>
          </cell>
          <cell r="C19">
            <v>31.2</v>
          </cell>
          <cell r="D19">
            <v>20.9</v>
          </cell>
          <cell r="E19">
            <v>69.166666666666671</v>
          </cell>
          <cell r="F19">
            <v>96</v>
          </cell>
          <cell r="G19">
            <v>43</v>
          </cell>
          <cell r="H19">
            <v>16.2</v>
          </cell>
          <cell r="I19" t="str">
            <v>SO</v>
          </cell>
          <cell r="J19">
            <v>42.480000000000004</v>
          </cell>
          <cell r="K19">
            <v>9</v>
          </cell>
        </row>
        <row r="20">
          <cell r="B20">
            <v>25.266666666666669</v>
          </cell>
          <cell r="C20">
            <v>32.6</v>
          </cell>
          <cell r="D20">
            <v>20.8</v>
          </cell>
          <cell r="E20">
            <v>76.375</v>
          </cell>
          <cell r="F20">
            <v>99</v>
          </cell>
          <cell r="G20">
            <v>43</v>
          </cell>
          <cell r="H20">
            <v>10.44</v>
          </cell>
          <cell r="I20" t="str">
            <v>O</v>
          </cell>
          <cell r="J20">
            <v>29.16</v>
          </cell>
          <cell r="K20">
            <v>0.2</v>
          </cell>
        </row>
        <row r="21">
          <cell r="B21">
            <v>26.629166666666659</v>
          </cell>
          <cell r="C21">
            <v>35.1</v>
          </cell>
          <cell r="D21">
            <v>20</v>
          </cell>
          <cell r="E21">
            <v>53.875</v>
          </cell>
          <cell r="F21">
            <v>76</v>
          </cell>
          <cell r="G21">
            <v>27</v>
          </cell>
          <cell r="H21">
            <v>11.520000000000001</v>
          </cell>
          <cell r="I21" t="str">
            <v>O</v>
          </cell>
          <cell r="J21">
            <v>25.92</v>
          </cell>
          <cell r="K21">
            <v>0</v>
          </cell>
        </row>
        <row r="22">
          <cell r="B22">
            <v>27.445833333333336</v>
          </cell>
          <cell r="C22">
            <v>36.9</v>
          </cell>
          <cell r="D22">
            <v>20.100000000000001</v>
          </cell>
          <cell r="E22">
            <v>54.375</v>
          </cell>
          <cell r="F22">
            <v>84</v>
          </cell>
          <cell r="G22">
            <v>25</v>
          </cell>
          <cell r="H22">
            <v>17.64</v>
          </cell>
          <cell r="I22" t="str">
            <v>O</v>
          </cell>
          <cell r="J22">
            <v>38.159999999999997</v>
          </cell>
          <cell r="K22">
            <v>0</v>
          </cell>
        </row>
        <row r="23">
          <cell r="B23">
            <v>27.112499999999994</v>
          </cell>
          <cell r="C23">
            <v>36.799999999999997</v>
          </cell>
          <cell r="D23">
            <v>23</v>
          </cell>
          <cell r="E23">
            <v>70.416666666666671</v>
          </cell>
          <cell r="F23">
            <v>93</v>
          </cell>
          <cell r="G23">
            <v>30</v>
          </cell>
          <cell r="H23">
            <v>19.8</v>
          </cell>
          <cell r="I23" t="str">
            <v>NE</v>
          </cell>
          <cell r="J23">
            <v>49.680000000000007</v>
          </cell>
          <cell r="K23">
            <v>6.4</v>
          </cell>
        </row>
        <row r="24">
          <cell r="B24">
            <v>25.495833333333326</v>
          </cell>
          <cell r="C24">
            <v>33.5</v>
          </cell>
          <cell r="D24">
            <v>21.4</v>
          </cell>
          <cell r="E24">
            <v>79</v>
          </cell>
          <cell r="F24">
            <v>98</v>
          </cell>
          <cell r="G24">
            <v>43</v>
          </cell>
          <cell r="H24">
            <v>13.32</v>
          </cell>
          <cell r="I24" t="str">
            <v>SO</v>
          </cell>
          <cell r="J24">
            <v>34.56</v>
          </cell>
          <cell r="K24">
            <v>8.7999999999999989</v>
          </cell>
        </row>
        <row r="25">
          <cell r="B25">
            <v>26.687500000000004</v>
          </cell>
          <cell r="C25">
            <v>35.700000000000003</v>
          </cell>
          <cell r="D25">
            <v>21.5</v>
          </cell>
          <cell r="E25">
            <v>73.208333333333329</v>
          </cell>
          <cell r="F25">
            <v>98</v>
          </cell>
          <cell r="G25">
            <v>32</v>
          </cell>
          <cell r="H25">
            <v>9.3600000000000012</v>
          </cell>
          <cell r="I25" t="str">
            <v>L</v>
          </cell>
          <cell r="J25">
            <v>40.680000000000007</v>
          </cell>
          <cell r="K25">
            <v>4.3999999999999995</v>
          </cell>
        </row>
        <row r="26">
          <cell r="B26">
            <v>27.675000000000001</v>
          </cell>
          <cell r="C26">
            <v>35.5</v>
          </cell>
          <cell r="D26">
            <v>22.4</v>
          </cell>
          <cell r="E26">
            <v>65.125</v>
          </cell>
          <cell r="F26">
            <v>93</v>
          </cell>
          <cell r="G26">
            <v>34</v>
          </cell>
          <cell r="H26">
            <v>10.08</v>
          </cell>
          <cell r="I26" t="str">
            <v>O</v>
          </cell>
          <cell r="J26">
            <v>24.12</v>
          </cell>
          <cell r="K26">
            <v>0</v>
          </cell>
        </row>
        <row r="27">
          <cell r="B27">
            <v>28.141666666666662</v>
          </cell>
          <cell r="C27">
            <v>36.1</v>
          </cell>
          <cell r="D27">
            <v>22.8</v>
          </cell>
          <cell r="E27">
            <v>60.416666666666664</v>
          </cell>
          <cell r="F27">
            <v>84</v>
          </cell>
          <cell r="G27">
            <v>32</v>
          </cell>
          <cell r="H27">
            <v>13.68</v>
          </cell>
          <cell r="I27" t="str">
            <v>O</v>
          </cell>
          <cell r="J27">
            <v>48.6</v>
          </cell>
          <cell r="K27">
            <v>0</v>
          </cell>
        </row>
        <row r="28">
          <cell r="B28">
            <v>26.233333333333331</v>
          </cell>
          <cell r="C28">
            <v>35.9</v>
          </cell>
          <cell r="D28">
            <v>20.8</v>
          </cell>
          <cell r="E28">
            <v>77.958333333333329</v>
          </cell>
          <cell r="F28">
            <v>100</v>
          </cell>
          <cell r="G28">
            <v>34</v>
          </cell>
          <cell r="H28">
            <v>11.16</v>
          </cell>
          <cell r="I28" t="str">
            <v>S</v>
          </cell>
          <cell r="J28">
            <v>66.600000000000009</v>
          </cell>
          <cell r="K28">
            <v>41</v>
          </cell>
        </row>
        <row r="29">
          <cell r="B29">
            <v>26.975000000000005</v>
          </cell>
          <cell r="C29">
            <v>36.200000000000003</v>
          </cell>
          <cell r="D29">
            <v>20.9</v>
          </cell>
          <cell r="E29">
            <v>75.041666666666671</v>
          </cell>
          <cell r="F29">
            <v>100</v>
          </cell>
          <cell r="G29">
            <v>34</v>
          </cell>
          <cell r="H29">
            <v>8.64</v>
          </cell>
          <cell r="I29" t="str">
            <v>SE</v>
          </cell>
          <cell r="J29">
            <v>25.92</v>
          </cell>
          <cell r="K29">
            <v>0.2</v>
          </cell>
        </row>
        <row r="30">
          <cell r="B30">
            <v>24.379166666666666</v>
          </cell>
          <cell r="C30">
            <v>29.7</v>
          </cell>
          <cell r="D30">
            <v>20.9</v>
          </cell>
          <cell r="E30">
            <v>87.583333333333329</v>
          </cell>
          <cell r="F30">
            <v>95</v>
          </cell>
          <cell r="G30">
            <v>62</v>
          </cell>
          <cell r="H30">
            <v>21.96</v>
          </cell>
          <cell r="I30" t="str">
            <v>NO</v>
          </cell>
          <cell r="J30">
            <v>60.839999999999996</v>
          </cell>
          <cell r="K30">
            <v>13.600000000000001</v>
          </cell>
        </row>
        <row r="31">
          <cell r="B31">
            <v>24.604166666666668</v>
          </cell>
          <cell r="C31">
            <v>31.1</v>
          </cell>
          <cell r="D31">
            <v>20</v>
          </cell>
          <cell r="E31">
            <v>75.708333333333329</v>
          </cell>
          <cell r="F31">
            <v>98</v>
          </cell>
          <cell r="G31">
            <v>40</v>
          </cell>
          <cell r="H31">
            <v>9.7200000000000006</v>
          </cell>
          <cell r="I31" t="str">
            <v>N</v>
          </cell>
          <cell r="J31">
            <v>21.96</v>
          </cell>
          <cell r="K31">
            <v>0.2</v>
          </cell>
        </row>
        <row r="32">
          <cell r="B32">
            <v>25.870833333333334</v>
          </cell>
          <cell r="C32">
            <v>35.5</v>
          </cell>
          <cell r="D32">
            <v>18.3</v>
          </cell>
          <cell r="E32">
            <v>71.625</v>
          </cell>
          <cell r="F32">
            <v>98</v>
          </cell>
          <cell r="G32">
            <v>33</v>
          </cell>
          <cell r="H32">
            <v>18.36</v>
          </cell>
          <cell r="I32" t="str">
            <v>NO</v>
          </cell>
          <cell r="J32">
            <v>42.12</v>
          </cell>
          <cell r="K32">
            <v>0.4</v>
          </cell>
        </row>
        <row r="33">
          <cell r="B33">
            <v>22.695833333333336</v>
          </cell>
          <cell r="C33">
            <v>27.7</v>
          </cell>
          <cell r="D33">
            <v>21</v>
          </cell>
          <cell r="E33">
            <v>87.75</v>
          </cell>
          <cell r="F33">
            <v>97</v>
          </cell>
          <cell r="G33">
            <v>66</v>
          </cell>
          <cell r="H33">
            <v>18.720000000000002</v>
          </cell>
          <cell r="I33" t="str">
            <v>L</v>
          </cell>
          <cell r="J33">
            <v>42.84</v>
          </cell>
          <cell r="K33">
            <v>15.800000000000002</v>
          </cell>
        </row>
        <row r="34">
          <cell r="B34">
            <v>24.375</v>
          </cell>
          <cell r="C34">
            <v>30.8</v>
          </cell>
          <cell r="D34">
            <v>20.5</v>
          </cell>
          <cell r="E34">
            <v>82</v>
          </cell>
          <cell r="F34">
            <v>100</v>
          </cell>
          <cell r="G34">
            <v>51</v>
          </cell>
          <cell r="H34">
            <v>7.9200000000000008</v>
          </cell>
          <cell r="I34" t="str">
            <v>NO</v>
          </cell>
          <cell r="J34">
            <v>21.6</v>
          </cell>
          <cell r="K34">
            <v>0</v>
          </cell>
        </row>
        <row r="35">
          <cell r="B35">
            <v>24.320833333333326</v>
          </cell>
          <cell r="C35">
            <v>31.3</v>
          </cell>
          <cell r="D35">
            <v>18.399999999999999</v>
          </cell>
          <cell r="E35">
            <v>68.041666666666671</v>
          </cell>
          <cell r="F35">
            <v>92</v>
          </cell>
          <cell r="G35">
            <v>40</v>
          </cell>
          <cell r="H35">
            <v>12.6</v>
          </cell>
          <cell r="I35" t="str">
            <v>O</v>
          </cell>
          <cell r="J35">
            <v>32.04</v>
          </cell>
          <cell r="K35">
            <v>0</v>
          </cell>
        </row>
        <row r="36">
          <cell r="I36" t="str">
            <v>O</v>
          </cell>
        </row>
      </sheetData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32.43333333333333</v>
          </cell>
          <cell r="C5">
            <v>40</v>
          </cell>
          <cell r="D5">
            <v>26.1</v>
          </cell>
          <cell r="E5">
            <v>33.5</v>
          </cell>
          <cell r="F5">
            <v>48</v>
          </cell>
          <cell r="G5">
            <v>21</v>
          </cell>
          <cell r="H5">
            <v>16.559999999999999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32.404166666666676</v>
          </cell>
          <cell r="C6">
            <v>40.200000000000003</v>
          </cell>
          <cell r="D6">
            <v>23.5</v>
          </cell>
          <cell r="E6">
            <v>34.833333333333336</v>
          </cell>
          <cell r="F6">
            <v>60</v>
          </cell>
          <cell r="G6">
            <v>21</v>
          </cell>
          <cell r="H6">
            <v>16.2</v>
          </cell>
          <cell r="I6" t="str">
            <v>NO</v>
          </cell>
          <cell r="J6">
            <v>33.840000000000003</v>
          </cell>
          <cell r="K6">
            <v>0</v>
          </cell>
        </row>
        <row r="7">
          <cell r="B7">
            <v>31.504166666666666</v>
          </cell>
          <cell r="C7">
            <v>41</v>
          </cell>
          <cell r="D7">
            <v>22.5</v>
          </cell>
          <cell r="E7">
            <v>43.541666666666664</v>
          </cell>
          <cell r="F7">
            <v>69</v>
          </cell>
          <cell r="G7">
            <v>15</v>
          </cell>
          <cell r="H7">
            <v>15.840000000000002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26.520833333333332</v>
          </cell>
          <cell r="C8">
            <v>35.9</v>
          </cell>
          <cell r="D8">
            <v>18.2</v>
          </cell>
          <cell r="E8">
            <v>63</v>
          </cell>
          <cell r="F8">
            <v>92</v>
          </cell>
          <cell r="G8">
            <v>35</v>
          </cell>
          <cell r="H8">
            <v>15.840000000000002</v>
          </cell>
          <cell r="I8" t="str">
            <v>SO</v>
          </cell>
          <cell r="J8">
            <v>30.96</v>
          </cell>
          <cell r="K8">
            <v>0</v>
          </cell>
        </row>
        <row r="9">
          <cell r="B9">
            <v>27.645833333333332</v>
          </cell>
          <cell r="C9">
            <v>37.200000000000003</v>
          </cell>
          <cell r="D9">
            <v>19.399999999999999</v>
          </cell>
          <cell r="E9">
            <v>60.125</v>
          </cell>
          <cell r="F9">
            <v>92</v>
          </cell>
          <cell r="G9">
            <v>32</v>
          </cell>
          <cell r="H9">
            <v>15.840000000000002</v>
          </cell>
          <cell r="I9" t="str">
            <v>SO</v>
          </cell>
          <cell r="J9">
            <v>34.56</v>
          </cell>
          <cell r="K9">
            <v>0</v>
          </cell>
        </row>
        <row r="10">
          <cell r="B10">
            <v>27.479166666666671</v>
          </cell>
          <cell r="C10">
            <v>38.9</v>
          </cell>
          <cell r="D10">
            <v>18.2</v>
          </cell>
          <cell r="E10">
            <v>59.708333333333336</v>
          </cell>
          <cell r="F10">
            <v>90</v>
          </cell>
          <cell r="G10">
            <v>27</v>
          </cell>
          <cell r="H10">
            <v>13.68</v>
          </cell>
          <cell r="I10" t="str">
            <v>SO</v>
          </cell>
          <cell r="J10">
            <v>23.400000000000002</v>
          </cell>
          <cell r="K10">
            <v>0</v>
          </cell>
        </row>
        <row r="11">
          <cell r="B11">
            <v>30.041666666666671</v>
          </cell>
          <cell r="C11">
            <v>41.2</v>
          </cell>
          <cell r="D11">
            <v>22.5</v>
          </cell>
          <cell r="E11">
            <v>51.125</v>
          </cell>
          <cell r="F11">
            <v>76</v>
          </cell>
          <cell r="G11">
            <v>21</v>
          </cell>
          <cell r="H11">
            <v>19.8</v>
          </cell>
          <cell r="I11" t="str">
            <v>SO</v>
          </cell>
          <cell r="J11">
            <v>63</v>
          </cell>
          <cell r="K11">
            <v>0</v>
          </cell>
        </row>
        <row r="12">
          <cell r="B12">
            <v>30.141666666666669</v>
          </cell>
          <cell r="C12">
            <v>40.200000000000003</v>
          </cell>
          <cell r="D12">
            <v>21.4</v>
          </cell>
          <cell r="E12">
            <v>51.625</v>
          </cell>
          <cell r="F12">
            <v>84</v>
          </cell>
          <cell r="G12">
            <v>22</v>
          </cell>
          <cell r="H12">
            <v>24.840000000000003</v>
          </cell>
          <cell r="I12" t="str">
            <v>NE</v>
          </cell>
          <cell r="J12">
            <v>43.56</v>
          </cell>
          <cell r="K12">
            <v>0</v>
          </cell>
        </row>
        <row r="13">
          <cell r="B13">
            <v>31.300000000000008</v>
          </cell>
          <cell r="C13">
            <v>38.1</v>
          </cell>
          <cell r="D13">
            <v>24.7</v>
          </cell>
          <cell r="E13">
            <v>41</v>
          </cell>
          <cell r="F13">
            <v>58</v>
          </cell>
          <cell r="G13">
            <v>21</v>
          </cell>
          <cell r="H13">
            <v>39.24</v>
          </cell>
          <cell r="I13" t="str">
            <v>NO</v>
          </cell>
          <cell r="J13">
            <v>69.12</v>
          </cell>
          <cell r="K13">
            <v>0</v>
          </cell>
        </row>
        <row r="14">
          <cell r="B14">
            <v>23.395833333333343</v>
          </cell>
          <cell r="C14">
            <v>31.9</v>
          </cell>
          <cell r="D14">
            <v>17.5</v>
          </cell>
          <cell r="E14">
            <v>51.25</v>
          </cell>
          <cell r="F14">
            <v>93</v>
          </cell>
          <cell r="G14">
            <v>14</v>
          </cell>
          <cell r="H14">
            <v>21.6</v>
          </cell>
          <cell r="I14" t="str">
            <v>SE</v>
          </cell>
          <cell r="J14">
            <v>59.04</v>
          </cell>
          <cell r="K14">
            <v>0.2</v>
          </cell>
        </row>
        <row r="15">
          <cell r="B15">
            <v>24.745833333333334</v>
          </cell>
          <cell r="C15">
            <v>33.700000000000003</v>
          </cell>
          <cell r="D15">
            <v>17.100000000000001</v>
          </cell>
          <cell r="E15">
            <v>39.375</v>
          </cell>
          <cell r="F15">
            <v>58</v>
          </cell>
          <cell r="G15">
            <v>25</v>
          </cell>
          <cell r="H15">
            <v>19.8</v>
          </cell>
          <cell r="I15" t="str">
            <v>NE</v>
          </cell>
          <cell r="J15">
            <v>35.28</v>
          </cell>
          <cell r="K15">
            <v>0</v>
          </cell>
        </row>
        <row r="16">
          <cell r="B16">
            <v>25.870833333333326</v>
          </cell>
          <cell r="C16">
            <v>35.700000000000003</v>
          </cell>
          <cell r="D16">
            <v>20.9</v>
          </cell>
          <cell r="E16">
            <v>52.125</v>
          </cell>
          <cell r="F16">
            <v>94</v>
          </cell>
          <cell r="G16">
            <v>36</v>
          </cell>
          <cell r="H16">
            <v>18.36</v>
          </cell>
          <cell r="I16" t="str">
            <v>NE</v>
          </cell>
          <cell r="J16">
            <v>37.800000000000004</v>
          </cell>
          <cell r="K16">
            <v>0.4</v>
          </cell>
        </row>
        <row r="17">
          <cell r="B17">
            <v>25.058333333333337</v>
          </cell>
          <cell r="C17">
            <v>36.200000000000003</v>
          </cell>
          <cell r="D17">
            <v>19.8</v>
          </cell>
          <cell r="E17">
            <v>74.75</v>
          </cell>
          <cell r="F17">
            <v>98</v>
          </cell>
          <cell r="G17">
            <v>31</v>
          </cell>
          <cell r="H17">
            <v>23.400000000000002</v>
          </cell>
          <cell r="I17" t="str">
            <v>L</v>
          </cell>
          <cell r="J17">
            <v>65.52</v>
          </cell>
          <cell r="K17">
            <v>5.2000000000000011</v>
          </cell>
        </row>
        <row r="18">
          <cell r="B18">
            <v>25.279166666666658</v>
          </cell>
          <cell r="C18">
            <v>36.200000000000003</v>
          </cell>
          <cell r="D18">
            <v>19</v>
          </cell>
          <cell r="E18">
            <v>69.541666666666671</v>
          </cell>
          <cell r="F18">
            <v>94</v>
          </cell>
          <cell r="G18">
            <v>37</v>
          </cell>
          <cell r="H18">
            <v>22.68</v>
          </cell>
          <cell r="I18" t="str">
            <v>N</v>
          </cell>
          <cell r="J18">
            <v>52.92</v>
          </cell>
          <cell r="K18">
            <v>6</v>
          </cell>
        </row>
        <row r="19">
          <cell r="B19">
            <v>20.354166666666668</v>
          </cell>
          <cell r="C19">
            <v>24.9</v>
          </cell>
          <cell r="D19">
            <v>18.899999999999999</v>
          </cell>
          <cell r="E19">
            <v>94.583333333333329</v>
          </cell>
          <cell r="F19">
            <v>98</v>
          </cell>
          <cell r="G19">
            <v>72</v>
          </cell>
          <cell r="H19">
            <v>27.720000000000002</v>
          </cell>
          <cell r="I19" t="str">
            <v>L</v>
          </cell>
          <cell r="J19">
            <v>47.88</v>
          </cell>
          <cell r="K19">
            <v>23</v>
          </cell>
        </row>
        <row r="20">
          <cell r="B20">
            <v>22.066666666666663</v>
          </cell>
          <cell r="C20">
            <v>28.8</v>
          </cell>
          <cell r="D20">
            <v>18.3</v>
          </cell>
          <cell r="E20">
            <v>87.333333333333329</v>
          </cell>
          <cell r="F20">
            <v>100</v>
          </cell>
          <cell r="G20">
            <v>61</v>
          </cell>
          <cell r="H20">
            <v>15.120000000000001</v>
          </cell>
          <cell r="I20" t="str">
            <v>L</v>
          </cell>
          <cell r="J20">
            <v>28.8</v>
          </cell>
          <cell r="K20">
            <v>0</v>
          </cell>
        </row>
        <row r="21">
          <cell r="B21">
            <v>23.654166666666665</v>
          </cell>
          <cell r="C21">
            <v>31.2</v>
          </cell>
          <cell r="D21">
            <v>17.899999999999999</v>
          </cell>
          <cell r="E21">
            <v>67.166666666666671</v>
          </cell>
          <cell r="F21">
            <v>86</v>
          </cell>
          <cell r="G21">
            <v>43</v>
          </cell>
          <cell r="H21">
            <v>21.6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23.995833333333334</v>
          </cell>
          <cell r="C22">
            <v>30.2</v>
          </cell>
          <cell r="D22">
            <v>19.100000000000001</v>
          </cell>
          <cell r="E22">
            <v>65.291666666666671</v>
          </cell>
          <cell r="F22">
            <v>85</v>
          </cell>
          <cell r="G22">
            <v>45</v>
          </cell>
          <cell r="H22">
            <v>22.68</v>
          </cell>
          <cell r="I22" t="str">
            <v>NE</v>
          </cell>
          <cell r="J22">
            <v>37.800000000000004</v>
          </cell>
          <cell r="K22">
            <v>0</v>
          </cell>
        </row>
        <row r="23">
          <cell r="B23">
            <v>25.829166666666669</v>
          </cell>
          <cell r="C23">
            <v>34.700000000000003</v>
          </cell>
          <cell r="D23">
            <v>19.100000000000001</v>
          </cell>
          <cell r="E23">
            <v>66.333333333333329</v>
          </cell>
          <cell r="F23">
            <v>90</v>
          </cell>
          <cell r="G23">
            <v>38</v>
          </cell>
          <cell r="H23">
            <v>21.240000000000002</v>
          </cell>
          <cell r="I23" t="str">
            <v>L</v>
          </cell>
          <cell r="J23">
            <v>36.72</v>
          </cell>
          <cell r="K23">
            <v>0</v>
          </cell>
        </row>
        <row r="24">
          <cell r="B24">
            <v>25.558333333333326</v>
          </cell>
          <cell r="C24">
            <v>34.200000000000003</v>
          </cell>
          <cell r="D24">
            <v>20</v>
          </cell>
          <cell r="E24">
            <v>71.833333333333329</v>
          </cell>
          <cell r="F24">
            <v>97</v>
          </cell>
          <cell r="G24">
            <v>39</v>
          </cell>
          <cell r="H24">
            <v>20.88</v>
          </cell>
          <cell r="I24" t="str">
            <v>NE</v>
          </cell>
          <cell r="J24">
            <v>42.480000000000004</v>
          </cell>
          <cell r="K24">
            <v>0</v>
          </cell>
        </row>
        <row r="25">
          <cell r="B25">
            <v>27.412499999999994</v>
          </cell>
          <cell r="C25">
            <v>35.6</v>
          </cell>
          <cell r="D25">
            <v>22.5</v>
          </cell>
          <cell r="E25">
            <v>62.708333333333336</v>
          </cell>
          <cell r="F25">
            <v>86</v>
          </cell>
          <cell r="G25">
            <v>33</v>
          </cell>
          <cell r="H25">
            <v>11.879999999999999</v>
          </cell>
          <cell r="I25" t="str">
            <v>L</v>
          </cell>
          <cell r="J25">
            <v>27.720000000000002</v>
          </cell>
          <cell r="K25">
            <v>0</v>
          </cell>
        </row>
        <row r="26">
          <cell r="B26">
            <v>26.037499999999998</v>
          </cell>
          <cell r="C26">
            <v>33.799999999999997</v>
          </cell>
          <cell r="D26">
            <v>21.5</v>
          </cell>
          <cell r="E26">
            <v>65.75</v>
          </cell>
          <cell r="F26">
            <v>85</v>
          </cell>
          <cell r="G26">
            <v>41</v>
          </cell>
          <cell r="H26">
            <v>21.6</v>
          </cell>
          <cell r="I26" t="str">
            <v>NE</v>
          </cell>
          <cell r="J26">
            <v>43.56</v>
          </cell>
          <cell r="K26">
            <v>0</v>
          </cell>
        </row>
        <row r="27">
          <cell r="B27">
            <v>25.55</v>
          </cell>
          <cell r="C27">
            <v>32.6</v>
          </cell>
          <cell r="D27">
            <v>22.1</v>
          </cell>
          <cell r="E27">
            <v>64.875</v>
          </cell>
          <cell r="F27">
            <v>91</v>
          </cell>
          <cell r="G27">
            <v>45</v>
          </cell>
          <cell r="H27">
            <v>22.32</v>
          </cell>
          <cell r="I27" t="str">
            <v>L</v>
          </cell>
          <cell r="J27">
            <v>41.4</v>
          </cell>
          <cell r="K27">
            <v>0</v>
          </cell>
        </row>
        <row r="28">
          <cell r="B28">
            <v>24.037500000000005</v>
          </cell>
          <cell r="C28">
            <v>29</v>
          </cell>
          <cell r="D28">
            <v>21.2</v>
          </cell>
          <cell r="E28">
            <v>82.333333333333329</v>
          </cell>
          <cell r="F28">
            <v>98</v>
          </cell>
          <cell r="G28">
            <v>59</v>
          </cell>
          <cell r="H28">
            <v>15.840000000000002</v>
          </cell>
          <cell r="I28" t="str">
            <v>NE</v>
          </cell>
          <cell r="J28">
            <v>30.240000000000002</v>
          </cell>
          <cell r="K28">
            <v>4.4000000000000004</v>
          </cell>
        </row>
        <row r="29">
          <cell r="B29">
            <v>25.950000000000003</v>
          </cell>
          <cell r="C29">
            <v>34.9</v>
          </cell>
          <cell r="D29">
            <v>19.100000000000001</v>
          </cell>
          <cell r="E29">
            <v>74.25</v>
          </cell>
          <cell r="F29">
            <v>100</v>
          </cell>
          <cell r="G29">
            <v>37</v>
          </cell>
          <cell r="H29">
            <v>19.079999999999998</v>
          </cell>
          <cell r="I29" t="str">
            <v>N</v>
          </cell>
          <cell r="J29">
            <v>35.64</v>
          </cell>
          <cell r="K29">
            <v>0</v>
          </cell>
        </row>
        <row r="30">
          <cell r="B30">
            <v>22.354166666666668</v>
          </cell>
          <cell r="C30">
            <v>29</v>
          </cell>
          <cell r="D30">
            <v>18.8</v>
          </cell>
          <cell r="E30">
            <v>83.291666666666671</v>
          </cell>
          <cell r="F30">
            <v>99</v>
          </cell>
          <cell r="G30">
            <v>54</v>
          </cell>
          <cell r="H30">
            <v>43.56</v>
          </cell>
          <cell r="I30" t="str">
            <v>NE</v>
          </cell>
          <cell r="J30">
            <v>81</v>
          </cell>
          <cell r="K30">
            <v>26.799999999999997</v>
          </cell>
        </row>
        <row r="31">
          <cell r="B31">
            <v>22.854545454545459</v>
          </cell>
          <cell r="C31">
            <v>29.4</v>
          </cell>
          <cell r="D31">
            <v>17.899999999999999</v>
          </cell>
          <cell r="E31">
            <v>73.318181818181813</v>
          </cell>
          <cell r="F31">
            <v>99</v>
          </cell>
          <cell r="G31">
            <v>36</v>
          </cell>
          <cell r="H31">
            <v>12.6</v>
          </cell>
          <cell r="I31" t="str">
            <v>O</v>
          </cell>
          <cell r="J31">
            <v>27.36</v>
          </cell>
          <cell r="K31">
            <v>0</v>
          </cell>
        </row>
        <row r="32">
          <cell r="B32">
            <v>25.204166666666666</v>
          </cell>
          <cell r="C32">
            <v>33.9</v>
          </cell>
          <cell r="D32">
            <v>17.399999999999999</v>
          </cell>
          <cell r="E32">
            <v>59</v>
          </cell>
          <cell r="F32">
            <v>82</v>
          </cell>
          <cell r="G32">
            <v>38</v>
          </cell>
          <cell r="H32">
            <v>12.96</v>
          </cell>
          <cell r="I32" t="str">
            <v>NE</v>
          </cell>
          <cell r="J32">
            <v>26.28</v>
          </cell>
          <cell r="K32">
            <v>0</v>
          </cell>
        </row>
        <row r="33">
          <cell r="B33">
            <v>21.387500000000003</v>
          </cell>
          <cell r="C33">
            <v>27.3</v>
          </cell>
          <cell r="D33">
            <v>17.899999999999999</v>
          </cell>
          <cell r="E33">
            <v>88.625</v>
          </cell>
          <cell r="F33">
            <v>99</v>
          </cell>
          <cell r="G33">
            <v>60</v>
          </cell>
          <cell r="H33">
            <v>24.48</v>
          </cell>
          <cell r="I33" t="str">
            <v>S</v>
          </cell>
          <cell r="J33">
            <v>40.32</v>
          </cell>
          <cell r="K33">
            <v>42.20000000000001</v>
          </cell>
        </row>
        <row r="34">
          <cell r="B34">
            <v>21.175000000000004</v>
          </cell>
          <cell r="C34">
            <v>29.4</v>
          </cell>
          <cell r="D34">
            <v>15.6</v>
          </cell>
          <cell r="E34">
            <v>81.333333333333329</v>
          </cell>
          <cell r="F34">
            <v>99</v>
          </cell>
          <cell r="G34">
            <v>51</v>
          </cell>
          <cell r="H34">
            <v>20.16</v>
          </cell>
          <cell r="I34" t="str">
            <v>S</v>
          </cell>
          <cell r="J34">
            <v>34.200000000000003</v>
          </cell>
          <cell r="K34">
            <v>0</v>
          </cell>
        </row>
        <row r="35">
          <cell r="B35">
            <v>22.125</v>
          </cell>
          <cell r="C35">
            <v>29</v>
          </cell>
          <cell r="D35">
            <v>16.600000000000001</v>
          </cell>
          <cell r="E35">
            <v>75.375</v>
          </cell>
          <cell r="F35">
            <v>99</v>
          </cell>
          <cell r="G35">
            <v>42</v>
          </cell>
          <cell r="H35">
            <v>14.4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32.516666666666666</v>
          </cell>
          <cell r="C5">
            <v>40.700000000000003</v>
          </cell>
          <cell r="D5">
            <v>24.4</v>
          </cell>
          <cell r="E5">
            <v>23.5</v>
          </cell>
          <cell r="F5">
            <v>46</v>
          </cell>
          <cell r="G5">
            <v>11</v>
          </cell>
          <cell r="H5">
            <v>18</v>
          </cell>
          <cell r="I5" t="str">
            <v>N</v>
          </cell>
          <cell r="J5">
            <v>42.84</v>
          </cell>
          <cell r="K5">
            <v>0</v>
          </cell>
        </row>
        <row r="6">
          <cell r="B6">
            <v>32.12083333333333</v>
          </cell>
          <cell r="C6">
            <v>39.6</v>
          </cell>
          <cell r="D6">
            <v>24.9</v>
          </cell>
          <cell r="E6">
            <v>27.041666666666668</v>
          </cell>
          <cell r="F6">
            <v>46</v>
          </cell>
          <cell r="G6">
            <v>14</v>
          </cell>
          <cell r="H6">
            <v>17.28</v>
          </cell>
          <cell r="I6" t="str">
            <v>N</v>
          </cell>
          <cell r="J6">
            <v>42.480000000000004</v>
          </cell>
          <cell r="K6">
            <v>0</v>
          </cell>
        </row>
        <row r="7">
          <cell r="B7">
            <v>31.600000000000005</v>
          </cell>
          <cell r="C7">
            <v>40.200000000000003</v>
          </cell>
          <cell r="D7">
            <v>24.6</v>
          </cell>
          <cell r="E7">
            <v>32.25</v>
          </cell>
          <cell r="F7">
            <v>49</v>
          </cell>
          <cell r="G7">
            <v>15</v>
          </cell>
          <cell r="H7">
            <v>11.520000000000001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31.045833333333334</v>
          </cell>
          <cell r="C8">
            <v>40.299999999999997</v>
          </cell>
          <cell r="D8">
            <v>24.2</v>
          </cell>
          <cell r="E8">
            <v>42.958333333333336</v>
          </cell>
          <cell r="F8">
            <v>68</v>
          </cell>
          <cell r="G8">
            <v>14</v>
          </cell>
          <cell r="H8">
            <v>28.44</v>
          </cell>
          <cell r="I8" t="str">
            <v>N</v>
          </cell>
          <cell r="J8">
            <v>53.28</v>
          </cell>
          <cell r="K8">
            <v>0</v>
          </cell>
        </row>
        <row r="9">
          <cell r="B9">
            <v>32.262500000000003</v>
          </cell>
          <cell r="C9">
            <v>41</v>
          </cell>
          <cell r="D9">
            <v>26.5</v>
          </cell>
          <cell r="E9">
            <v>35.75</v>
          </cell>
          <cell r="F9">
            <v>51</v>
          </cell>
          <cell r="G9">
            <v>14</v>
          </cell>
          <cell r="H9">
            <v>15.48</v>
          </cell>
          <cell r="I9" t="str">
            <v>SE</v>
          </cell>
          <cell r="J9">
            <v>29.52</v>
          </cell>
          <cell r="K9">
            <v>0</v>
          </cell>
        </row>
        <row r="10">
          <cell r="B10">
            <v>30.758333333333336</v>
          </cell>
          <cell r="C10">
            <v>39.9</v>
          </cell>
          <cell r="D10">
            <v>24.8</v>
          </cell>
          <cell r="E10">
            <v>44.083333333333336</v>
          </cell>
          <cell r="F10">
            <v>66</v>
          </cell>
          <cell r="G10">
            <v>19</v>
          </cell>
          <cell r="H10">
            <v>19.440000000000001</v>
          </cell>
          <cell r="I10" t="str">
            <v>SE</v>
          </cell>
          <cell r="J10">
            <v>32.04</v>
          </cell>
          <cell r="K10">
            <v>0</v>
          </cell>
        </row>
        <row r="11">
          <cell r="B11">
            <v>30.529166666666658</v>
          </cell>
          <cell r="C11">
            <v>40.299999999999997</v>
          </cell>
          <cell r="D11">
            <v>24</v>
          </cell>
          <cell r="E11">
            <v>43.416666666666664</v>
          </cell>
          <cell r="F11">
            <v>72</v>
          </cell>
          <cell r="G11">
            <v>16</v>
          </cell>
          <cell r="H11">
            <v>21.96</v>
          </cell>
          <cell r="I11" t="str">
            <v>N</v>
          </cell>
          <cell r="J11">
            <v>62.639999999999993</v>
          </cell>
          <cell r="K11">
            <v>9.4</v>
          </cell>
        </row>
        <row r="12">
          <cell r="B12">
            <v>29.779166666666669</v>
          </cell>
          <cell r="C12">
            <v>37.799999999999997</v>
          </cell>
          <cell r="D12">
            <v>23.7</v>
          </cell>
          <cell r="E12">
            <v>48.5</v>
          </cell>
          <cell r="F12">
            <v>75</v>
          </cell>
          <cell r="G12">
            <v>23</v>
          </cell>
          <cell r="H12">
            <v>15.840000000000002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31.754166666666663</v>
          </cell>
          <cell r="C13">
            <v>38.200000000000003</v>
          </cell>
          <cell r="D13">
            <v>26.6</v>
          </cell>
          <cell r="E13">
            <v>35</v>
          </cell>
          <cell r="F13">
            <v>48</v>
          </cell>
          <cell r="G13">
            <v>21</v>
          </cell>
          <cell r="H13">
            <v>16.2</v>
          </cell>
          <cell r="I13" t="str">
            <v>N</v>
          </cell>
          <cell r="J13">
            <v>47.88</v>
          </cell>
          <cell r="K13">
            <v>0</v>
          </cell>
        </row>
        <row r="14">
          <cell r="B14">
            <v>28.633333333333336</v>
          </cell>
          <cell r="C14">
            <v>35.1</v>
          </cell>
          <cell r="D14">
            <v>24</v>
          </cell>
          <cell r="E14">
            <v>49.875</v>
          </cell>
          <cell r="F14">
            <v>69</v>
          </cell>
          <cell r="G14">
            <v>29</v>
          </cell>
          <cell r="H14">
            <v>25.2</v>
          </cell>
          <cell r="I14" t="str">
            <v>SE</v>
          </cell>
          <cell r="J14">
            <v>48.96</v>
          </cell>
          <cell r="K14">
            <v>0</v>
          </cell>
        </row>
        <row r="15">
          <cell r="B15">
            <v>28.362500000000001</v>
          </cell>
          <cell r="C15">
            <v>36</v>
          </cell>
          <cell r="D15">
            <v>23</v>
          </cell>
          <cell r="E15">
            <v>32.791666666666664</v>
          </cell>
          <cell r="F15">
            <v>53</v>
          </cell>
          <cell r="G15">
            <v>25</v>
          </cell>
          <cell r="H15">
            <v>21.96</v>
          </cell>
          <cell r="I15" t="str">
            <v>N</v>
          </cell>
          <cell r="J15">
            <v>41.04</v>
          </cell>
          <cell r="K15">
            <v>0</v>
          </cell>
        </row>
        <row r="16">
          <cell r="B16">
            <v>27.783333333333331</v>
          </cell>
          <cell r="C16">
            <v>33.4</v>
          </cell>
          <cell r="D16">
            <v>23</v>
          </cell>
          <cell r="E16">
            <v>51.791666666666664</v>
          </cell>
          <cell r="F16">
            <v>75</v>
          </cell>
          <cell r="G16">
            <v>35</v>
          </cell>
          <cell r="H16">
            <v>13.68</v>
          </cell>
          <cell r="I16" t="str">
            <v>N</v>
          </cell>
          <cell r="J16">
            <v>33.119999999999997</v>
          </cell>
          <cell r="K16">
            <v>0</v>
          </cell>
        </row>
        <row r="17">
          <cell r="B17">
            <v>28.824999999999999</v>
          </cell>
          <cell r="C17">
            <v>34.799999999999997</v>
          </cell>
          <cell r="D17">
            <v>22.8</v>
          </cell>
          <cell r="E17">
            <v>48.125</v>
          </cell>
          <cell r="F17">
            <v>74</v>
          </cell>
          <cell r="G17">
            <v>28</v>
          </cell>
          <cell r="H17">
            <v>13.68</v>
          </cell>
          <cell r="I17" t="str">
            <v>N</v>
          </cell>
          <cell r="J17">
            <v>29.52</v>
          </cell>
          <cell r="K17">
            <v>0</v>
          </cell>
        </row>
        <row r="18">
          <cell r="B18">
            <v>27.920833333333338</v>
          </cell>
          <cell r="C18">
            <v>38.6</v>
          </cell>
          <cell r="D18">
            <v>20.3</v>
          </cell>
          <cell r="E18">
            <v>49.833333333333336</v>
          </cell>
          <cell r="F18">
            <v>76</v>
          </cell>
          <cell r="G18">
            <v>21</v>
          </cell>
          <cell r="H18">
            <v>47.519999999999996</v>
          </cell>
          <cell r="I18" t="str">
            <v>N</v>
          </cell>
          <cell r="J18">
            <v>79.92</v>
          </cell>
          <cell r="K18">
            <v>12</v>
          </cell>
        </row>
        <row r="19">
          <cell r="B19">
            <v>22.558333333333334</v>
          </cell>
          <cell r="C19">
            <v>27.6</v>
          </cell>
          <cell r="D19">
            <v>19.399999999999999</v>
          </cell>
          <cell r="E19">
            <v>78.13636363636364</v>
          </cell>
          <cell r="F19">
            <v>100</v>
          </cell>
          <cell r="G19">
            <v>53</v>
          </cell>
          <cell r="H19">
            <v>25.56</v>
          </cell>
          <cell r="I19" t="str">
            <v>L</v>
          </cell>
          <cell r="J19">
            <v>42.12</v>
          </cell>
          <cell r="K19">
            <v>51.999999999999993</v>
          </cell>
        </row>
        <row r="20">
          <cell r="B20">
            <v>23.799999999999997</v>
          </cell>
          <cell r="C20">
            <v>31.4</v>
          </cell>
          <cell r="D20">
            <v>18.899999999999999</v>
          </cell>
          <cell r="E20">
            <v>74.375</v>
          </cell>
          <cell r="F20">
            <v>98</v>
          </cell>
          <cell r="G20">
            <v>41</v>
          </cell>
          <cell r="H20">
            <v>15.48</v>
          </cell>
          <cell r="I20" t="str">
            <v>SE</v>
          </cell>
          <cell r="J20">
            <v>30.6</v>
          </cell>
          <cell r="K20">
            <v>0</v>
          </cell>
        </row>
        <row r="21">
          <cell r="B21">
            <v>26.075000000000006</v>
          </cell>
          <cell r="C21">
            <v>33.6</v>
          </cell>
          <cell r="D21">
            <v>20.5</v>
          </cell>
          <cell r="E21">
            <v>56.833333333333336</v>
          </cell>
          <cell r="F21">
            <v>76</v>
          </cell>
          <cell r="G21">
            <v>34</v>
          </cell>
          <cell r="H21">
            <v>25.2</v>
          </cell>
          <cell r="I21" t="str">
            <v>L</v>
          </cell>
          <cell r="J21">
            <v>46.080000000000005</v>
          </cell>
          <cell r="K21">
            <v>0</v>
          </cell>
        </row>
        <row r="22">
          <cell r="B22">
            <v>26.129166666666674</v>
          </cell>
          <cell r="C22">
            <v>33.6</v>
          </cell>
          <cell r="D22">
            <v>21</v>
          </cell>
          <cell r="E22">
            <v>55.666666666666664</v>
          </cell>
          <cell r="F22">
            <v>92</v>
          </cell>
          <cell r="G22">
            <v>32</v>
          </cell>
          <cell r="H22">
            <v>28.44</v>
          </cell>
          <cell r="I22" t="str">
            <v>L</v>
          </cell>
          <cell r="J22">
            <v>61.2</v>
          </cell>
          <cell r="K22">
            <v>1</v>
          </cell>
        </row>
        <row r="23">
          <cell r="B23">
            <v>25.645833333333329</v>
          </cell>
          <cell r="C23">
            <v>33.200000000000003</v>
          </cell>
          <cell r="D23">
            <v>20.3</v>
          </cell>
          <cell r="E23">
            <v>63.791666666666664</v>
          </cell>
          <cell r="F23">
            <v>84</v>
          </cell>
          <cell r="G23">
            <v>38</v>
          </cell>
          <cell r="H23">
            <v>16.559999999999999</v>
          </cell>
          <cell r="I23" t="str">
            <v>N</v>
          </cell>
          <cell r="J23">
            <v>34.200000000000003</v>
          </cell>
          <cell r="K23">
            <v>0</v>
          </cell>
        </row>
        <row r="24">
          <cell r="B24">
            <v>25.320833333333336</v>
          </cell>
          <cell r="C24">
            <v>32.299999999999997</v>
          </cell>
          <cell r="D24">
            <v>20.9</v>
          </cell>
          <cell r="E24">
            <v>69.166666666666671</v>
          </cell>
          <cell r="F24">
            <v>88</v>
          </cell>
          <cell r="G24">
            <v>44</v>
          </cell>
          <cell r="H24">
            <v>25.92</v>
          </cell>
          <cell r="I24" t="str">
            <v>N</v>
          </cell>
          <cell r="J24">
            <v>44.64</v>
          </cell>
          <cell r="K24">
            <v>4.6000000000000005</v>
          </cell>
        </row>
        <row r="25">
          <cell r="B25">
            <v>24.158333333333335</v>
          </cell>
          <cell r="C25">
            <v>33.299999999999997</v>
          </cell>
          <cell r="D25">
            <v>20.399999999999999</v>
          </cell>
          <cell r="E25">
            <v>75</v>
          </cell>
          <cell r="F25">
            <v>95</v>
          </cell>
          <cell r="G25">
            <v>33</v>
          </cell>
          <cell r="H25">
            <v>19.079999999999998</v>
          </cell>
          <cell r="I25" t="str">
            <v>NE</v>
          </cell>
          <cell r="J25">
            <v>39.6</v>
          </cell>
          <cell r="K25">
            <v>2.4</v>
          </cell>
        </row>
        <row r="26">
          <cell r="B26">
            <v>25.441666666666663</v>
          </cell>
          <cell r="C26">
            <v>33.1</v>
          </cell>
          <cell r="D26">
            <v>20.8</v>
          </cell>
          <cell r="E26">
            <v>70.625</v>
          </cell>
          <cell r="F26">
            <v>97</v>
          </cell>
          <cell r="G26">
            <v>40</v>
          </cell>
          <cell r="H26">
            <v>21.96</v>
          </cell>
          <cell r="I26" t="str">
            <v>SE</v>
          </cell>
          <cell r="J26">
            <v>37.440000000000005</v>
          </cell>
          <cell r="K26">
            <v>0</v>
          </cell>
        </row>
        <row r="27">
          <cell r="B27">
            <v>25.858333333333331</v>
          </cell>
          <cell r="C27">
            <v>30.2</v>
          </cell>
          <cell r="D27">
            <v>23.6</v>
          </cell>
          <cell r="E27">
            <v>64.916666666666671</v>
          </cell>
          <cell r="F27">
            <v>81</v>
          </cell>
          <cell r="G27">
            <v>50</v>
          </cell>
          <cell r="H27">
            <v>26.28</v>
          </cell>
          <cell r="I27" t="str">
            <v>SE</v>
          </cell>
          <cell r="J27">
            <v>48.24</v>
          </cell>
          <cell r="K27">
            <v>0</v>
          </cell>
        </row>
        <row r="28">
          <cell r="B28">
            <v>25.345833333333331</v>
          </cell>
          <cell r="C28">
            <v>31.7</v>
          </cell>
          <cell r="D28">
            <v>20.5</v>
          </cell>
          <cell r="E28">
            <v>67.875</v>
          </cell>
          <cell r="F28">
            <v>88</v>
          </cell>
          <cell r="G28">
            <v>41</v>
          </cell>
          <cell r="H28">
            <v>21.6</v>
          </cell>
          <cell r="I28" t="str">
            <v>N</v>
          </cell>
          <cell r="J28">
            <v>42.480000000000004</v>
          </cell>
          <cell r="K28">
            <v>0</v>
          </cell>
        </row>
        <row r="29">
          <cell r="B29">
            <v>25.866666666666671</v>
          </cell>
          <cell r="C29">
            <v>33.700000000000003</v>
          </cell>
          <cell r="D29">
            <v>19.399999999999999</v>
          </cell>
          <cell r="E29">
            <v>66.291666666666671</v>
          </cell>
          <cell r="F29">
            <v>91</v>
          </cell>
          <cell r="G29">
            <v>38</v>
          </cell>
          <cell r="H29">
            <v>16.920000000000002</v>
          </cell>
          <cell r="I29" t="str">
            <v>N</v>
          </cell>
          <cell r="J29">
            <v>37.800000000000004</v>
          </cell>
          <cell r="K29">
            <v>0</v>
          </cell>
        </row>
        <row r="30">
          <cell r="B30">
            <v>23.137499999999999</v>
          </cell>
          <cell r="C30">
            <v>28.3</v>
          </cell>
          <cell r="D30">
            <v>17.5</v>
          </cell>
          <cell r="E30">
            <v>78.166666666666671</v>
          </cell>
          <cell r="F30">
            <v>100</v>
          </cell>
          <cell r="G30">
            <v>59</v>
          </cell>
          <cell r="H30">
            <v>27</v>
          </cell>
          <cell r="I30" t="str">
            <v>N</v>
          </cell>
          <cell r="J30">
            <v>66.600000000000009</v>
          </cell>
          <cell r="K30">
            <v>34.400000000000006</v>
          </cell>
        </row>
        <row r="31">
          <cell r="B31">
            <v>21.625</v>
          </cell>
          <cell r="C31">
            <v>29.3</v>
          </cell>
          <cell r="D31">
            <v>16.399999999999999</v>
          </cell>
          <cell r="E31">
            <v>66.86666666666666</v>
          </cell>
          <cell r="F31">
            <v>100</v>
          </cell>
          <cell r="G31">
            <v>40</v>
          </cell>
          <cell r="H31">
            <v>16.920000000000002</v>
          </cell>
          <cell r="I31" t="str">
            <v>N</v>
          </cell>
          <cell r="J31">
            <v>29.16</v>
          </cell>
          <cell r="K31">
            <v>0.2</v>
          </cell>
        </row>
        <row r="32">
          <cell r="B32">
            <v>25.529166666666669</v>
          </cell>
          <cell r="C32">
            <v>32.799999999999997</v>
          </cell>
          <cell r="D32">
            <v>19.8</v>
          </cell>
          <cell r="E32">
            <v>63.75</v>
          </cell>
          <cell r="F32">
            <v>82</v>
          </cell>
          <cell r="G32">
            <v>45</v>
          </cell>
          <cell r="H32">
            <v>14.04</v>
          </cell>
          <cell r="I32" t="str">
            <v>N</v>
          </cell>
          <cell r="J32">
            <v>36.36</v>
          </cell>
          <cell r="K32">
            <v>0</v>
          </cell>
        </row>
        <row r="33">
          <cell r="B33">
            <v>22.441666666666666</v>
          </cell>
          <cell r="C33">
            <v>27</v>
          </cell>
          <cell r="D33">
            <v>19.5</v>
          </cell>
          <cell r="E33">
            <v>77.285714285714292</v>
          </cell>
          <cell r="F33">
            <v>98</v>
          </cell>
          <cell r="G33">
            <v>55</v>
          </cell>
          <cell r="H33">
            <v>24.48</v>
          </cell>
          <cell r="I33" t="str">
            <v>NE</v>
          </cell>
          <cell r="J33">
            <v>54.36</v>
          </cell>
          <cell r="K33">
            <v>34.4</v>
          </cell>
        </row>
        <row r="34">
          <cell r="B34">
            <v>21.429166666666664</v>
          </cell>
          <cell r="C34">
            <v>26.2</v>
          </cell>
          <cell r="D34">
            <v>18.2</v>
          </cell>
          <cell r="E34">
            <v>84.333333333333329</v>
          </cell>
          <cell r="F34">
            <v>100</v>
          </cell>
          <cell r="G34">
            <v>63</v>
          </cell>
          <cell r="H34">
            <v>18.720000000000002</v>
          </cell>
          <cell r="I34" t="str">
            <v>N</v>
          </cell>
          <cell r="J34">
            <v>30.240000000000002</v>
          </cell>
          <cell r="K34">
            <v>0</v>
          </cell>
        </row>
        <row r="35">
          <cell r="B35">
            <v>23.120833333333334</v>
          </cell>
          <cell r="C35">
            <v>29</v>
          </cell>
          <cell r="D35">
            <v>18.7</v>
          </cell>
          <cell r="E35">
            <v>69.25</v>
          </cell>
          <cell r="F35">
            <v>89</v>
          </cell>
          <cell r="G35">
            <v>45</v>
          </cell>
          <cell r="H35">
            <v>20.16</v>
          </cell>
          <cell r="I35" t="str">
            <v>SE</v>
          </cell>
          <cell r="J35">
            <v>39.24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33.35</v>
          </cell>
          <cell r="C5">
            <v>36.799999999999997</v>
          </cell>
          <cell r="D5">
            <v>31.6</v>
          </cell>
          <cell r="E5">
            <v>19</v>
          </cell>
          <cell r="F5">
            <v>22</v>
          </cell>
          <cell r="G5">
            <v>15</v>
          </cell>
          <cell r="H5">
            <v>5.04</v>
          </cell>
          <cell r="I5" t="str">
            <v>N</v>
          </cell>
          <cell r="J5">
            <v>11.520000000000001</v>
          </cell>
          <cell r="K5">
            <v>0</v>
          </cell>
        </row>
        <row r="6">
          <cell r="B6">
            <v>31.624999999999996</v>
          </cell>
          <cell r="C6">
            <v>41.9</v>
          </cell>
          <cell r="D6">
            <v>21.1</v>
          </cell>
          <cell r="E6">
            <v>25.125</v>
          </cell>
          <cell r="F6">
            <v>53</v>
          </cell>
          <cell r="G6">
            <v>9</v>
          </cell>
          <cell r="H6">
            <v>15.840000000000002</v>
          </cell>
          <cell r="I6" t="str">
            <v>SO</v>
          </cell>
          <cell r="J6">
            <v>36</v>
          </cell>
          <cell r="K6">
            <v>0</v>
          </cell>
        </row>
        <row r="7">
          <cell r="B7">
            <v>30.408333333333335</v>
          </cell>
          <cell r="C7">
            <v>42.2</v>
          </cell>
          <cell r="D7">
            <v>18</v>
          </cell>
          <cell r="E7">
            <v>29.833333333333332</v>
          </cell>
          <cell r="F7">
            <v>62</v>
          </cell>
          <cell r="G7">
            <v>10</v>
          </cell>
          <cell r="H7">
            <v>15.120000000000001</v>
          </cell>
          <cell r="I7" t="str">
            <v>SO</v>
          </cell>
          <cell r="J7">
            <v>39.24</v>
          </cell>
          <cell r="K7">
            <v>0</v>
          </cell>
        </row>
        <row r="8">
          <cell r="B8">
            <v>30.954166666666666</v>
          </cell>
          <cell r="C8">
            <v>42</v>
          </cell>
          <cell r="D8">
            <v>20.9</v>
          </cell>
          <cell r="E8">
            <v>30.083333333333332</v>
          </cell>
          <cell r="F8">
            <v>55</v>
          </cell>
          <cell r="G8">
            <v>11</v>
          </cell>
          <cell r="H8">
            <v>14.4</v>
          </cell>
          <cell r="I8" t="str">
            <v>SO</v>
          </cell>
          <cell r="J8">
            <v>28.08</v>
          </cell>
          <cell r="K8">
            <v>0</v>
          </cell>
        </row>
        <row r="9">
          <cell r="B9">
            <v>31.999999999999996</v>
          </cell>
          <cell r="C9">
            <v>42</v>
          </cell>
          <cell r="D9">
            <v>21.7</v>
          </cell>
          <cell r="E9">
            <v>26</v>
          </cell>
          <cell r="F9">
            <v>56</v>
          </cell>
          <cell r="G9">
            <v>10</v>
          </cell>
          <cell r="H9">
            <v>15.48</v>
          </cell>
          <cell r="I9" t="str">
            <v>SO</v>
          </cell>
          <cell r="J9">
            <v>36.72</v>
          </cell>
          <cell r="K9">
            <v>0</v>
          </cell>
        </row>
        <row r="10">
          <cell r="B10">
            <v>32.395833333333336</v>
          </cell>
          <cell r="C10">
            <v>41.9</v>
          </cell>
          <cell r="D10">
            <v>22.5</v>
          </cell>
          <cell r="E10">
            <v>22.708333333333332</v>
          </cell>
          <cell r="F10">
            <v>50</v>
          </cell>
          <cell r="G10">
            <v>9</v>
          </cell>
          <cell r="H10">
            <v>15.120000000000001</v>
          </cell>
          <cell r="I10" t="str">
            <v>SO</v>
          </cell>
          <cell r="J10">
            <v>34.92</v>
          </cell>
          <cell r="K10">
            <v>0</v>
          </cell>
        </row>
        <row r="11">
          <cell r="B11">
            <v>31.991666666666674</v>
          </cell>
          <cell r="C11">
            <v>42.1</v>
          </cell>
          <cell r="D11">
            <v>21.5</v>
          </cell>
          <cell r="E11">
            <v>28.833333333333332</v>
          </cell>
          <cell r="F11">
            <v>56</v>
          </cell>
          <cell r="G11">
            <v>12</v>
          </cell>
          <cell r="H11">
            <v>15.48</v>
          </cell>
          <cell r="I11" t="str">
            <v>SO</v>
          </cell>
          <cell r="J11">
            <v>34.56</v>
          </cell>
          <cell r="K11">
            <v>0</v>
          </cell>
        </row>
        <row r="12">
          <cell r="B12">
            <v>31.573913043478267</v>
          </cell>
          <cell r="C12">
            <v>40</v>
          </cell>
          <cell r="D12">
            <v>26.5</v>
          </cell>
          <cell r="E12">
            <v>34.434782608695649</v>
          </cell>
          <cell r="F12">
            <v>51</v>
          </cell>
          <cell r="G12">
            <v>19</v>
          </cell>
          <cell r="H12">
            <v>14.4</v>
          </cell>
          <cell r="I12" t="str">
            <v>O</v>
          </cell>
          <cell r="J12">
            <v>38.159999999999997</v>
          </cell>
          <cell r="K12">
            <v>0</v>
          </cell>
        </row>
        <row r="13">
          <cell r="B13">
            <v>32.224999999999994</v>
          </cell>
          <cell r="C13">
            <v>41.3</v>
          </cell>
          <cell r="D13">
            <v>23.5</v>
          </cell>
          <cell r="E13">
            <v>37.708333333333336</v>
          </cell>
          <cell r="F13">
            <v>70</v>
          </cell>
          <cell r="G13">
            <v>16</v>
          </cell>
          <cell r="H13">
            <v>20.52</v>
          </cell>
          <cell r="I13" t="str">
            <v>SO</v>
          </cell>
          <cell r="J13">
            <v>40.680000000000007</v>
          </cell>
          <cell r="K13">
            <v>0</v>
          </cell>
        </row>
        <row r="14">
          <cell r="B14">
            <v>29.347826086956523</v>
          </cell>
          <cell r="C14">
            <v>35.9</v>
          </cell>
          <cell r="D14">
            <v>23.8</v>
          </cell>
          <cell r="E14">
            <v>46.956521739130437</v>
          </cell>
          <cell r="F14">
            <v>70</v>
          </cell>
          <cell r="G14">
            <v>30</v>
          </cell>
          <cell r="H14">
            <v>10.8</v>
          </cell>
          <cell r="I14" t="str">
            <v>SO</v>
          </cell>
          <cell r="J14">
            <v>31.680000000000003</v>
          </cell>
          <cell r="K14">
            <v>0</v>
          </cell>
        </row>
        <row r="15">
          <cell r="B15">
            <v>27.270833333333329</v>
          </cell>
          <cell r="C15">
            <v>36.9</v>
          </cell>
          <cell r="D15">
            <v>20.9</v>
          </cell>
          <cell r="E15">
            <v>44</v>
          </cell>
          <cell r="F15">
            <v>58</v>
          </cell>
          <cell r="G15">
            <v>27</v>
          </cell>
          <cell r="H15">
            <v>12.24</v>
          </cell>
          <cell r="I15" t="str">
            <v>SO</v>
          </cell>
          <cell r="J15">
            <v>53.64</v>
          </cell>
          <cell r="K15">
            <v>0</v>
          </cell>
        </row>
        <row r="16">
          <cell r="B16">
            <v>28.030434782608694</v>
          </cell>
          <cell r="C16">
            <v>36.5</v>
          </cell>
          <cell r="D16">
            <v>21.9</v>
          </cell>
          <cell r="E16">
            <v>51.565217391304351</v>
          </cell>
          <cell r="F16">
            <v>77</v>
          </cell>
          <cell r="G16">
            <v>25</v>
          </cell>
          <cell r="H16">
            <v>11.879999999999999</v>
          </cell>
          <cell r="I16" t="str">
            <v>O</v>
          </cell>
          <cell r="J16">
            <v>28.44</v>
          </cell>
          <cell r="K16">
            <v>0</v>
          </cell>
        </row>
        <row r="17">
          <cell r="B17">
            <v>29.05416666666666</v>
          </cell>
          <cell r="C17">
            <v>38.799999999999997</v>
          </cell>
          <cell r="D17">
            <v>20.100000000000001</v>
          </cell>
          <cell r="E17">
            <v>43.833333333333336</v>
          </cell>
          <cell r="F17">
            <v>77</v>
          </cell>
          <cell r="G17">
            <v>17</v>
          </cell>
          <cell r="H17">
            <v>10.44</v>
          </cell>
          <cell r="I17" t="str">
            <v>NO</v>
          </cell>
          <cell r="J17">
            <v>28.8</v>
          </cell>
          <cell r="K17">
            <v>0</v>
          </cell>
        </row>
        <row r="18">
          <cell r="B18">
            <v>30.212499999999995</v>
          </cell>
          <cell r="C18">
            <v>39.200000000000003</v>
          </cell>
          <cell r="D18">
            <v>24</v>
          </cell>
          <cell r="E18">
            <v>39.791666666666664</v>
          </cell>
          <cell r="F18">
            <v>62</v>
          </cell>
          <cell r="G18">
            <v>19</v>
          </cell>
          <cell r="H18">
            <v>16.559999999999999</v>
          </cell>
          <cell r="I18" t="str">
            <v>SO</v>
          </cell>
          <cell r="J18">
            <v>36.36</v>
          </cell>
          <cell r="K18">
            <v>0</v>
          </cell>
        </row>
        <row r="19">
          <cell r="B19">
            <v>26.729166666666661</v>
          </cell>
          <cell r="C19">
            <v>31.2</v>
          </cell>
          <cell r="D19">
            <v>23.7</v>
          </cell>
          <cell r="E19">
            <v>55.791666666666664</v>
          </cell>
          <cell r="F19">
            <v>70</v>
          </cell>
          <cell r="G19">
            <v>38</v>
          </cell>
          <cell r="H19">
            <v>15.48</v>
          </cell>
          <cell r="I19" t="str">
            <v>SO</v>
          </cell>
          <cell r="J19">
            <v>36.36</v>
          </cell>
          <cell r="K19">
            <v>0</v>
          </cell>
        </row>
        <row r="20">
          <cell r="B20">
            <v>23.608333333333331</v>
          </cell>
          <cell r="C20">
            <v>31</v>
          </cell>
          <cell r="D20">
            <v>19.3</v>
          </cell>
          <cell r="E20">
            <v>77.166666666666671</v>
          </cell>
          <cell r="F20">
            <v>94</v>
          </cell>
          <cell r="G20">
            <v>46</v>
          </cell>
          <cell r="H20">
            <v>18</v>
          </cell>
          <cell r="I20" t="str">
            <v>SO</v>
          </cell>
          <cell r="J20">
            <v>32.76</v>
          </cell>
          <cell r="K20">
            <v>23</v>
          </cell>
        </row>
        <row r="21">
          <cell r="B21">
            <v>25.816666666666663</v>
          </cell>
          <cell r="C21">
            <v>33.700000000000003</v>
          </cell>
          <cell r="D21">
            <v>18.7</v>
          </cell>
          <cell r="E21">
            <v>59.041666666666664</v>
          </cell>
          <cell r="F21">
            <v>87</v>
          </cell>
          <cell r="G21">
            <v>31</v>
          </cell>
          <cell r="H21">
            <v>16.559999999999999</v>
          </cell>
          <cell r="I21" t="str">
            <v>SO</v>
          </cell>
          <cell r="J21">
            <v>31.319999999999997</v>
          </cell>
          <cell r="K21">
            <v>0</v>
          </cell>
        </row>
        <row r="22">
          <cell r="B22">
            <v>27.754166666666666</v>
          </cell>
          <cell r="C22">
            <v>37</v>
          </cell>
          <cell r="D22">
            <v>21.2</v>
          </cell>
          <cell r="E22">
            <v>50.875</v>
          </cell>
          <cell r="F22">
            <v>79</v>
          </cell>
          <cell r="G22">
            <v>21</v>
          </cell>
          <cell r="H22">
            <v>16.920000000000002</v>
          </cell>
          <cell r="I22" t="str">
            <v>SO</v>
          </cell>
          <cell r="J22">
            <v>42.12</v>
          </cell>
          <cell r="K22">
            <v>0.6</v>
          </cell>
        </row>
        <row r="23">
          <cell r="B23">
            <v>26.162499999999998</v>
          </cell>
          <cell r="C23">
            <v>31.1</v>
          </cell>
          <cell r="D23">
            <v>23.1</v>
          </cell>
          <cell r="E23">
            <v>61.583333333333336</v>
          </cell>
          <cell r="F23">
            <v>78</v>
          </cell>
          <cell r="G23">
            <v>45</v>
          </cell>
          <cell r="H23">
            <v>21.96</v>
          </cell>
          <cell r="I23" t="str">
            <v>NO</v>
          </cell>
          <cell r="J23">
            <v>36.72</v>
          </cell>
          <cell r="K23">
            <v>0</v>
          </cell>
        </row>
        <row r="24">
          <cell r="B24">
            <v>23.912499999999998</v>
          </cell>
          <cell r="C24">
            <v>28.1</v>
          </cell>
          <cell r="D24">
            <v>20.100000000000001</v>
          </cell>
          <cell r="E24">
            <v>76.375</v>
          </cell>
          <cell r="F24">
            <v>94</v>
          </cell>
          <cell r="G24">
            <v>56</v>
          </cell>
          <cell r="H24">
            <v>24.48</v>
          </cell>
          <cell r="I24" t="str">
            <v>NO</v>
          </cell>
          <cell r="J24">
            <v>46.440000000000005</v>
          </cell>
          <cell r="K24">
            <v>18.599999999999998</v>
          </cell>
        </row>
        <row r="25">
          <cell r="B25">
            <v>25.141666666666662</v>
          </cell>
          <cell r="C25">
            <v>33.5</v>
          </cell>
          <cell r="D25">
            <v>20.2</v>
          </cell>
          <cell r="E25">
            <v>70.375</v>
          </cell>
          <cell r="F25">
            <v>93</v>
          </cell>
          <cell r="G25">
            <v>35</v>
          </cell>
          <cell r="H25">
            <v>27.720000000000002</v>
          </cell>
          <cell r="I25" t="str">
            <v>SO</v>
          </cell>
          <cell r="J25">
            <v>43.92</v>
          </cell>
          <cell r="K25">
            <v>1.9999999999999998</v>
          </cell>
        </row>
        <row r="26">
          <cell r="B26">
            <v>26.473913043478266</v>
          </cell>
          <cell r="C26">
            <v>33.799999999999997</v>
          </cell>
          <cell r="D26">
            <v>21.5</v>
          </cell>
          <cell r="E26">
            <v>66.434782608695656</v>
          </cell>
          <cell r="F26">
            <v>90</v>
          </cell>
          <cell r="G26">
            <v>32</v>
          </cell>
          <cell r="H26">
            <v>15.120000000000001</v>
          </cell>
          <cell r="I26" t="str">
            <v>SO</v>
          </cell>
          <cell r="J26">
            <v>33.840000000000003</v>
          </cell>
          <cell r="K26">
            <v>0.4</v>
          </cell>
        </row>
        <row r="27">
          <cell r="B27">
            <v>26.686956521739134</v>
          </cell>
          <cell r="C27">
            <v>35.700000000000003</v>
          </cell>
          <cell r="D27">
            <v>20.9</v>
          </cell>
          <cell r="E27">
            <v>65.260869565217391</v>
          </cell>
          <cell r="F27">
            <v>92</v>
          </cell>
          <cell r="G27">
            <v>31</v>
          </cell>
          <cell r="H27">
            <v>21.96</v>
          </cell>
          <cell r="I27" t="str">
            <v>SO</v>
          </cell>
          <cell r="J27">
            <v>50.04</v>
          </cell>
          <cell r="K27">
            <v>7.8000000000000007</v>
          </cell>
        </row>
        <row r="28">
          <cell r="B28">
            <v>24.933333333333334</v>
          </cell>
          <cell r="C28">
            <v>32.799999999999997</v>
          </cell>
          <cell r="D28">
            <v>20.9</v>
          </cell>
          <cell r="E28">
            <v>75.041666666666671</v>
          </cell>
          <cell r="F28">
            <v>94</v>
          </cell>
          <cell r="G28">
            <v>43</v>
          </cell>
          <cell r="H28">
            <v>10.44</v>
          </cell>
          <cell r="I28" t="str">
            <v>O</v>
          </cell>
          <cell r="J28">
            <v>26.64</v>
          </cell>
          <cell r="K28">
            <v>4.2</v>
          </cell>
        </row>
        <row r="29">
          <cell r="B29">
            <v>27.179166666666664</v>
          </cell>
          <cell r="C29">
            <v>34.5</v>
          </cell>
          <cell r="D29">
            <v>21.6</v>
          </cell>
          <cell r="E29">
            <v>66.333333333333329</v>
          </cell>
          <cell r="F29">
            <v>88</v>
          </cell>
          <cell r="G29">
            <v>38</v>
          </cell>
          <cell r="H29">
            <v>20.88</v>
          </cell>
          <cell r="I29" t="str">
            <v>NO</v>
          </cell>
          <cell r="J29">
            <v>40.680000000000007</v>
          </cell>
          <cell r="K29">
            <v>0.60000000000000009</v>
          </cell>
        </row>
        <row r="30">
          <cell r="B30">
            <v>24.637500000000003</v>
          </cell>
          <cell r="C30">
            <v>31.9</v>
          </cell>
          <cell r="D30">
            <v>20.5</v>
          </cell>
          <cell r="E30">
            <v>79.833333333333329</v>
          </cell>
          <cell r="F30">
            <v>93</v>
          </cell>
          <cell r="G30">
            <v>52</v>
          </cell>
          <cell r="H30">
            <v>18</v>
          </cell>
          <cell r="I30" t="str">
            <v>SO</v>
          </cell>
          <cell r="J30">
            <v>49.32</v>
          </cell>
          <cell r="K30">
            <v>41.800000000000011</v>
          </cell>
        </row>
        <row r="31">
          <cell r="B31">
            <v>23.691666666666666</v>
          </cell>
          <cell r="C31">
            <v>29.5</v>
          </cell>
          <cell r="D31">
            <v>19.5</v>
          </cell>
          <cell r="E31">
            <v>74.791666666666671</v>
          </cell>
          <cell r="F31">
            <v>92</v>
          </cell>
          <cell r="G31">
            <v>49</v>
          </cell>
          <cell r="H31">
            <v>11.879999999999999</v>
          </cell>
          <cell r="I31" t="str">
            <v>NO</v>
          </cell>
          <cell r="J31">
            <v>19.8</v>
          </cell>
          <cell r="K31">
            <v>0.2</v>
          </cell>
        </row>
        <row r="32">
          <cell r="B32">
            <v>24.678260869565214</v>
          </cell>
          <cell r="C32">
            <v>35.200000000000003</v>
          </cell>
          <cell r="D32">
            <v>19.899999999999999</v>
          </cell>
          <cell r="E32">
            <v>73.782608695652172</v>
          </cell>
          <cell r="F32">
            <v>92</v>
          </cell>
          <cell r="G32">
            <v>36</v>
          </cell>
          <cell r="H32">
            <v>17.28</v>
          </cell>
          <cell r="I32" t="str">
            <v>O</v>
          </cell>
          <cell r="J32">
            <v>55.440000000000005</v>
          </cell>
          <cell r="K32">
            <v>7.2</v>
          </cell>
        </row>
        <row r="33">
          <cell r="B33">
            <v>24.221739130434784</v>
          </cell>
          <cell r="C33">
            <v>28.3</v>
          </cell>
          <cell r="D33">
            <v>21</v>
          </cell>
          <cell r="E33">
            <v>71.913043478260875</v>
          </cell>
          <cell r="F33">
            <v>89</v>
          </cell>
          <cell r="G33">
            <v>52</v>
          </cell>
          <cell r="H33">
            <v>16.920000000000002</v>
          </cell>
          <cell r="I33" t="str">
            <v>SO</v>
          </cell>
          <cell r="J33">
            <v>41.04</v>
          </cell>
          <cell r="K33">
            <v>0.8</v>
          </cell>
        </row>
        <row r="34">
          <cell r="B34">
            <v>22.78</v>
          </cell>
          <cell r="C34">
            <v>23.3</v>
          </cell>
          <cell r="D34">
            <v>22.4</v>
          </cell>
          <cell r="E34">
            <v>84.4</v>
          </cell>
          <cell r="F34">
            <v>87</v>
          </cell>
          <cell r="G34">
            <v>80</v>
          </cell>
          <cell r="H34">
            <v>3.6</v>
          </cell>
          <cell r="I34" t="str">
            <v>N</v>
          </cell>
          <cell r="J34">
            <v>10.44</v>
          </cell>
          <cell r="K34">
            <v>0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35.020833333333336</v>
          </cell>
          <cell r="C5">
            <v>43.4</v>
          </cell>
          <cell r="D5">
            <v>26.4</v>
          </cell>
          <cell r="E5">
            <v>27.958333333333332</v>
          </cell>
          <cell r="F5">
            <v>57</v>
          </cell>
          <cell r="G5">
            <v>11</v>
          </cell>
          <cell r="H5">
            <v>23.400000000000002</v>
          </cell>
          <cell r="I5" t="str">
            <v>L</v>
          </cell>
          <cell r="J5">
            <v>52.92</v>
          </cell>
          <cell r="K5">
            <v>0</v>
          </cell>
        </row>
        <row r="6">
          <cell r="B6">
            <v>34.729166666666671</v>
          </cell>
          <cell r="C6">
            <v>42.4</v>
          </cell>
          <cell r="D6">
            <v>26.7</v>
          </cell>
          <cell r="E6">
            <v>27.75</v>
          </cell>
          <cell r="F6">
            <v>60</v>
          </cell>
          <cell r="G6">
            <v>11</v>
          </cell>
          <cell r="H6">
            <v>12.6</v>
          </cell>
          <cell r="I6" t="str">
            <v>NE</v>
          </cell>
          <cell r="J6">
            <v>39.24</v>
          </cell>
          <cell r="K6">
            <v>0</v>
          </cell>
        </row>
        <row r="7">
          <cell r="B7">
            <v>35.766666666666673</v>
          </cell>
          <cell r="C7">
            <v>42.1</v>
          </cell>
          <cell r="D7">
            <v>29.5</v>
          </cell>
          <cell r="E7">
            <v>28.666666666666668</v>
          </cell>
          <cell r="F7">
            <v>50</v>
          </cell>
          <cell r="G7">
            <v>15</v>
          </cell>
          <cell r="H7">
            <v>16.559999999999999</v>
          </cell>
          <cell r="I7" t="str">
            <v>O</v>
          </cell>
          <cell r="J7">
            <v>33.480000000000004</v>
          </cell>
          <cell r="K7">
            <v>0</v>
          </cell>
        </row>
        <row r="8">
          <cell r="B8">
            <v>28.712499999999995</v>
          </cell>
          <cell r="C8">
            <v>36.5</v>
          </cell>
          <cell r="D8">
            <v>21.6</v>
          </cell>
          <cell r="E8">
            <v>42.333333333333336</v>
          </cell>
          <cell r="F8">
            <v>61</v>
          </cell>
          <cell r="G8">
            <v>27</v>
          </cell>
          <cell r="H8">
            <v>24.12</v>
          </cell>
          <cell r="I8" t="str">
            <v>SO</v>
          </cell>
          <cell r="J8">
            <v>54.36</v>
          </cell>
          <cell r="K8">
            <v>0</v>
          </cell>
        </row>
        <row r="9">
          <cell r="B9">
            <v>30.3</v>
          </cell>
          <cell r="C9">
            <v>37.799999999999997</v>
          </cell>
          <cell r="D9">
            <v>21.7</v>
          </cell>
          <cell r="E9">
            <v>41.75</v>
          </cell>
          <cell r="F9">
            <v>74</v>
          </cell>
          <cell r="G9">
            <v>24</v>
          </cell>
          <cell r="H9">
            <v>18.720000000000002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32.549999999999997</v>
          </cell>
          <cell r="C10">
            <v>41.1</v>
          </cell>
          <cell r="D10">
            <v>24.6</v>
          </cell>
          <cell r="E10">
            <v>36.583333333333336</v>
          </cell>
          <cell r="F10">
            <v>66</v>
          </cell>
          <cell r="G10">
            <v>19</v>
          </cell>
          <cell r="H10">
            <v>19.440000000000001</v>
          </cell>
          <cell r="I10" t="str">
            <v>NO</v>
          </cell>
          <cell r="J10">
            <v>41.76</v>
          </cell>
          <cell r="K10">
            <v>0</v>
          </cell>
        </row>
        <row r="11">
          <cell r="B11">
            <v>33.095833333333339</v>
          </cell>
          <cell r="C11">
            <v>41.1</v>
          </cell>
          <cell r="D11">
            <v>25.7</v>
          </cell>
          <cell r="E11">
            <v>38.625</v>
          </cell>
          <cell r="F11">
            <v>70</v>
          </cell>
          <cell r="G11">
            <v>21</v>
          </cell>
          <cell r="H11">
            <v>33.480000000000004</v>
          </cell>
          <cell r="I11" t="str">
            <v>SO</v>
          </cell>
          <cell r="J11">
            <v>62.28</v>
          </cell>
          <cell r="K11">
            <v>0.6</v>
          </cell>
        </row>
        <row r="12">
          <cell r="B12">
            <v>35.037500000000001</v>
          </cell>
          <cell r="C12">
            <v>42.5</v>
          </cell>
          <cell r="D12">
            <v>25.9</v>
          </cell>
          <cell r="E12">
            <v>29.833333333333332</v>
          </cell>
          <cell r="F12">
            <v>68</v>
          </cell>
          <cell r="G12">
            <v>15</v>
          </cell>
          <cell r="H12">
            <v>15.120000000000001</v>
          </cell>
          <cell r="I12" t="str">
            <v>O</v>
          </cell>
          <cell r="J12">
            <v>39.6</v>
          </cell>
          <cell r="K12">
            <v>0</v>
          </cell>
        </row>
        <row r="13">
          <cell r="B13">
            <v>36.591666666666669</v>
          </cell>
          <cell r="C13">
            <v>42.7</v>
          </cell>
          <cell r="D13">
            <v>32.200000000000003</v>
          </cell>
          <cell r="E13">
            <v>24.208333333333332</v>
          </cell>
          <cell r="F13">
            <v>35</v>
          </cell>
          <cell r="G13">
            <v>11</v>
          </cell>
          <cell r="H13">
            <v>20.52</v>
          </cell>
          <cell r="I13" t="str">
            <v>O</v>
          </cell>
          <cell r="J13">
            <v>42.84</v>
          </cell>
          <cell r="K13">
            <v>0</v>
          </cell>
        </row>
        <row r="14">
          <cell r="B14">
            <v>33.829166666666673</v>
          </cell>
          <cell r="C14">
            <v>40.9</v>
          </cell>
          <cell r="D14">
            <v>26.4</v>
          </cell>
          <cell r="E14">
            <v>32.083333333333336</v>
          </cell>
          <cell r="F14">
            <v>60</v>
          </cell>
          <cell r="G14">
            <v>14</v>
          </cell>
          <cell r="H14">
            <v>10.8</v>
          </cell>
          <cell r="I14" t="str">
            <v>NO</v>
          </cell>
          <cell r="J14">
            <v>35.64</v>
          </cell>
          <cell r="K14">
            <v>0</v>
          </cell>
        </row>
        <row r="15">
          <cell r="B15">
            <v>33.254166666666663</v>
          </cell>
          <cell r="C15">
            <v>39.1</v>
          </cell>
          <cell r="D15">
            <v>29.7</v>
          </cell>
          <cell r="E15">
            <v>32.625</v>
          </cell>
          <cell r="F15">
            <v>50</v>
          </cell>
          <cell r="G15">
            <v>21</v>
          </cell>
          <cell r="H15">
            <v>15.48</v>
          </cell>
          <cell r="I15" t="str">
            <v>SE</v>
          </cell>
          <cell r="J15">
            <v>32.4</v>
          </cell>
          <cell r="K15">
            <v>0</v>
          </cell>
        </row>
        <row r="16">
          <cell r="B16">
            <v>29.804166666666671</v>
          </cell>
          <cell r="C16">
            <v>37</v>
          </cell>
          <cell r="D16">
            <v>23.1</v>
          </cell>
          <cell r="E16">
            <v>53.625</v>
          </cell>
          <cell r="F16">
            <v>87</v>
          </cell>
          <cell r="G16">
            <v>27</v>
          </cell>
          <cell r="H16">
            <v>13.68</v>
          </cell>
          <cell r="I16" t="str">
            <v>NE</v>
          </cell>
          <cell r="J16">
            <v>38.519999999999996</v>
          </cell>
          <cell r="K16">
            <v>3.6000000000000005</v>
          </cell>
        </row>
        <row r="17">
          <cell r="B17">
            <v>32.541666666666664</v>
          </cell>
          <cell r="C17">
            <v>39.9</v>
          </cell>
          <cell r="D17">
            <v>26.9</v>
          </cell>
          <cell r="E17">
            <v>43.875</v>
          </cell>
          <cell r="F17">
            <v>71</v>
          </cell>
          <cell r="G17">
            <v>21</v>
          </cell>
          <cell r="H17">
            <v>14.4</v>
          </cell>
          <cell r="I17" t="str">
            <v>L</v>
          </cell>
          <cell r="J17">
            <v>29.52</v>
          </cell>
          <cell r="K17">
            <v>0</v>
          </cell>
        </row>
        <row r="18">
          <cell r="B18">
            <v>33.43333333333333</v>
          </cell>
          <cell r="C18">
            <v>40.5</v>
          </cell>
          <cell r="D18">
            <v>26.6</v>
          </cell>
          <cell r="E18">
            <v>40.041666666666664</v>
          </cell>
          <cell r="F18">
            <v>66</v>
          </cell>
          <cell r="G18">
            <v>21</v>
          </cell>
          <cell r="H18">
            <v>17.64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27.645833333333332</v>
          </cell>
          <cell r="C19">
            <v>33.299999999999997</v>
          </cell>
          <cell r="D19">
            <v>23.3</v>
          </cell>
          <cell r="E19">
            <v>59.708333333333336</v>
          </cell>
          <cell r="F19">
            <v>83</v>
          </cell>
          <cell r="G19">
            <v>34</v>
          </cell>
          <cell r="H19">
            <v>20.16</v>
          </cell>
          <cell r="I19" t="str">
            <v>L</v>
          </cell>
          <cell r="J19">
            <v>37.440000000000005</v>
          </cell>
          <cell r="K19">
            <v>1.4</v>
          </cell>
        </row>
        <row r="20">
          <cell r="B20">
            <v>27.049999999999997</v>
          </cell>
          <cell r="C20">
            <v>34.799999999999997</v>
          </cell>
          <cell r="D20">
            <v>21.1</v>
          </cell>
          <cell r="E20">
            <v>65.291666666666671</v>
          </cell>
          <cell r="F20">
            <v>91</v>
          </cell>
          <cell r="G20">
            <v>32</v>
          </cell>
          <cell r="H20">
            <v>0</v>
          </cell>
          <cell r="I20" t="str">
            <v>NE</v>
          </cell>
          <cell r="J20">
            <v>21.240000000000002</v>
          </cell>
          <cell r="K20">
            <v>1</v>
          </cell>
        </row>
        <row r="21">
          <cell r="B21">
            <v>30.862499999999994</v>
          </cell>
          <cell r="C21">
            <v>39.9</v>
          </cell>
          <cell r="D21">
            <v>24.8</v>
          </cell>
          <cell r="E21">
            <v>50.208333333333336</v>
          </cell>
          <cell r="F21">
            <v>80</v>
          </cell>
          <cell r="G21">
            <v>23</v>
          </cell>
          <cell r="H21">
            <v>12.6</v>
          </cell>
          <cell r="I21" t="str">
            <v>SE</v>
          </cell>
          <cell r="J21">
            <v>55.800000000000004</v>
          </cell>
          <cell r="K21">
            <v>0.2</v>
          </cell>
        </row>
        <row r="22">
          <cell r="B22">
            <v>29.533333333333328</v>
          </cell>
          <cell r="C22">
            <v>39.200000000000003</v>
          </cell>
          <cell r="D22">
            <v>22</v>
          </cell>
          <cell r="E22">
            <v>54.125</v>
          </cell>
          <cell r="F22">
            <v>90</v>
          </cell>
          <cell r="G22">
            <v>27</v>
          </cell>
          <cell r="H22">
            <v>12.96</v>
          </cell>
          <cell r="I22" t="str">
            <v>SE</v>
          </cell>
          <cell r="J22">
            <v>43.2</v>
          </cell>
          <cell r="K22">
            <v>30.8</v>
          </cell>
        </row>
        <row r="23">
          <cell r="B23">
            <v>25.987499999999997</v>
          </cell>
          <cell r="C23">
            <v>32.9</v>
          </cell>
          <cell r="D23">
            <v>22.8</v>
          </cell>
          <cell r="E23">
            <v>72.291666666666671</v>
          </cell>
          <cell r="F23">
            <v>87</v>
          </cell>
          <cell r="G23">
            <v>48</v>
          </cell>
          <cell r="H23">
            <v>15.48</v>
          </cell>
          <cell r="I23" t="str">
            <v>L</v>
          </cell>
          <cell r="J23">
            <v>33.480000000000004</v>
          </cell>
          <cell r="K23">
            <v>1.4</v>
          </cell>
        </row>
        <row r="24">
          <cell r="B24">
            <v>26.787499999999998</v>
          </cell>
          <cell r="C24">
            <v>34.6</v>
          </cell>
          <cell r="D24">
            <v>23</v>
          </cell>
          <cell r="E24">
            <v>66.583333333333329</v>
          </cell>
          <cell r="F24">
            <v>84</v>
          </cell>
          <cell r="G24">
            <v>38</v>
          </cell>
          <cell r="H24">
            <v>20.16</v>
          </cell>
          <cell r="I24" t="str">
            <v>L</v>
          </cell>
          <cell r="J24">
            <v>38.159999999999997</v>
          </cell>
          <cell r="K24">
            <v>0.2</v>
          </cell>
        </row>
        <row r="25">
          <cell r="B25">
            <v>26.166666666666661</v>
          </cell>
          <cell r="C25">
            <v>28.7</v>
          </cell>
          <cell r="D25">
            <v>23.2</v>
          </cell>
          <cell r="E25">
            <v>74.25</v>
          </cell>
          <cell r="F25">
            <v>88</v>
          </cell>
          <cell r="G25">
            <v>58</v>
          </cell>
          <cell r="H25">
            <v>13.68</v>
          </cell>
          <cell r="I25" t="str">
            <v>SE</v>
          </cell>
          <cell r="J25">
            <v>36.72</v>
          </cell>
          <cell r="K25">
            <v>10.8</v>
          </cell>
        </row>
        <row r="26">
          <cell r="B26">
            <v>27.929166666666671</v>
          </cell>
          <cell r="C26">
            <v>36.1</v>
          </cell>
          <cell r="D26">
            <v>23</v>
          </cell>
          <cell r="E26">
            <v>66.666666666666671</v>
          </cell>
          <cell r="F26">
            <v>88</v>
          </cell>
          <cell r="G26">
            <v>31</v>
          </cell>
          <cell r="H26">
            <v>5.7600000000000007</v>
          </cell>
          <cell r="I26" t="str">
            <v>L</v>
          </cell>
          <cell r="J26">
            <v>30.240000000000002</v>
          </cell>
          <cell r="K26">
            <v>0</v>
          </cell>
        </row>
        <row r="27">
          <cell r="B27">
            <v>27.120833333333334</v>
          </cell>
          <cell r="C27">
            <v>30.3</v>
          </cell>
          <cell r="D27">
            <v>24.1</v>
          </cell>
          <cell r="E27">
            <v>71.583333333333329</v>
          </cell>
          <cell r="F27">
            <v>85</v>
          </cell>
          <cell r="G27">
            <v>57</v>
          </cell>
          <cell r="H27">
            <v>14.04</v>
          </cell>
          <cell r="I27" t="str">
            <v>L</v>
          </cell>
          <cell r="J27">
            <v>39.24</v>
          </cell>
          <cell r="K27">
            <v>4</v>
          </cell>
        </row>
        <row r="28">
          <cell r="B28">
            <v>25.604166666666671</v>
          </cell>
          <cell r="C28">
            <v>28.5</v>
          </cell>
          <cell r="D28">
            <v>23.4</v>
          </cell>
          <cell r="E28">
            <v>75.041666666666671</v>
          </cell>
          <cell r="F28">
            <v>88</v>
          </cell>
          <cell r="G28">
            <v>61</v>
          </cell>
          <cell r="H28">
            <v>19.079999999999998</v>
          </cell>
          <cell r="I28" t="str">
            <v>L</v>
          </cell>
          <cell r="J28">
            <v>41.76</v>
          </cell>
          <cell r="K28">
            <v>3.8000000000000003</v>
          </cell>
        </row>
        <row r="29">
          <cell r="B29">
            <v>28.066666666666666</v>
          </cell>
          <cell r="C29">
            <v>35.799999999999997</v>
          </cell>
          <cell r="D29">
            <v>22.6</v>
          </cell>
          <cell r="E29">
            <v>66.083333333333329</v>
          </cell>
          <cell r="F29">
            <v>85</v>
          </cell>
          <cell r="G29">
            <v>43</v>
          </cell>
          <cell r="H29">
            <v>9</v>
          </cell>
          <cell r="I29" t="str">
            <v>L</v>
          </cell>
          <cell r="J29">
            <v>35.28</v>
          </cell>
          <cell r="K29">
            <v>0</v>
          </cell>
        </row>
        <row r="30">
          <cell r="B30">
            <v>27.452173913043474</v>
          </cell>
          <cell r="C30">
            <v>33.9</v>
          </cell>
          <cell r="D30">
            <v>20.8</v>
          </cell>
          <cell r="E30">
            <v>69.652173913043484</v>
          </cell>
          <cell r="F30">
            <v>93</v>
          </cell>
          <cell r="G30">
            <v>48</v>
          </cell>
          <cell r="H30">
            <v>18.720000000000002</v>
          </cell>
          <cell r="I30" t="str">
            <v>NO</v>
          </cell>
          <cell r="J30">
            <v>78.48</v>
          </cell>
          <cell r="K30">
            <v>28</v>
          </cell>
        </row>
        <row r="31">
          <cell r="B31">
            <v>24.150000000000002</v>
          </cell>
          <cell r="C31">
            <v>29.7</v>
          </cell>
          <cell r="D31">
            <v>20.100000000000001</v>
          </cell>
          <cell r="E31">
            <v>75.916666666666671</v>
          </cell>
          <cell r="F31">
            <v>92</v>
          </cell>
          <cell r="G31">
            <v>50</v>
          </cell>
          <cell r="H31">
            <v>0</v>
          </cell>
          <cell r="I31" t="str">
            <v>L</v>
          </cell>
          <cell r="J31">
            <v>27.720000000000002</v>
          </cell>
          <cell r="K31">
            <v>20.6</v>
          </cell>
        </row>
        <row r="32">
          <cell r="B32">
            <v>29.334782608695654</v>
          </cell>
          <cell r="C32">
            <v>36.9</v>
          </cell>
          <cell r="D32">
            <v>24.5</v>
          </cell>
          <cell r="E32">
            <v>59.217391304347828</v>
          </cell>
          <cell r="F32">
            <v>76</v>
          </cell>
          <cell r="G32">
            <v>33</v>
          </cell>
          <cell r="H32">
            <v>11.520000000000001</v>
          </cell>
          <cell r="I32" t="str">
            <v>NE</v>
          </cell>
          <cell r="J32">
            <v>34.56</v>
          </cell>
          <cell r="K32">
            <v>0.2</v>
          </cell>
        </row>
        <row r="33">
          <cell r="B33">
            <v>25.408695652173911</v>
          </cell>
          <cell r="C33">
            <v>30.2</v>
          </cell>
          <cell r="D33">
            <v>22</v>
          </cell>
          <cell r="E33">
            <v>77.260869565217391</v>
          </cell>
          <cell r="F33">
            <v>90</v>
          </cell>
          <cell r="G33">
            <v>59</v>
          </cell>
          <cell r="H33">
            <v>12.6</v>
          </cell>
          <cell r="I33" t="str">
            <v>L</v>
          </cell>
          <cell r="J33">
            <v>44.28</v>
          </cell>
          <cell r="K33">
            <v>14.200000000000001</v>
          </cell>
        </row>
        <row r="34">
          <cell r="B34">
            <v>24.995833333333326</v>
          </cell>
          <cell r="C34">
            <v>29.6</v>
          </cell>
          <cell r="D34">
            <v>21</v>
          </cell>
          <cell r="E34">
            <v>59.708333333333336</v>
          </cell>
          <cell r="F34">
            <v>81</v>
          </cell>
          <cell r="G34">
            <v>40</v>
          </cell>
          <cell r="H34">
            <v>17.64</v>
          </cell>
          <cell r="I34" t="str">
            <v>SO</v>
          </cell>
          <cell r="J34">
            <v>37.080000000000005</v>
          </cell>
          <cell r="K34">
            <v>0</v>
          </cell>
        </row>
        <row r="35">
          <cell r="B35">
            <v>26.429166666666664</v>
          </cell>
          <cell r="C35">
            <v>30.9</v>
          </cell>
          <cell r="D35">
            <v>22</v>
          </cell>
          <cell r="E35">
            <v>45.5</v>
          </cell>
          <cell r="F35">
            <v>57</v>
          </cell>
          <cell r="G35">
            <v>38</v>
          </cell>
          <cell r="H35">
            <v>19.440000000000001</v>
          </cell>
          <cell r="I35" t="str">
            <v>SO</v>
          </cell>
          <cell r="J35">
            <v>52.2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30.587499999999991</v>
          </cell>
          <cell r="C5">
            <v>39.9</v>
          </cell>
          <cell r="D5">
            <v>22.2</v>
          </cell>
          <cell r="E5">
            <v>20.041666666666668</v>
          </cell>
          <cell r="F5">
            <v>31</v>
          </cell>
          <cell r="G5">
            <v>11</v>
          </cell>
          <cell r="H5">
            <v>29.16</v>
          </cell>
          <cell r="I5" t="str">
            <v>NE</v>
          </cell>
          <cell r="J5">
            <v>46.080000000000005</v>
          </cell>
          <cell r="K5">
            <v>0</v>
          </cell>
        </row>
        <row r="6">
          <cell r="B6">
            <v>30.508333333333336</v>
          </cell>
          <cell r="C6">
            <v>39.6</v>
          </cell>
          <cell r="D6">
            <v>21.8</v>
          </cell>
          <cell r="E6">
            <v>23.5</v>
          </cell>
          <cell r="F6">
            <v>44</v>
          </cell>
          <cell r="G6">
            <v>8</v>
          </cell>
          <cell r="H6">
            <v>27.720000000000002</v>
          </cell>
          <cell r="I6" t="str">
            <v>NE</v>
          </cell>
          <cell r="J6">
            <v>45.72</v>
          </cell>
          <cell r="K6">
            <v>0</v>
          </cell>
        </row>
        <row r="7">
          <cell r="B7">
            <v>30.241666666666664</v>
          </cell>
          <cell r="C7">
            <v>40.200000000000003</v>
          </cell>
          <cell r="D7">
            <v>19.899999999999999</v>
          </cell>
          <cell r="E7">
            <v>20.166666666666668</v>
          </cell>
          <cell r="F7">
            <v>37</v>
          </cell>
          <cell r="G7">
            <v>8</v>
          </cell>
          <cell r="H7">
            <v>19.079999999999998</v>
          </cell>
          <cell r="I7" t="str">
            <v>NE</v>
          </cell>
          <cell r="J7">
            <v>38.159999999999997</v>
          </cell>
          <cell r="K7">
            <v>0</v>
          </cell>
        </row>
        <row r="8">
          <cell r="B8">
            <v>30.875</v>
          </cell>
          <cell r="C8">
            <v>41.3</v>
          </cell>
          <cell r="D8">
            <v>20.7</v>
          </cell>
          <cell r="E8">
            <v>20.083333333333332</v>
          </cell>
          <cell r="F8">
            <v>43</v>
          </cell>
          <cell r="G8">
            <v>7</v>
          </cell>
          <cell r="H8">
            <v>17.28</v>
          </cell>
          <cell r="I8" t="str">
            <v>NE</v>
          </cell>
          <cell r="J8">
            <v>36.36</v>
          </cell>
          <cell r="K8">
            <v>0</v>
          </cell>
        </row>
        <row r="9">
          <cell r="B9">
            <v>31.879166666666663</v>
          </cell>
          <cell r="C9">
            <v>40.5</v>
          </cell>
          <cell r="D9">
            <v>23.6</v>
          </cell>
          <cell r="E9">
            <v>19.75</v>
          </cell>
          <cell r="F9">
            <v>33</v>
          </cell>
          <cell r="G9">
            <v>10</v>
          </cell>
          <cell r="H9">
            <v>20.16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32.295833333333327</v>
          </cell>
          <cell r="C10">
            <v>40.9</v>
          </cell>
          <cell r="D10">
            <v>23.7</v>
          </cell>
          <cell r="E10">
            <v>19.833333333333332</v>
          </cell>
          <cell r="F10">
            <v>37</v>
          </cell>
          <cell r="G10">
            <v>10</v>
          </cell>
          <cell r="H10">
            <v>27</v>
          </cell>
          <cell r="I10" t="str">
            <v>NE</v>
          </cell>
          <cell r="J10">
            <v>49.32</v>
          </cell>
          <cell r="K10">
            <v>0</v>
          </cell>
        </row>
        <row r="11">
          <cell r="B11">
            <v>30.591666666666665</v>
          </cell>
          <cell r="C11">
            <v>38.700000000000003</v>
          </cell>
          <cell r="D11">
            <v>23.8</v>
          </cell>
          <cell r="E11">
            <v>29.25</v>
          </cell>
          <cell r="F11">
            <v>46</v>
          </cell>
          <cell r="G11">
            <v>17</v>
          </cell>
          <cell r="H11">
            <v>23.759999999999998</v>
          </cell>
          <cell r="I11" t="str">
            <v>N</v>
          </cell>
          <cell r="J11">
            <v>61.92</v>
          </cell>
          <cell r="K11">
            <v>0</v>
          </cell>
        </row>
        <row r="12">
          <cell r="B12">
            <v>30.604166666666668</v>
          </cell>
          <cell r="C12">
            <v>38.799999999999997</v>
          </cell>
          <cell r="D12">
            <v>22.8</v>
          </cell>
          <cell r="E12">
            <v>36.75</v>
          </cell>
          <cell r="F12">
            <v>63</v>
          </cell>
          <cell r="G12">
            <v>19</v>
          </cell>
          <cell r="H12">
            <v>18</v>
          </cell>
          <cell r="I12" t="str">
            <v>N</v>
          </cell>
          <cell r="J12">
            <v>37.080000000000005</v>
          </cell>
          <cell r="K12">
            <v>0</v>
          </cell>
        </row>
        <row r="13">
          <cell r="B13">
            <v>31.045833333333338</v>
          </cell>
          <cell r="C13">
            <v>39.1</v>
          </cell>
          <cell r="D13">
            <v>23</v>
          </cell>
          <cell r="E13">
            <v>32.125</v>
          </cell>
          <cell r="F13">
            <v>56</v>
          </cell>
          <cell r="G13">
            <v>17</v>
          </cell>
          <cell r="H13">
            <v>28.8</v>
          </cell>
          <cell r="I13" t="str">
            <v>O</v>
          </cell>
          <cell r="J13">
            <v>46.800000000000004</v>
          </cell>
          <cell r="K13">
            <v>0</v>
          </cell>
        </row>
        <row r="14">
          <cell r="B14">
            <v>29.3</v>
          </cell>
          <cell r="C14">
            <v>36</v>
          </cell>
          <cell r="D14">
            <v>21.7</v>
          </cell>
          <cell r="E14">
            <v>39.208333333333336</v>
          </cell>
          <cell r="F14">
            <v>66</v>
          </cell>
          <cell r="G14">
            <v>23</v>
          </cell>
          <cell r="H14">
            <v>20.16</v>
          </cell>
          <cell r="I14" t="str">
            <v>NO</v>
          </cell>
          <cell r="J14">
            <v>38.159999999999997</v>
          </cell>
          <cell r="K14">
            <v>0</v>
          </cell>
        </row>
        <row r="15">
          <cell r="B15">
            <v>26.549999999999997</v>
          </cell>
          <cell r="C15">
            <v>32.5</v>
          </cell>
          <cell r="D15">
            <v>21.5</v>
          </cell>
          <cell r="E15">
            <v>52.208333333333336</v>
          </cell>
          <cell r="F15">
            <v>81</v>
          </cell>
          <cell r="G15">
            <v>36</v>
          </cell>
          <cell r="H15">
            <v>30.240000000000002</v>
          </cell>
          <cell r="I15" t="str">
            <v>L</v>
          </cell>
          <cell r="J15">
            <v>44.64</v>
          </cell>
          <cell r="K15">
            <v>0.2</v>
          </cell>
        </row>
        <row r="16">
          <cell r="B16">
            <v>26.216666666666669</v>
          </cell>
          <cell r="C16">
            <v>35.6</v>
          </cell>
          <cell r="D16">
            <v>19</v>
          </cell>
          <cell r="E16">
            <v>52.958333333333336</v>
          </cell>
          <cell r="F16">
            <v>89</v>
          </cell>
          <cell r="G16">
            <v>21</v>
          </cell>
          <cell r="H16">
            <v>26.28</v>
          </cell>
          <cell r="I16" t="str">
            <v>N</v>
          </cell>
          <cell r="J16">
            <v>39.96</v>
          </cell>
          <cell r="K16">
            <v>0.2</v>
          </cell>
        </row>
        <row r="17">
          <cell r="B17">
            <v>27.954166666666666</v>
          </cell>
          <cell r="C17">
            <v>36.4</v>
          </cell>
          <cell r="D17">
            <v>19.8</v>
          </cell>
          <cell r="E17">
            <v>43.458333333333336</v>
          </cell>
          <cell r="F17">
            <v>74</v>
          </cell>
          <cell r="G17">
            <v>17</v>
          </cell>
          <cell r="H17">
            <v>18.720000000000002</v>
          </cell>
          <cell r="I17" t="str">
            <v>NE</v>
          </cell>
          <cell r="J17">
            <v>33.480000000000004</v>
          </cell>
          <cell r="K17">
            <v>0</v>
          </cell>
        </row>
        <row r="18">
          <cell r="B18">
            <v>26.829166666666669</v>
          </cell>
          <cell r="C18">
            <v>37.299999999999997</v>
          </cell>
          <cell r="D18">
            <v>21.4</v>
          </cell>
          <cell r="E18">
            <v>51.25</v>
          </cell>
          <cell r="F18">
            <v>79</v>
          </cell>
          <cell r="G18">
            <v>21</v>
          </cell>
          <cell r="H18">
            <v>25.92</v>
          </cell>
          <cell r="I18" t="str">
            <v>NE</v>
          </cell>
          <cell r="J18">
            <v>48.6</v>
          </cell>
          <cell r="K18">
            <v>0</v>
          </cell>
        </row>
        <row r="19">
          <cell r="B19">
            <v>24.308333333333337</v>
          </cell>
          <cell r="C19">
            <v>32.5</v>
          </cell>
          <cell r="D19">
            <v>19.2</v>
          </cell>
          <cell r="E19">
            <v>66.416666666666671</v>
          </cell>
          <cell r="F19">
            <v>96</v>
          </cell>
          <cell r="G19">
            <v>34</v>
          </cell>
          <cell r="H19">
            <v>25.56</v>
          </cell>
          <cell r="I19" t="str">
            <v>NE</v>
          </cell>
          <cell r="J19">
            <v>45</v>
          </cell>
          <cell r="K19">
            <v>0</v>
          </cell>
        </row>
        <row r="20">
          <cell r="B20">
            <v>23.566666666666666</v>
          </cell>
          <cell r="C20">
            <v>33.299999999999997</v>
          </cell>
          <cell r="D20">
            <v>19.7</v>
          </cell>
          <cell r="E20">
            <v>75.666666666666671</v>
          </cell>
          <cell r="F20">
            <v>96</v>
          </cell>
          <cell r="G20">
            <v>29</v>
          </cell>
          <cell r="H20">
            <v>28.8</v>
          </cell>
          <cell r="I20" t="str">
            <v>NE</v>
          </cell>
          <cell r="J20">
            <v>51.480000000000004</v>
          </cell>
          <cell r="K20">
            <v>0</v>
          </cell>
        </row>
        <row r="21">
          <cell r="B21">
            <v>24.691666666666666</v>
          </cell>
          <cell r="C21">
            <v>34</v>
          </cell>
          <cell r="D21">
            <v>19.5</v>
          </cell>
          <cell r="E21">
            <v>68.416666666666671</v>
          </cell>
          <cell r="F21">
            <v>96</v>
          </cell>
          <cell r="G21">
            <v>30</v>
          </cell>
          <cell r="H21">
            <v>29.52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26.912499999999998</v>
          </cell>
          <cell r="C22">
            <v>35.6</v>
          </cell>
          <cell r="D22">
            <v>20.9</v>
          </cell>
          <cell r="E22">
            <v>50.291666666666664</v>
          </cell>
          <cell r="F22">
            <v>79</v>
          </cell>
          <cell r="G22">
            <v>23</v>
          </cell>
          <cell r="H22">
            <v>29.16</v>
          </cell>
          <cell r="I22" t="str">
            <v>L</v>
          </cell>
          <cell r="J22">
            <v>43.92</v>
          </cell>
          <cell r="K22">
            <v>0</v>
          </cell>
        </row>
        <row r="23">
          <cell r="B23">
            <v>25.745833333333337</v>
          </cell>
          <cell r="C23">
            <v>33.200000000000003</v>
          </cell>
          <cell r="D23">
            <v>20.3</v>
          </cell>
          <cell r="E23">
            <v>60.458333333333336</v>
          </cell>
          <cell r="F23">
            <v>90</v>
          </cell>
          <cell r="G23">
            <v>30</v>
          </cell>
          <cell r="H23">
            <v>27.36</v>
          </cell>
          <cell r="I23" t="str">
            <v>NO</v>
          </cell>
          <cell r="J23">
            <v>41.4</v>
          </cell>
          <cell r="K23">
            <v>0</v>
          </cell>
        </row>
        <row r="24">
          <cell r="B24">
            <v>22.766666666666666</v>
          </cell>
          <cell r="C24">
            <v>31.3</v>
          </cell>
          <cell r="D24">
            <v>19.3</v>
          </cell>
          <cell r="E24">
            <v>80.666666666666671</v>
          </cell>
          <cell r="F24">
            <v>97</v>
          </cell>
          <cell r="G24">
            <v>44</v>
          </cell>
          <cell r="H24">
            <v>24.12</v>
          </cell>
          <cell r="I24" t="str">
            <v>N</v>
          </cell>
          <cell r="J24">
            <v>60.480000000000004</v>
          </cell>
          <cell r="K24">
            <v>0</v>
          </cell>
        </row>
        <row r="25">
          <cell r="B25">
            <v>23.958333333333329</v>
          </cell>
          <cell r="C25">
            <v>33.5</v>
          </cell>
          <cell r="D25">
            <v>19.100000000000001</v>
          </cell>
          <cell r="E25">
            <v>71.75</v>
          </cell>
          <cell r="F25">
            <v>96</v>
          </cell>
          <cell r="G25">
            <v>31</v>
          </cell>
          <cell r="H25">
            <v>18.720000000000002</v>
          </cell>
          <cell r="I25" t="str">
            <v>NE</v>
          </cell>
          <cell r="J25">
            <v>42.480000000000004</v>
          </cell>
          <cell r="K25">
            <v>0</v>
          </cell>
        </row>
        <row r="26">
          <cell r="B26">
            <v>25.287499999999998</v>
          </cell>
          <cell r="C26">
            <v>34.1</v>
          </cell>
          <cell r="D26">
            <v>19.600000000000001</v>
          </cell>
          <cell r="E26">
            <v>68.5</v>
          </cell>
          <cell r="F26">
            <v>96</v>
          </cell>
          <cell r="G26">
            <v>32</v>
          </cell>
          <cell r="H26">
            <v>18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23.837500000000006</v>
          </cell>
          <cell r="C27">
            <v>32.9</v>
          </cell>
          <cell r="D27">
            <v>18</v>
          </cell>
          <cell r="E27">
            <v>75.541666666666671</v>
          </cell>
          <cell r="F27">
            <v>97</v>
          </cell>
          <cell r="G27">
            <v>37</v>
          </cell>
          <cell r="H27">
            <v>19.440000000000001</v>
          </cell>
          <cell r="I27" t="str">
            <v>N</v>
          </cell>
          <cell r="J27">
            <v>64.08</v>
          </cell>
          <cell r="K27">
            <v>0</v>
          </cell>
        </row>
        <row r="28">
          <cell r="B28">
            <v>24.079166666666666</v>
          </cell>
          <cell r="C28">
            <v>32.799999999999997</v>
          </cell>
          <cell r="D28">
            <v>19.100000000000001</v>
          </cell>
          <cell r="E28">
            <v>73.625</v>
          </cell>
          <cell r="F28">
            <v>98</v>
          </cell>
          <cell r="G28">
            <v>35</v>
          </cell>
          <cell r="H28">
            <v>23.040000000000003</v>
          </cell>
          <cell r="I28" t="str">
            <v>NE</v>
          </cell>
          <cell r="J28">
            <v>36.36</v>
          </cell>
          <cell r="K28">
            <v>0</v>
          </cell>
        </row>
        <row r="29">
          <cell r="B29">
            <v>25.554166666666664</v>
          </cell>
          <cell r="C29">
            <v>32.6</v>
          </cell>
          <cell r="D29">
            <v>20.3</v>
          </cell>
          <cell r="E29">
            <v>71.083333333333329</v>
          </cell>
          <cell r="F29">
            <v>96</v>
          </cell>
          <cell r="G29">
            <v>38</v>
          </cell>
          <cell r="H29">
            <v>21.6</v>
          </cell>
          <cell r="I29" t="str">
            <v>N</v>
          </cell>
          <cell r="J29">
            <v>39.6</v>
          </cell>
          <cell r="K29">
            <v>0</v>
          </cell>
        </row>
        <row r="30">
          <cell r="B30">
            <v>24.4375</v>
          </cell>
          <cell r="C30">
            <v>32.799999999999997</v>
          </cell>
          <cell r="D30">
            <v>19</v>
          </cell>
          <cell r="E30">
            <v>72.5</v>
          </cell>
          <cell r="F30">
            <v>97</v>
          </cell>
          <cell r="G30">
            <v>44</v>
          </cell>
          <cell r="H30">
            <v>30.240000000000002</v>
          </cell>
          <cell r="I30" t="str">
            <v>N</v>
          </cell>
          <cell r="J30">
            <v>51.84</v>
          </cell>
          <cell r="K30">
            <v>0</v>
          </cell>
        </row>
        <row r="31">
          <cell r="B31">
            <v>22.154166666666669</v>
          </cell>
          <cell r="C31">
            <v>28.2</v>
          </cell>
          <cell r="D31">
            <v>18</v>
          </cell>
          <cell r="E31">
            <v>78</v>
          </cell>
          <cell r="F31">
            <v>97</v>
          </cell>
          <cell r="G31">
            <v>52</v>
          </cell>
          <cell r="H31">
            <v>19.440000000000001</v>
          </cell>
          <cell r="I31" t="str">
            <v>N</v>
          </cell>
          <cell r="J31">
            <v>30.240000000000002</v>
          </cell>
          <cell r="K31">
            <v>0</v>
          </cell>
        </row>
        <row r="32">
          <cell r="B32">
            <v>23.633333333333336</v>
          </cell>
          <cell r="C32">
            <v>33.200000000000003</v>
          </cell>
          <cell r="D32">
            <v>19.3</v>
          </cell>
          <cell r="E32">
            <v>75.333333333333329</v>
          </cell>
          <cell r="F32">
            <v>94</v>
          </cell>
          <cell r="G32">
            <v>40</v>
          </cell>
          <cell r="H32">
            <v>35.28</v>
          </cell>
          <cell r="I32" t="str">
            <v>N</v>
          </cell>
          <cell r="J32">
            <v>52.92</v>
          </cell>
          <cell r="K32">
            <v>0</v>
          </cell>
        </row>
        <row r="33">
          <cell r="B33">
            <v>21.008333333333329</v>
          </cell>
          <cell r="C33">
            <v>25.5</v>
          </cell>
          <cell r="D33">
            <v>19</v>
          </cell>
          <cell r="E33">
            <v>84.125</v>
          </cell>
          <cell r="F33">
            <v>98</v>
          </cell>
          <cell r="G33">
            <v>65</v>
          </cell>
          <cell r="H33">
            <v>32.4</v>
          </cell>
          <cell r="I33" t="str">
            <v>NE</v>
          </cell>
          <cell r="J33">
            <v>52.92</v>
          </cell>
          <cell r="K33">
            <v>0</v>
          </cell>
        </row>
        <row r="34">
          <cell r="B34">
            <v>22.516666666666666</v>
          </cell>
          <cell r="C34">
            <v>29.3</v>
          </cell>
          <cell r="D34">
            <v>19.2</v>
          </cell>
          <cell r="E34">
            <v>82.916666666666671</v>
          </cell>
          <cell r="F34">
            <v>98</v>
          </cell>
          <cell r="G34">
            <v>50</v>
          </cell>
          <cell r="H34">
            <v>24.48</v>
          </cell>
          <cell r="I34" t="str">
            <v>L</v>
          </cell>
          <cell r="J34">
            <v>37.440000000000005</v>
          </cell>
          <cell r="K34">
            <v>0</v>
          </cell>
        </row>
        <row r="35">
          <cell r="B35">
            <v>23.929166666666674</v>
          </cell>
          <cell r="C35">
            <v>30.9</v>
          </cell>
          <cell r="D35">
            <v>19.5</v>
          </cell>
          <cell r="E35">
            <v>72.583333333333329</v>
          </cell>
          <cell r="F35">
            <v>98</v>
          </cell>
          <cell r="G35">
            <v>38</v>
          </cell>
          <cell r="H35">
            <v>22.68</v>
          </cell>
          <cell r="I35" t="str">
            <v>S</v>
          </cell>
          <cell r="J35">
            <v>37.440000000000005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31.274999999999995</v>
          </cell>
          <cell r="C5">
            <v>43</v>
          </cell>
          <cell r="D5">
            <v>19.8</v>
          </cell>
          <cell r="E5">
            <v>33.25</v>
          </cell>
          <cell r="F5">
            <v>67</v>
          </cell>
          <cell r="G5">
            <v>12</v>
          </cell>
          <cell r="H5">
            <v>14.04</v>
          </cell>
          <cell r="I5" t="str">
            <v>NO</v>
          </cell>
          <cell r="J5">
            <v>36.36</v>
          </cell>
          <cell r="K5">
            <v>0</v>
          </cell>
        </row>
        <row r="6">
          <cell r="B6">
            <v>31.6875</v>
          </cell>
          <cell r="C6">
            <v>41.2</v>
          </cell>
          <cell r="D6">
            <v>22.5</v>
          </cell>
          <cell r="E6">
            <v>32.916666666666664</v>
          </cell>
          <cell r="F6">
            <v>57</v>
          </cell>
          <cell r="G6">
            <v>15</v>
          </cell>
          <cell r="H6">
            <v>13.32</v>
          </cell>
          <cell r="I6" t="str">
            <v>O</v>
          </cell>
          <cell r="J6">
            <v>31.680000000000003</v>
          </cell>
          <cell r="K6">
            <v>0</v>
          </cell>
        </row>
        <row r="7">
          <cell r="B7">
            <v>32.12083333333333</v>
          </cell>
          <cell r="C7">
            <v>42.5</v>
          </cell>
          <cell r="D7">
            <v>22.1</v>
          </cell>
          <cell r="E7">
            <v>36.208333333333336</v>
          </cell>
          <cell r="F7">
            <v>66</v>
          </cell>
          <cell r="G7">
            <v>10</v>
          </cell>
          <cell r="H7">
            <v>8.64</v>
          </cell>
          <cell r="I7" t="str">
            <v>NO</v>
          </cell>
          <cell r="J7">
            <v>25.2</v>
          </cell>
          <cell r="K7">
            <v>0</v>
          </cell>
        </row>
        <row r="8">
          <cell r="B8">
            <v>33.31666666666667</v>
          </cell>
          <cell r="C8">
            <v>43.3</v>
          </cell>
          <cell r="D8">
            <v>24.3</v>
          </cell>
          <cell r="E8">
            <v>32.625</v>
          </cell>
          <cell r="F8">
            <v>58</v>
          </cell>
          <cell r="G8">
            <v>10</v>
          </cell>
          <cell r="H8">
            <v>14.4</v>
          </cell>
          <cell r="I8" t="str">
            <v>SE</v>
          </cell>
          <cell r="J8">
            <v>30.96</v>
          </cell>
          <cell r="K8">
            <v>0</v>
          </cell>
        </row>
        <row r="9">
          <cell r="B9">
            <v>33.333333333333336</v>
          </cell>
          <cell r="C9">
            <v>43.7</v>
          </cell>
          <cell r="D9">
            <v>23.3</v>
          </cell>
          <cell r="E9">
            <v>38.541666666666664</v>
          </cell>
          <cell r="F9">
            <v>73</v>
          </cell>
          <cell r="G9">
            <v>11</v>
          </cell>
          <cell r="H9">
            <v>12.24</v>
          </cell>
          <cell r="I9" t="str">
            <v>O</v>
          </cell>
          <cell r="J9">
            <v>32.76</v>
          </cell>
          <cell r="K9">
            <v>0</v>
          </cell>
        </row>
        <row r="10">
          <cell r="B10">
            <v>34.429166666666653</v>
          </cell>
          <cell r="C10">
            <v>44</v>
          </cell>
          <cell r="D10">
            <v>25.4</v>
          </cell>
          <cell r="E10">
            <v>32.625</v>
          </cell>
          <cell r="F10">
            <v>61</v>
          </cell>
          <cell r="G10">
            <v>12</v>
          </cell>
          <cell r="H10">
            <v>13.32</v>
          </cell>
          <cell r="I10" t="str">
            <v>NO</v>
          </cell>
          <cell r="J10">
            <v>33.119999999999997</v>
          </cell>
          <cell r="K10">
            <v>0</v>
          </cell>
        </row>
        <row r="11">
          <cell r="B11">
            <v>32.687499999999993</v>
          </cell>
          <cell r="C11">
            <v>41.3</v>
          </cell>
          <cell r="D11">
            <v>24.4</v>
          </cell>
          <cell r="E11">
            <v>35.75</v>
          </cell>
          <cell r="F11">
            <v>59</v>
          </cell>
          <cell r="G11">
            <v>15</v>
          </cell>
          <cell r="H11">
            <v>13.68</v>
          </cell>
          <cell r="I11" t="str">
            <v>NO</v>
          </cell>
          <cell r="J11">
            <v>31.680000000000003</v>
          </cell>
          <cell r="K11">
            <v>0</v>
          </cell>
        </row>
        <row r="12">
          <cell r="B12">
            <v>33.929166666666667</v>
          </cell>
          <cell r="C12">
            <v>41.7</v>
          </cell>
          <cell r="D12">
            <v>26.4</v>
          </cell>
          <cell r="E12">
            <v>34.75</v>
          </cell>
          <cell r="F12">
            <v>62</v>
          </cell>
          <cell r="G12">
            <v>16</v>
          </cell>
          <cell r="H12">
            <v>14.76</v>
          </cell>
          <cell r="I12" t="str">
            <v>NO</v>
          </cell>
          <cell r="J12">
            <v>34.92</v>
          </cell>
          <cell r="K12">
            <v>0</v>
          </cell>
        </row>
        <row r="13">
          <cell r="B13">
            <v>32.675000000000004</v>
          </cell>
          <cell r="C13">
            <v>41.5</v>
          </cell>
          <cell r="D13">
            <v>23</v>
          </cell>
          <cell r="E13">
            <v>36.958333333333336</v>
          </cell>
          <cell r="F13">
            <v>68</v>
          </cell>
          <cell r="G13">
            <v>16</v>
          </cell>
          <cell r="H13">
            <v>16.2</v>
          </cell>
          <cell r="I13" t="str">
            <v>O</v>
          </cell>
          <cell r="J13">
            <v>38.519999999999996</v>
          </cell>
          <cell r="K13">
            <v>0</v>
          </cell>
        </row>
        <row r="14">
          <cell r="B14">
            <v>32.782608695652172</v>
          </cell>
          <cell r="C14">
            <v>39.700000000000003</v>
          </cell>
          <cell r="D14">
            <v>27</v>
          </cell>
          <cell r="E14">
            <v>38.521739130434781</v>
          </cell>
          <cell r="F14">
            <v>59</v>
          </cell>
          <cell r="G14">
            <v>19</v>
          </cell>
          <cell r="H14">
            <v>13.68</v>
          </cell>
          <cell r="I14" t="str">
            <v>O</v>
          </cell>
          <cell r="J14">
            <v>32.76</v>
          </cell>
          <cell r="K14">
            <v>0</v>
          </cell>
        </row>
        <row r="15">
          <cell r="B15">
            <v>30.466666666666669</v>
          </cell>
          <cell r="C15">
            <v>35.9</v>
          </cell>
          <cell r="D15">
            <v>24.7</v>
          </cell>
          <cell r="E15">
            <v>41.083333333333336</v>
          </cell>
          <cell r="F15">
            <v>54</v>
          </cell>
          <cell r="G15">
            <v>31</v>
          </cell>
          <cell r="H15">
            <v>10.44</v>
          </cell>
          <cell r="I15" t="str">
            <v>SE</v>
          </cell>
          <cell r="J15">
            <v>23.400000000000002</v>
          </cell>
          <cell r="K15">
            <v>0</v>
          </cell>
        </row>
        <row r="16">
          <cell r="B16">
            <v>27.379166666666674</v>
          </cell>
          <cell r="C16">
            <v>35.200000000000003</v>
          </cell>
          <cell r="D16">
            <v>21.1</v>
          </cell>
          <cell r="E16">
            <v>61.208333333333336</v>
          </cell>
          <cell r="F16">
            <v>85</v>
          </cell>
          <cell r="G16">
            <v>30</v>
          </cell>
          <cell r="H16">
            <v>22.68</v>
          </cell>
          <cell r="I16" t="str">
            <v>NO</v>
          </cell>
          <cell r="J16">
            <v>57.24</v>
          </cell>
          <cell r="K16">
            <v>0</v>
          </cell>
        </row>
        <row r="17">
          <cell r="B17">
            <v>30.566666666666666</v>
          </cell>
          <cell r="C17">
            <v>40.299999999999997</v>
          </cell>
          <cell r="D17">
            <v>21.7</v>
          </cell>
          <cell r="E17">
            <v>49.916666666666664</v>
          </cell>
          <cell r="F17">
            <v>85</v>
          </cell>
          <cell r="G17">
            <v>20</v>
          </cell>
          <cell r="H17">
            <v>9.3600000000000012</v>
          </cell>
          <cell r="I17" t="str">
            <v>NO</v>
          </cell>
          <cell r="J17">
            <v>26.64</v>
          </cell>
          <cell r="K17">
            <v>0</v>
          </cell>
        </row>
        <row r="18">
          <cell r="B18">
            <v>32.295833333333341</v>
          </cell>
          <cell r="C18">
            <v>40.9</v>
          </cell>
          <cell r="D18">
            <v>24.2</v>
          </cell>
          <cell r="E18">
            <v>39.708333333333336</v>
          </cell>
          <cell r="F18">
            <v>66</v>
          </cell>
          <cell r="G18">
            <v>19</v>
          </cell>
          <cell r="H18">
            <v>12.96</v>
          </cell>
          <cell r="I18" t="str">
            <v>L</v>
          </cell>
          <cell r="J18">
            <v>35.28</v>
          </cell>
          <cell r="K18">
            <v>0</v>
          </cell>
        </row>
        <row r="19">
          <cell r="B19">
            <v>26.6</v>
          </cell>
          <cell r="C19">
            <v>32.9</v>
          </cell>
          <cell r="D19">
            <v>24.3</v>
          </cell>
          <cell r="E19">
            <v>68.909090909090907</v>
          </cell>
          <cell r="F19">
            <v>86</v>
          </cell>
          <cell r="G19">
            <v>32</v>
          </cell>
          <cell r="H19">
            <v>17.28</v>
          </cell>
          <cell r="I19" t="str">
            <v>SE</v>
          </cell>
          <cell r="J19">
            <v>45</v>
          </cell>
          <cell r="K19">
            <v>0.4</v>
          </cell>
        </row>
        <row r="20">
          <cell r="B20">
            <v>27.178260869565218</v>
          </cell>
          <cell r="C20">
            <v>34.6</v>
          </cell>
          <cell r="D20">
            <v>21.4</v>
          </cell>
          <cell r="E20">
            <v>65.304347826086953</v>
          </cell>
          <cell r="F20">
            <v>92</v>
          </cell>
          <cell r="G20">
            <v>35</v>
          </cell>
          <cell r="H20">
            <v>8.64</v>
          </cell>
          <cell r="I20" t="str">
            <v>SE</v>
          </cell>
          <cell r="J20">
            <v>20.16</v>
          </cell>
          <cell r="K20">
            <v>0.2</v>
          </cell>
        </row>
        <row r="21">
          <cell r="B21">
            <v>29.516666666666669</v>
          </cell>
          <cell r="C21">
            <v>37.9</v>
          </cell>
          <cell r="D21">
            <v>24</v>
          </cell>
          <cell r="E21">
            <v>50.875</v>
          </cell>
          <cell r="F21">
            <v>74</v>
          </cell>
          <cell r="G21">
            <v>25</v>
          </cell>
          <cell r="H21">
            <v>15.840000000000002</v>
          </cell>
          <cell r="I21" t="str">
            <v>SE</v>
          </cell>
          <cell r="J21">
            <v>37.800000000000004</v>
          </cell>
          <cell r="K21">
            <v>0</v>
          </cell>
        </row>
        <row r="22">
          <cell r="B22">
            <v>29.8</v>
          </cell>
          <cell r="C22">
            <v>39.5</v>
          </cell>
          <cell r="D22">
            <v>23</v>
          </cell>
          <cell r="E22">
            <v>48.916666666666664</v>
          </cell>
          <cell r="F22">
            <v>89</v>
          </cell>
          <cell r="G22">
            <v>19</v>
          </cell>
          <cell r="H22">
            <v>14.76</v>
          </cell>
          <cell r="I22" t="str">
            <v>SE</v>
          </cell>
          <cell r="J22">
            <v>52.2</v>
          </cell>
          <cell r="K22">
            <v>0</v>
          </cell>
        </row>
        <row r="23">
          <cell r="B23">
            <v>27.370833333333337</v>
          </cell>
          <cell r="C23">
            <v>35.4</v>
          </cell>
          <cell r="D23">
            <v>21.7</v>
          </cell>
          <cell r="E23">
            <v>69.166666666666671</v>
          </cell>
          <cell r="F23">
            <v>94</v>
          </cell>
          <cell r="G23">
            <v>33</v>
          </cell>
          <cell r="H23">
            <v>16.920000000000002</v>
          </cell>
          <cell r="I23" t="str">
            <v>S</v>
          </cell>
          <cell r="J23">
            <v>39.24</v>
          </cell>
          <cell r="K23">
            <v>0</v>
          </cell>
        </row>
        <row r="24">
          <cell r="B24">
            <v>26.470833333333335</v>
          </cell>
          <cell r="C24">
            <v>33.9</v>
          </cell>
          <cell r="D24">
            <v>22.5</v>
          </cell>
          <cell r="E24">
            <v>72.833333333333329</v>
          </cell>
          <cell r="F24">
            <v>93</v>
          </cell>
          <cell r="G24">
            <v>38</v>
          </cell>
          <cell r="H24">
            <v>12.24</v>
          </cell>
          <cell r="I24" t="str">
            <v>L</v>
          </cell>
          <cell r="J24">
            <v>41.76</v>
          </cell>
          <cell r="K24">
            <v>0</v>
          </cell>
        </row>
        <row r="25">
          <cell r="B25">
            <v>26.900000000000002</v>
          </cell>
          <cell r="C25">
            <v>34.200000000000003</v>
          </cell>
          <cell r="D25">
            <v>22.1</v>
          </cell>
          <cell r="E25">
            <v>70.782608695652172</v>
          </cell>
          <cell r="F25">
            <v>94</v>
          </cell>
          <cell r="G25">
            <v>36</v>
          </cell>
          <cell r="H25">
            <v>17.64</v>
          </cell>
          <cell r="I25" t="str">
            <v>SE</v>
          </cell>
          <cell r="J25">
            <v>32.76</v>
          </cell>
          <cell r="K25">
            <v>0</v>
          </cell>
        </row>
        <row r="26">
          <cell r="B26">
            <v>28.920833333333334</v>
          </cell>
          <cell r="C26">
            <v>37.700000000000003</v>
          </cell>
          <cell r="D26">
            <v>21.6</v>
          </cell>
          <cell r="E26">
            <v>58.125</v>
          </cell>
          <cell r="F26">
            <v>89</v>
          </cell>
          <cell r="G26">
            <v>27</v>
          </cell>
          <cell r="H26">
            <v>10.08</v>
          </cell>
          <cell r="I26" t="str">
            <v>SE</v>
          </cell>
          <cell r="J26">
            <v>20.88</v>
          </cell>
          <cell r="K26">
            <v>0</v>
          </cell>
        </row>
        <row r="27">
          <cell r="B27">
            <v>28.770833333333332</v>
          </cell>
          <cell r="C27">
            <v>34.700000000000003</v>
          </cell>
          <cell r="D27">
            <v>24.6</v>
          </cell>
          <cell r="E27">
            <v>61</v>
          </cell>
          <cell r="F27">
            <v>80</v>
          </cell>
          <cell r="G27">
            <v>42</v>
          </cell>
          <cell r="H27">
            <v>19.079999999999998</v>
          </cell>
          <cell r="I27" t="str">
            <v>L</v>
          </cell>
          <cell r="J27">
            <v>45.72</v>
          </cell>
          <cell r="K27">
            <v>0</v>
          </cell>
        </row>
        <row r="28">
          <cell r="B28">
            <v>27.320833333333329</v>
          </cell>
          <cell r="C28">
            <v>36.4</v>
          </cell>
          <cell r="D28">
            <v>21.6</v>
          </cell>
          <cell r="E28">
            <v>69.958333333333329</v>
          </cell>
          <cell r="F28">
            <v>93</v>
          </cell>
          <cell r="G28">
            <v>31</v>
          </cell>
          <cell r="H28">
            <v>16.559999999999999</v>
          </cell>
          <cell r="I28" t="str">
            <v>NO</v>
          </cell>
          <cell r="J28">
            <v>41.4</v>
          </cell>
          <cell r="K28">
            <v>0</v>
          </cell>
        </row>
        <row r="29">
          <cell r="B29">
            <v>28.891304347826086</v>
          </cell>
          <cell r="C29">
            <v>36.200000000000003</v>
          </cell>
          <cell r="D29">
            <v>23</v>
          </cell>
          <cell r="E29">
            <v>68.260869565217391</v>
          </cell>
          <cell r="F29">
            <v>95</v>
          </cell>
          <cell r="G29">
            <v>35</v>
          </cell>
          <cell r="H29">
            <v>14.76</v>
          </cell>
          <cell r="I29" t="str">
            <v>NO</v>
          </cell>
          <cell r="J29">
            <v>31.680000000000003</v>
          </cell>
          <cell r="K29">
            <v>0</v>
          </cell>
        </row>
        <row r="30">
          <cell r="B30">
            <v>27.399999999999995</v>
          </cell>
          <cell r="C30">
            <v>34.1</v>
          </cell>
          <cell r="D30">
            <v>22.3</v>
          </cell>
          <cell r="E30">
            <v>67.916666666666671</v>
          </cell>
          <cell r="F30">
            <v>90</v>
          </cell>
          <cell r="G30">
            <v>41</v>
          </cell>
          <cell r="H30">
            <v>23.040000000000003</v>
          </cell>
          <cell r="I30" t="str">
            <v>O</v>
          </cell>
          <cell r="J30">
            <v>54.36</v>
          </cell>
          <cell r="K30">
            <v>0</v>
          </cell>
        </row>
        <row r="31">
          <cell r="B31">
            <v>25.208333333333332</v>
          </cell>
          <cell r="C31">
            <v>32.4</v>
          </cell>
          <cell r="D31">
            <v>20.8</v>
          </cell>
          <cell r="E31">
            <v>73.5</v>
          </cell>
          <cell r="F31">
            <v>94</v>
          </cell>
          <cell r="G31">
            <v>45</v>
          </cell>
          <cell r="H31">
            <v>12.6</v>
          </cell>
          <cell r="I31" t="str">
            <v>NO</v>
          </cell>
          <cell r="J31">
            <v>25.2</v>
          </cell>
          <cell r="K31">
            <v>0</v>
          </cell>
        </row>
        <row r="32">
          <cell r="B32">
            <v>26.775000000000006</v>
          </cell>
          <cell r="C32">
            <v>36.9</v>
          </cell>
          <cell r="D32">
            <v>21</v>
          </cell>
          <cell r="E32">
            <v>72.5</v>
          </cell>
          <cell r="F32">
            <v>94</v>
          </cell>
          <cell r="G32">
            <v>35</v>
          </cell>
          <cell r="H32">
            <v>29.880000000000003</v>
          </cell>
          <cell r="I32" t="str">
            <v>NO</v>
          </cell>
          <cell r="J32">
            <v>65.52</v>
          </cell>
          <cell r="K32">
            <v>0</v>
          </cell>
        </row>
        <row r="33">
          <cell r="B33">
            <v>22.682608695652174</v>
          </cell>
          <cell r="C33">
            <v>24.2</v>
          </cell>
          <cell r="D33">
            <v>21.3</v>
          </cell>
          <cell r="E33">
            <v>91.043478260869563</v>
          </cell>
          <cell r="F33">
            <v>95</v>
          </cell>
          <cell r="G33">
            <v>85</v>
          </cell>
          <cell r="H33">
            <v>9.7200000000000006</v>
          </cell>
          <cell r="I33" t="str">
            <v>NE</v>
          </cell>
          <cell r="J33">
            <v>21.6</v>
          </cell>
          <cell r="K33">
            <v>0</v>
          </cell>
        </row>
        <row r="34">
          <cell r="B34">
            <v>24.858333333333334</v>
          </cell>
          <cell r="C34">
            <v>30.5</v>
          </cell>
          <cell r="D34">
            <v>21.1</v>
          </cell>
          <cell r="E34">
            <v>78.416666666666671</v>
          </cell>
          <cell r="F34">
            <v>95</v>
          </cell>
          <cell r="G34">
            <v>55</v>
          </cell>
          <cell r="H34">
            <v>13.68</v>
          </cell>
          <cell r="I34" t="str">
            <v>S</v>
          </cell>
          <cell r="J34">
            <v>23.040000000000003</v>
          </cell>
          <cell r="K34">
            <v>0</v>
          </cell>
        </row>
        <row r="35">
          <cell r="B35">
            <v>26.052173913043475</v>
          </cell>
          <cell r="C35">
            <v>32.5</v>
          </cell>
          <cell r="D35">
            <v>21.1</v>
          </cell>
          <cell r="E35">
            <v>68.739130434782609</v>
          </cell>
          <cell r="F35">
            <v>89</v>
          </cell>
          <cell r="G35">
            <v>41</v>
          </cell>
          <cell r="H35">
            <v>11.16</v>
          </cell>
          <cell r="I35" t="str">
            <v>S</v>
          </cell>
          <cell r="J35">
            <v>26.28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29.891666666666669</v>
          </cell>
          <cell r="C5">
            <v>40.6</v>
          </cell>
          <cell r="D5">
            <v>19.2</v>
          </cell>
          <cell r="E5">
            <v>33.708333333333336</v>
          </cell>
          <cell r="F5">
            <v>68</v>
          </cell>
          <cell r="G5">
            <v>11</v>
          </cell>
          <cell r="H5">
            <v>15.120000000000001</v>
          </cell>
          <cell r="I5" t="str">
            <v>SO</v>
          </cell>
          <cell r="J5">
            <v>48.6</v>
          </cell>
          <cell r="K5">
            <v>0</v>
          </cell>
        </row>
        <row r="6">
          <cell r="B6">
            <v>28.924999999999994</v>
          </cell>
          <cell r="C6">
            <v>40.200000000000003</v>
          </cell>
          <cell r="D6">
            <v>18.600000000000001</v>
          </cell>
          <cell r="E6">
            <v>41.5</v>
          </cell>
          <cell r="F6">
            <v>77</v>
          </cell>
          <cell r="G6">
            <v>13</v>
          </cell>
          <cell r="H6">
            <v>16.920000000000002</v>
          </cell>
          <cell r="I6" t="str">
            <v>SO</v>
          </cell>
          <cell r="J6">
            <v>30.96</v>
          </cell>
          <cell r="K6">
            <v>0</v>
          </cell>
        </row>
        <row r="7">
          <cell r="B7">
            <v>28.916666666666671</v>
          </cell>
          <cell r="C7">
            <v>40.6</v>
          </cell>
          <cell r="D7">
            <v>18.5</v>
          </cell>
          <cell r="E7">
            <v>46.666666666666664</v>
          </cell>
          <cell r="F7">
            <v>85</v>
          </cell>
          <cell r="G7">
            <v>13</v>
          </cell>
          <cell r="H7">
            <v>14.4</v>
          </cell>
          <cell r="I7" t="str">
            <v>SO</v>
          </cell>
          <cell r="J7">
            <v>33.840000000000003</v>
          </cell>
          <cell r="K7">
            <v>0</v>
          </cell>
        </row>
        <row r="8">
          <cell r="B8">
            <v>24.991666666666664</v>
          </cell>
          <cell r="C8">
            <v>36</v>
          </cell>
          <cell r="D8">
            <v>16.7</v>
          </cell>
          <cell r="E8">
            <v>58.5</v>
          </cell>
          <cell r="F8">
            <v>85</v>
          </cell>
          <cell r="G8">
            <v>25</v>
          </cell>
          <cell r="H8">
            <v>16.920000000000002</v>
          </cell>
          <cell r="I8" t="str">
            <v>SO</v>
          </cell>
          <cell r="J8">
            <v>28.8</v>
          </cell>
          <cell r="K8">
            <v>0</v>
          </cell>
        </row>
        <row r="9">
          <cell r="B9">
            <v>25.266666666666666</v>
          </cell>
          <cell r="C9">
            <v>35.299999999999997</v>
          </cell>
          <cell r="D9">
            <v>18.100000000000001</v>
          </cell>
          <cell r="E9">
            <v>61.083333333333336</v>
          </cell>
          <cell r="F9">
            <v>87</v>
          </cell>
          <cell r="G9">
            <v>29</v>
          </cell>
          <cell r="H9">
            <v>6.84</v>
          </cell>
          <cell r="I9" t="str">
            <v>SO</v>
          </cell>
          <cell r="J9">
            <v>27.36</v>
          </cell>
          <cell r="K9">
            <v>0</v>
          </cell>
        </row>
        <row r="10">
          <cell r="B10">
            <v>26.433333333333334</v>
          </cell>
          <cell r="C10">
            <v>38.299999999999997</v>
          </cell>
          <cell r="D10">
            <v>16.5</v>
          </cell>
          <cell r="E10">
            <v>52.25</v>
          </cell>
          <cell r="F10">
            <v>86</v>
          </cell>
          <cell r="G10">
            <v>17</v>
          </cell>
          <cell r="H10">
            <v>7.5600000000000005</v>
          </cell>
          <cell r="I10" t="str">
            <v>SO</v>
          </cell>
          <cell r="J10">
            <v>20.88</v>
          </cell>
          <cell r="K10">
            <v>0</v>
          </cell>
        </row>
        <row r="11">
          <cell r="B11">
            <v>29.42916666666666</v>
          </cell>
          <cell r="C11">
            <v>40.5</v>
          </cell>
          <cell r="D11">
            <v>20.2</v>
          </cell>
          <cell r="E11">
            <v>47.25</v>
          </cell>
          <cell r="F11">
            <v>80</v>
          </cell>
          <cell r="G11">
            <v>16</v>
          </cell>
          <cell r="H11">
            <v>10.08</v>
          </cell>
          <cell r="I11" t="str">
            <v>SO</v>
          </cell>
          <cell r="J11">
            <v>29.880000000000003</v>
          </cell>
          <cell r="K11">
            <v>0</v>
          </cell>
        </row>
        <row r="12">
          <cell r="B12">
            <v>29.904166666666669</v>
          </cell>
          <cell r="C12">
            <v>40</v>
          </cell>
          <cell r="D12">
            <v>20.3</v>
          </cell>
          <cell r="E12">
            <v>44.958333333333336</v>
          </cell>
          <cell r="F12">
            <v>83</v>
          </cell>
          <cell r="G12">
            <v>15</v>
          </cell>
          <cell r="H12">
            <v>17.28</v>
          </cell>
          <cell r="I12" t="str">
            <v>SO</v>
          </cell>
          <cell r="J12">
            <v>38.159999999999997</v>
          </cell>
          <cell r="K12">
            <v>0</v>
          </cell>
        </row>
        <row r="13">
          <cell r="B13">
            <v>28.912500000000005</v>
          </cell>
          <cell r="C13">
            <v>38.4</v>
          </cell>
          <cell r="D13">
            <v>22.3</v>
          </cell>
          <cell r="E13">
            <v>42.666666666666664</v>
          </cell>
          <cell r="F13">
            <v>75</v>
          </cell>
          <cell r="G13">
            <v>16</v>
          </cell>
          <cell r="H13">
            <v>19.079999999999998</v>
          </cell>
          <cell r="I13" t="str">
            <v>SO</v>
          </cell>
          <cell r="J13">
            <v>43.2</v>
          </cell>
          <cell r="K13">
            <v>0</v>
          </cell>
        </row>
        <row r="14">
          <cell r="B14">
            <v>23.783333333333331</v>
          </cell>
          <cell r="C14">
            <v>31.5</v>
          </cell>
          <cell r="D14">
            <v>18</v>
          </cell>
          <cell r="E14">
            <v>37.25</v>
          </cell>
          <cell r="F14">
            <v>79</v>
          </cell>
          <cell r="G14">
            <v>9</v>
          </cell>
          <cell r="H14">
            <v>16.2</v>
          </cell>
          <cell r="I14" t="str">
            <v>SO</v>
          </cell>
          <cell r="J14">
            <v>34.200000000000003</v>
          </cell>
          <cell r="K14">
            <v>0</v>
          </cell>
        </row>
        <row r="15">
          <cell r="B15">
            <v>23.816666666666666</v>
          </cell>
          <cell r="C15">
            <v>33.700000000000003</v>
          </cell>
          <cell r="D15">
            <v>15.2</v>
          </cell>
          <cell r="E15">
            <v>34.5</v>
          </cell>
          <cell r="F15">
            <v>71</v>
          </cell>
          <cell r="G15">
            <v>18</v>
          </cell>
          <cell r="H15">
            <v>18.36</v>
          </cell>
          <cell r="I15" t="str">
            <v>SO</v>
          </cell>
          <cell r="J15">
            <v>34.200000000000003</v>
          </cell>
          <cell r="K15">
            <v>0</v>
          </cell>
        </row>
        <row r="16">
          <cell r="B16">
            <v>24.029166666666665</v>
          </cell>
          <cell r="C16">
            <v>35.9</v>
          </cell>
          <cell r="D16">
            <v>17.600000000000001</v>
          </cell>
          <cell r="E16">
            <v>51.375</v>
          </cell>
          <cell r="F16">
            <v>89</v>
          </cell>
          <cell r="G16">
            <v>26</v>
          </cell>
          <cell r="H16">
            <v>14.4</v>
          </cell>
          <cell r="I16" t="str">
            <v>SO</v>
          </cell>
          <cell r="J16">
            <v>31.319999999999997</v>
          </cell>
          <cell r="K16">
            <v>2.2000000000000002</v>
          </cell>
        </row>
        <row r="17">
          <cell r="B17">
            <v>23.175000000000001</v>
          </cell>
          <cell r="C17">
            <v>36.1</v>
          </cell>
          <cell r="D17">
            <v>18.7</v>
          </cell>
          <cell r="E17">
            <v>75.375</v>
          </cell>
          <cell r="F17">
            <v>93</v>
          </cell>
          <cell r="G17">
            <v>26</v>
          </cell>
          <cell r="H17">
            <v>21.240000000000002</v>
          </cell>
          <cell r="I17" t="str">
            <v>SO</v>
          </cell>
          <cell r="J17">
            <v>66.239999999999995</v>
          </cell>
          <cell r="K17">
            <v>6.6</v>
          </cell>
        </row>
        <row r="18">
          <cell r="B18">
            <v>23.508333333333326</v>
          </cell>
          <cell r="C18">
            <v>37.4</v>
          </cell>
          <cell r="D18">
            <v>18.5</v>
          </cell>
          <cell r="E18">
            <v>70</v>
          </cell>
          <cell r="F18">
            <v>87</v>
          </cell>
          <cell r="G18">
            <v>26</v>
          </cell>
          <cell r="H18">
            <v>15.840000000000002</v>
          </cell>
          <cell r="I18" t="str">
            <v>SO</v>
          </cell>
          <cell r="J18">
            <v>68.760000000000005</v>
          </cell>
          <cell r="K18">
            <v>17.399999999999999</v>
          </cell>
        </row>
        <row r="19">
          <cell r="B19">
            <v>20.275000000000002</v>
          </cell>
          <cell r="C19">
            <v>22.2</v>
          </cell>
          <cell r="D19">
            <v>19.100000000000001</v>
          </cell>
          <cell r="E19">
            <v>88.708333333333329</v>
          </cell>
          <cell r="F19">
            <v>99</v>
          </cell>
          <cell r="G19">
            <v>82</v>
          </cell>
          <cell r="H19">
            <v>18</v>
          </cell>
          <cell r="I19" t="str">
            <v>SO</v>
          </cell>
          <cell r="J19">
            <v>47.88</v>
          </cell>
          <cell r="K19">
            <v>13.999999999999998</v>
          </cell>
        </row>
        <row r="20">
          <cell r="B20">
            <v>21.912500000000005</v>
          </cell>
          <cell r="C20">
            <v>28.9</v>
          </cell>
          <cell r="D20">
            <v>17.899999999999999</v>
          </cell>
          <cell r="E20">
            <v>84.166666666666671</v>
          </cell>
          <cell r="F20">
            <v>100</v>
          </cell>
          <cell r="G20">
            <v>49</v>
          </cell>
          <cell r="H20">
            <v>15.840000000000002</v>
          </cell>
          <cell r="I20" t="str">
            <v>SO</v>
          </cell>
          <cell r="J20">
            <v>27</v>
          </cell>
          <cell r="K20">
            <v>0</v>
          </cell>
        </row>
        <row r="21">
          <cell r="B21">
            <v>22.816666666666666</v>
          </cell>
          <cell r="C21">
            <v>30.3</v>
          </cell>
          <cell r="D21">
            <v>16.899999999999999</v>
          </cell>
          <cell r="E21">
            <v>68</v>
          </cell>
          <cell r="F21">
            <v>93</v>
          </cell>
          <cell r="G21">
            <v>36</v>
          </cell>
          <cell r="H21">
            <v>24.48</v>
          </cell>
          <cell r="I21" t="str">
            <v>SO</v>
          </cell>
          <cell r="J21">
            <v>35.64</v>
          </cell>
          <cell r="K21">
            <v>0</v>
          </cell>
        </row>
        <row r="22">
          <cell r="B22">
            <v>22.129166666666666</v>
          </cell>
          <cell r="C22">
            <v>28</v>
          </cell>
          <cell r="D22">
            <v>17.2</v>
          </cell>
          <cell r="E22">
            <v>66.5</v>
          </cell>
          <cell r="F22">
            <v>86</v>
          </cell>
          <cell r="G22">
            <v>44</v>
          </cell>
          <cell r="H22">
            <v>15.120000000000001</v>
          </cell>
          <cell r="I22" t="str">
            <v>SO</v>
          </cell>
          <cell r="J22">
            <v>24.840000000000003</v>
          </cell>
          <cell r="K22">
            <v>0</v>
          </cell>
        </row>
        <row r="23">
          <cell r="B23">
            <v>24.204166666666666</v>
          </cell>
          <cell r="C23">
            <v>35</v>
          </cell>
          <cell r="D23">
            <v>16.100000000000001</v>
          </cell>
          <cell r="E23">
            <v>65.5</v>
          </cell>
          <cell r="F23">
            <v>97</v>
          </cell>
          <cell r="G23">
            <v>26</v>
          </cell>
          <cell r="H23">
            <v>17.28</v>
          </cell>
          <cell r="I23" t="str">
            <v>SO</v>
          </cell>
          <cell r="J23">
            <v>37.080000000000005</v>
          </cell>
          <cell r="K23">
            <v>0</v>
          </cell>
        </row>
        <row r="24">
          <cell r="B24">
            <v>23.775000000000002</v>
          </cell>
          <cell r="C24">
            <v>33.299999999999997</v>
          </cell>
          <cell r="D24">
            <v>19</v>
          </cell>
          <cell r="E24">
            <v>73.041666666666671</v>
          </cell>
          <cell r="F24">
            <v>91</v>
          </cell>
          <cell r="G24">
            <v>35</v>
          </cell>
          <cell r="H24">
            <v>15.48</v>
          </cell>
          <cell r="I24" t="str">
            <v>SO</v>
          </cell>
          <cell r="J24">
            <v>34.56</v>
          </cell>
          <cell r="K24">
            <v>1.2</v>
          </cell>
        </row>
        <row r="25">
          <cell r="B25">
            <v>25.4375</v>
          </cell>
          <cell r="C25">
            <v>35</v>
          </cell>
          <cell r="D25">
            <v>19</v>
          </cell>
          <cell r="E25">
            <v>66.125</v>
          </cell>
          <cell r="F25">
            <v>91</v>
          </cell>
          <cell r="G25">
            <v>26</v>
          </cell>
          <cell r="H25">
            <v>15.48</v>
          </cell>
          <cell r="I25" t="str">
            <v>SO</v>
          </cell>
          <cell r="J25">
            <v>35.64</v>
          </cell>
          <cell r="K25">
            <v>0.4</v>
          </cell>
        </row>
        <row r="26">
          <cell r="B26">
            <v>24.920833333333334</v>
          </cell>
          <cell r="C26">
            <v>32.200000000000003</v>
          </cell>
          <cell r="D26">
            <v>20</v>
          </cell>
          <cell r="E26">
            <v>65.833333333333329</v>
          </cell>
          <cell r="F26">
            <v>88</v>
          </cell>
          <cell r="G26">
            <v>37</v>
          </cell>
          <cell r="H26">
            <v>22.32</v>
          </cell>
          <cell r="I26" t="str">
            <v>SO</v>
          </cell>
          <cell r="J26">
            <v>40.680000000000007</v>
          </cell>
          <cell r="K26">
            <v>0</v>
          </cell>
        </row>
        <row r="27">
          <cell r="B27">
            <v>24.587500000000002</v>
          </cell>
          <cell r="C27">
            <v>32.9</v>
          </cell>
          <cell r="D27">
            <v>19.899999999999999</v>
          </cell>
          <cell r="E27">
            <v>65.083333333333329</v>
          </cell>
          <cell r="F27">
            <v>91</v>
          </cell>
          <cell r="G27">
            <v>35</v>
          </cell>
          <cell r="H27">
            <v>22.32</v>
          </cell>
          <cell r="I27" t="str">
            <v>SO</v>
          </cell>
          <cell r="J27">
            <v>39.6</v>
          </cell>
          <cell r="K27">
            <v>4</v>
          </cell>
        </row>
        <row r="28">
          <cell r="B28">
            <v>22.670833333333338</v>
          </cell>
          <cell r="C28">
            <v>30</v>
          </cell>
          <cell r="D28">
            <v>18.899999999999999</v>
          </cell>
          <cell r="E28">
            <v>81.375</v>
          </cell>
          <cell r="F28">
            <v>99</v>
          </cell>
          <cell r="G28">
            <v>44</v>
          </cell>
          <cell r="H28">
            <v>11.520000000000001</v>
          </cell>
          <cell r="I28" t="str">
            <v>SO</v>
          </cell>
          <cell r="J28">
            <v>27</v>
          </cell>
          <cell r="K28">
            <v>28.400000000000002</v>
          </cell>
        </row>
        <row r="29">
          <cell r="B29">
            <v>25.458333333333332</v>
          </cell>
          <cell r="C29">
            <v>35.4</v>
          </cell>
          <cell r="D29">
            <v>18.3</v>
          </cell>
          <cell r="E29">
            <v>69.125</v>
          </cell>
          <cell r="F29">
            <v>100</v>
          </cell>
          <cell r="G29">
            <v>25</v>
          </cell>
          <cell r="H29">
            <v>11.520000000000001</v>
          </cell>
          <cell r="I29" t="str">
            <v>SO</v>
          </cell>
          <cell r="J29">
            <v>28.08</v>
          </cell>
          <cell r="K29">
            <v>0</v>
          </cell>
        </row>
        <row r="30">
          <cell r="B30">
            <v>21.720833333333331</v>
          </cell>
          <cell r="C30">
            <v>28</v>
          </cell>
          <cell r="D30">
            <v>18.5</v>
          </cell>
          <cell r="E30">
            <v>81.75</v>
          </cell>
          <cell r="F30">
            <v>99</v>
          </cell>
          <cell r="G30">
            <v>50</v>
          </cell>
          <cell r="H30">
            <v>24.840000000000003</v>
          </cell>
          <cell r="I30" t="str">
            <v>SO</v>
          </cell>
          <cell r="J30">
            <v>66.239999999999995</v>
          </cell>
          <cell r="K30">
            <v>31.400000000000002</v>
          </cell>
        </row>
        <row r="31">
          <cell r="B31">
            <v>22.479166666666668</v>
          </cell>
          <cell r="C31">
            <v>29.4</v>
          </cell>
          <cell r="D31">
            <v>17.100000000000001</v>
          </cell>
          <cell r="E31">
            <v>71.416666666666671</v>
          </cell>
          <cell r="F31">
            <v>100</v>
          </cell>
          <cell r="G31">
            <v>30</v>
          </cell>
          <cell r="H31">
            <v>7.5600000000000005</v>
          </cell>
          <cell r="I31" t="str">
            <v>SO</v>
          </cell>
          <cell r="J31">
            <v>21.6</v>
          </cell>
          <cell r="K31">
            <v>0.2</v>
          </cell>
        </row>
        <row r="32">
          <cell r="B32">
            <v>23.708333333333332</v>
          </cell>
          <cell r="C32">
            <v>33</v>
          </cell>
          <cell r="D32">
            <v>14.6</v>
          </cell>
          <cell r="E32">
            <v>60.083333333333336</v>
          </cell>
          <cell r="F32">
            <v>91</v>
          </cell>
          <cell r="G32">
            <v>26</v>
          </cell>
          <cell r="H32">
            <v>11.879999999999999</v>
          </cell>
          <cell r="I32" t="str">
            <v>SO</v>
          </cell>
          <cell r="J32">
            <v>25.92</v>
          </cell>
          <cell r="K32">
            <v>0</v>
          </cell>
        </row>
        <row r="33">
          <cell r="B33">
            <v>21.670833333333331</v>
          </cell>
          <cell r="C33">
            <v>27.1</v>
          </cell>
          <cell r="D33">
            <v>17.3</v>
          </cell>
          <cell r="E33">
            <v>78.5</v>
          </cell>
          <cell r="F33">
            <v>97</v>
          </cell>
          <cell r="G33">
            <v>48</v>
          </cell>
          <cell r="H33">
            <v>19.8</v>
          </cell>
          <cell r="I33" t="str">
            <v>SO</v>
          </cell>
          <cell r="J33">
            <v>34.56</v>
          </cell>
          <cell r="K33">
            <v>21</v>
          </cell>
        </row>
        <row r="34">
          <cell r="B34">
            <v>21.829166666666666</v>
          </cell>
          <cell r="C34">
            <v>29.7</v>
          </cell>
          <cell r="D34">
            <v>16.100000000000001</v>
          </cell>
          <cell r="E34">
            <v>68.208333333333329</v>
          </cell>
          <cell r="F34">
            <v>93</v>
          </cell>
          <cell r="G34">
            <v>32</v>
          </cell>
          <cell r="H34">
            <v>7.2</v>
          </cell>
          <cell r="I34" t="str">
            <v>SO</v>
          </cell>
          <cell r="J34">
            <v>28.08</v>
          </cell>
          <cell r="K34">
            <v>0.2</v>
          </cell>
        </row>
        <row r="35">
          <cell r="B35">
            <v>22.779166666666669</v>
          </cell>
          <cell r="C35">
            <v>29.9</v>
          </cell>
          <cell r="D35">
            <v>16.899999999999999</v>
          </cell>
          <cell r="E35">
            <v>64.708333333333329</v>
          </cell>
          <cell r="F35">
            <v>90</v>
          </cell>
          <cell r="G35">
            <v>32</v>
          </cell>
          <cell r="H35">
            <v>15.48</v>
          </cell>
          <cell r="I35" t="str">
            <v>SO</v>
          </cell>
          <cell r="J35">
            <v>30.96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30.774999999999995</v>
          </cell>
          <cell r="C5">
            <v>41.4</v>
          </cell>
          <cell r="D5">
            <v>20.6</v>
          </cell>
          <cell r="E5">
            <v>42.166666666666664</v>
          </cell>
          <cell r="F5">
            <v>78</v>
          </cell>
          <cell r="G5">
            <v>16</v>
          </cell>
          <cell r="H5">
            <v>21.240000000000002</v>
          </cell>
          <cell r="I5" t="str">
            <v>NE</v>
          </cell>
          <cell r="J5">
            <v>38.880000000000003</v>
          </cell>
          <cell r="K5">
            <v>0</v>
          </cell>
        </row>
        <row r="6">
          <cell r="B6">
            <v>31.125000000000011</v>
          </cell>
          <cell r="C6">
            <v>40.700000000000003</v>
          </cell>
          <cell r="D6">
            <v>22.6</v>
          </cell>
          <cell r="E6">
            <v>39.875</v>
          </cell>
          <cell r="F6">
            <v>60</v>
          </cell>
          <cell r="G6">
            <v>21</v>
          </cell>
          <cell r="H6">
            <v>16.920000000000002</v>
          </cell>
          <cell r="I6" t="str">
            <v>NE</v>
          </cell>
          <cell r="J6">
            <v>27.720000000000002</v>
          </cell>
          <cell r="K6">
            <v>0</v>
          </cell>
        </row>
        <row r="7">
          <cell r="B7">
            <v>30.675000000000001</v>
          </cell>
          <cell r="C7">
            <v>40.6</v>
          </cell>
          <cell r="D7">
            <v>21.4</v>
          </cell>
          <cell r="E7">
            <v>50.666666666666664</v>
          </cell>
          <cell r="F7">
            <v>78</v>
          </cell>
          <cell r="G7">
            <v>21</v>
          </cell>
          <cell r="H7">
            <v>15.48</v>
          </cell>
          <cell r="I7" t="str">
            <v>SO</v>
          </cell>
          <cell r="J7">
            <v>33.480000000000004</v>
          </cell>
          <cell r="K7">
            <v>0</v>
          </cell>
        </row>
        <row r="8">
          <cell r="B8">
            <v>27.062500000000004</v>
          </cell>
          <cell r="C8">
            <v>36.299999999999997</v>
          </cell>
          <cell r="D8">
            <v>18.600000000000001</v>
          </cell>
          <cell r="E8">
            <v>61.291666666666664</v>
          </cell>
          <cell r="F8">
            <v>92</v>
          </cell>
          <cell r="G8">
            <v>33</v>
          </cell>
          <cell r="H8">
            <v>23.400000000000002</v>
          </cell>
          <cell r="I8" t="str">
            <v>NE</v>
          </cell>
          <cell r="J8">
            <v>37.440000000000005</v>
          </cell>
          <cell r="K8">
            <v>0</v>
          </cell>
        </row>
        <row r="9">
          <cell r="B9">
            <v>26.500000000000011</v>
          </cell>
          <cell r="C9">
            <v>34.5</v>
          </cell>
          <cell r="D9">
            <v>18.100000000000001</v>
          </cell>
          <cell r="E9">
            <v>66.041666666666671</v>
          </cell>
          <cell r="F9">
            <v>96</v>
          </cell>
          <cell r="G9">
            <v>41</v>
          </cell>
          <cell r="H9">
            <v>11.520000000000001</v>
          </cell>
          <cell r="I9" t="str">
            <v>SO</v>
          </cell>
          <cell r="J9">
            <v>26.28</v>
          </cell>
          <cell r="K9">
            <v>0</v>
          </cell>
        </row>
        <row r="10">
          <cell r="B10">
            <v>26.958333333333329</v>
          </cell>
          <cell r="C10">
            <v>37.9</v>
          </cell>
          <cell r="D10">
            <v>17.600000000000001</v>
          </cell>
          <cell r="E10">
            <v>58.708333333333336</v>
          </cell>
          <cell r="F10">
            <v>86</v>
          </cell>
          <cell r="G10">
            <v>32</v>
          </cell>
          <cell r="H10">
            <v>13.32</v>
          </cell>
          <cell r="I10" t="str">
            <v>S</v>
          </cell>
          <cell r="J10">
            <v>26.64</v>
          </cell>
          <cell r="K10">
            <v>0</v>
          </cell>
        </row>
        <row r="11">
          <cell r="B11">
            <v>29.862499999999997</v>
          </cell>
          <cell r="C11">
            <v>40.5</v>
          </cell>
          <cell r="D11">
            <v>21.1</v>
          </cell>
          <cell r="E11">
            <v>54.208333333333336</v>
          </cell>
          <cell r="F11">
            <v>86</v>
          </cell>
          <cell r="G11">
            <v>24</v>
          </cell>
          <cell r="H11">
            <v>19.8</v>
          </cell>
          <cell r="I11" t="str">
            <v>O</v>
          </cell>
          <cell r="J11">
            <v>50.76</v>
          </cell>
          <cell r="K11">
            <v>0</v>
          </cell>
        </row>
        <row r="12">
          <cell r="B12">
            <v>28.533333333333331</v>
          </cell>
          <cell r="C12">
            <v>37.5</v>
          </cell>
          <cell r="D12">
            <v>20.3</v>
          </cell>
          <cell r="E12">
            <v>62.166666666666664</v>
          </cell>
          <cell r="F12">
            <v>93</v>
          </cell>
          <cell r="G12">
            <v>33</v>
          </cell>
          <cell r="H12">
            <v>15.48</v>
          </cell>
          <cell r="I12" t="str">
            <v>NE</v>
          </cell>
          <cell r="J12">
            <v>34.200000000000003</v>
          </cell>
          <cell r="K12">
            <v>0</v>
          </cell>
        </row>
        <row r="13">
          <cell r="B13">
            <v>27.454166666666666</v>
          </cell>
          <cell r="C13">
            <v>33</v>
          </cell>
          <cell r="D13">
            <v>22</v>
          </cell>
          <cell r="E13">
            <v>63.208333333333336</v>
          </cell>
          <cell r="F13">
            <v>91</v>
          </cell>
          <cell r="G13">
            <v>31</v>
          </cell>
          <cell r="H13">
            <v>31.680000000000003</v>
          </cell>
          <cell r="I13" t="str">
            <v>S</v>
          </cell>
          <cell r="J13">
            <v>50.76</v>
          </cell>
          <cell r="K13">
            <v>0</v>
          </cell>
        </row>
        <row r="14">
          <cell r="B14">
            <v>24.116666666666664</v>
          </cell>
          <cell r="C14">
            <v>31.6</v>
          </cell>
          <cell r="D14">
            <v>17.8</v>
          </cell>
          <cell r="E14">
            <v>48.625</v>
          </cell>
          <cell r="F14">
            <v>94</v>
          </cell>
          <cell r="G14">
            <v>15</v>
          </cell>
          <cell r="H14">
            <v>18</v>
          </cell>
          <cell r="I14" t="str">
            <v>SE</v>
          </cell>
          <cell r="J14">
            <v>32.4</v>
          </cell>
          <cell r="K14">
            <v>0</v>
          </cell>
        </row>
        <row r="15">
          <cell r="B15">
            <v>24.604166666666661</v>
          </cell>
          <cell r="C15">
            <v>33.200000000000003</v>
          </cell>
          <cell r="D15">
            <v>16.7</v>
          </cell>
          <cell r="E15">
            <v>42.416666666666664</v>
          </cell>
          <cell r="F15">
            <v>72</v>
          </cell>
          <cell r="G15">
            <v>24</v>
          </cell>
          <cell r="H15">
            <v>22.32</v>
          </cell>
          <cell r="I15" t="str">
            <v>L</v>
          </cell>
          <cell r="J15">
            <v>36</v>
          </cell>
          <cell r="K15">
            <v>0</v>
          </cell>
        </row>
        <row r="16">
          <cell r="B16">
            <v>24.795833333333334</v>
          </cell>
          <cell r="C16">
            <v>34.5</v>
          </cell>
          <cell r="D16">
            <v>15.7</v>
          </cell>
          <cell r="E16">
            <v>54.125</v>
          </cell>
          <cell r="F16">
            <v>82</v>
          </cell>
          <cell r="G16">
            <v>36</v>
          </cell>
          <cell r="H16">
            <v>27.720000000000002</v>
          </cell>
          <cell r="I16" t="str">
            <v>NE</v>
          </cell>
          <cell r="J16">
            <v>40.680000000000007</v>
          </cell>
          <cell r="K16">
            <v>0</v>
          </cell>
        </row>
        <row r="17">
          <cell r="B17">
            <v>24.816666666666674</v>
          </cell>
          <cell r="C17">
            <v>33.799999999999997</v>
          </cell>
          <cell r="D17">
            <v>18.100000000000001</v>
          </cell>
          <cell r="E17">
            <v>68.458333333333329</v>
          </cell>
          <cell r="F17">
            <v>91</v>
          </cell>
          <cell r="G17">
            <v>34</v>
          </cell>
          <cell r="H17">
            <v>13.68</v>
          </cell>
          <cell r="I17" t="str">
            <v>NE</v>
          </cell>
          <cell r="J17">
            <v>46.080000000000005</v>
          </cell>
          <cell r="K17">
            <v>0</v>
          </cell>
        </row>
        <row r="18">
          <cell r="B18">
            <v>25.666666666666668</v>
          </cell>
          <cell r="C18">
            <v>37</v>
          </cell>
          <cell r="D18">
            <v>17.7</v>
          </cell>
          <cell r="E18">
            <v>68.416666666666671</v>
          </cell>
          <cell r="F18">
            <v>96</v>
          </cell>
          <cell r="G18">
            <v>33</v>
          </cell>
          <cell r="H18">
            <v>37.080000000000005</v>
          </cell>
          <cell r="I18" t="str">
            <v>N</v>
          </cell>
          <cell r="J18">
            <v>58.32</v>
          </cell>
          <cell r="K18">
            <v>0</v>
          </cell>
        </row>
        <row r="19">
          <cell r="B19">
            <v>21.487500000000001</v>
          </cell>
          <cell r="C19">
            <v>24.2</v>
          </cell>
          <cell r="D19">
            <v>19.7</v>
          </cell>
          <cell r="E19">
            <v>86.083333333333329</v>
          </cell>
          <cell r="F19">
            <v>96</v>
          </cell>
          <cell r="G19">
            <v>72</v>
          </cell>
          <cell r="H19">
            <v>28.44</v>
          </cell>
          <cell r="I19" t="str">
            <v>NE</v>
          </cell>
          <cell r="J19">
            <v>42.84</v>
          </cell>
          <cell r="K19">
            <v>0</v>
          </cell>
        </row>
        <row r="20">
          <cell r="B20">
            <v>23.054166666666664</v>
          </cell>
          <cell r="C20">
            <v>30.7</v>
          </cell>
          <cell r="D20">
            <v>17.2</v>
          </cell>
          <cell r="E20">
            <v>78.708333333333329</v>
          </cell>
          <cell r="F20">
            <v>98</v>
          </cell>
          <cell r="G20">
            <v>45</v>
          </cell>
          <cell r="H20">
            <v>21.6</v>
          </cell>
          <cell r="I20" t="str">
            <v>L</v>
          </cell>
          <cell r="J20">
            <v>33.840000000000003</v>
          </cell>
          <cell r="K20">
            <v>0</v>
          </cell>
        </row>
        <row r="21">
          <cell r="B21">
            <v>24.116666666666664</v>
          </cell>
          <cell r="C21">
            <v>30.7</v>
          </cell>
          <cell r="D21">
            <v>18.7</v>
          </cell>
          <cell r="F21">
            <v>86</v>
          </cell>
          <cell r="G21">
            <v>37</v>
          </cell>
          <cell r="H21">
            <v>18</v>
          </cell>
          <cell r="I21" t="str">
            <v>L</v>
          </cell>
          <cell r="J21">
            <v>40.32</v>
          </cell>
          <cell r="K21">
            <v>0</v>
          </cell>
        </row>
        <row r="22">
          <cell r="B22">
            <v>24.858333333333338</v>
          </cell>
          <cell r="C22">
            <v>30.7</v>
          </cell>
          <cell r="D22">
            <v>18.899999999999999</v>
          </cell>
          <cell r="E22">
            <v>57.333333333333336</v>
          </cell>
          <cell r="F22">
            <v>91</v>
          </cell>
          <cell r="G22">
            <v>39</v>
          </cell>
          <cell r="H22">
            <v>21.96</v>
          </cell>
          <cell r="I22" t="str">
            <v>L</v>
          </cell>
          <cell r="J22">
            <v>44.28</v>
          </cell>
          <cell r="K22">
            <v>0</v>
          </cell>
        </row>
        <row r="23">
          <cell r="B23">
            <v>26.320833333333336</v>
          </cell>
          <cell r="C23">
            <v>35.700000000000003</v>
          </cell>
          <cell r="D23">
            <v>17.3</v>
          </cell>
          <cell r="E23">
            <v>61.125</v>
          </cell>
          <cell r="F23">
            <v>94</v>
          </cell>
          <cell r="G23">
            <v>34</v>
          </cell>
          <cell r="H23">
            <v>27</v>
          </cell>
          <cell r="J23">
            <v>39.6</v>
          </cell>
          <cell r="K23">
            <v>0</v>
          </cell>
        </row>
        <row r="24">
          <cell r="B24">
            <v>27.366666666666664</v>
          </cell>
          <cell r="C24">
            <v>34.799999999999997</v>
          </cell>
          <cell r="D24">
            <v>21.2</v>
          </cell>
          <cell r="E24">
            <v>61.958333333333336</v>
          </cell>
          <cell r="F24">
            <v>89</v>
          </cell>
          <cell r="G24">
            <v>34</v>
          </cell>
          <cell r="H24">
            <v>27.36</v>
          </cell>
          <cell r="I24" t="str">
            <v>NE</v>
          </cell>
          <cell r="J24">
            <v>38.519999999999996</v>
          </cell>
          <cell r="K24">
            <v>0</v>
          </cell>
        </row>
        <row r="25">
          <cell r="B25">
            <v>28.125</v>
          </cell>
          <cell r="C25">
            <v>35.9</v>
          </cell>
          <cell r="D25">
            <v>20.8</v>
          </cell>
          <cell r="E25">
            <v>58.541666666666664</v>
          </cell>
          <cell r="F25">
            <v>87</v>
          </cell>
          <cell r="G25">
            <v>29</v>
          </cell>
          <cell r="H25">
            <v>16.559999999999999</v>
          </cell>
          <cell r="I25" t="str">
            <v>L</v>
          </cell>
          <cell r="J25">
            <v>28.8</v>
          </cell>
          <cell r="K25">
            <v>0</v>
          </cell>
        </row>
        <row r="26">
          <cell r="B26">
            <v>27.716666666666669</v>
          </cell>
          <cell r="C26">
            <v>34.799999999999997</v>
          </cell>
          <cell r="D26">
            <v>22.1</v>
          </cell>
          <cell r="E26">
            <v>53.625</v>
          </cell>
          <cell r="F26">
            <v>76</v>
          </cell>
          <cell r="G26">
            <v>31</v>
          </cell>
          <cell r="H26">
            <v>22.68</v>
          </cell>
          <cell r="I26" t="str">
            <v>NE</v>
          </cell>
          <cell r="J26">
            <v>43.92</v>
          </cell>
          <cell r="K26">
            <v>0</v>
          </cell>
        </row>
        <row r="27">
          <cell r="B27">
            <v>27.562500000000004</v>
          </cell>
          <cell r="C27">
            <v>35.4</v>
          </cell>
          <cell r="D27">
            <v>23.3</v>
          </cell>
          <cell r="E27">
            <v>51.041666666666664</v>
          </cell>
          <cell r="F27">
            <v>74</v>
          </cell>
          <cell r="G27">
            <v>34</v>
          </cell>
          <cell r="H27">
            <v>29.880000000000003</v>
          </cell>
          <cell r="I27" t="str">
            <v>NE</v>
          </cell>
          <cell r="J27">
            <v>60.12</v>
          </cell>
          <cell r="K27">
            <v>0</v>
          </cell>
        </row>
        <row r="28">
          <cell r="B28">
            <v>25.8</v>
          </cell>
          <cell r="C28">
            <v>33.4</v>
          </cell>
          <cell r="D28">
            <v>21.6</v>
          </cell>
          <cell r="E28">
            <v>71.708333333333329</v>
          </cell>
          <cell r="F28">
            <v>92</v>
          </cell>
          <cell r="G28">
            <v>37</v>
          </cell>
          <cell r="H28">
            <v>24.840000000000003</v>
          </cell>
          <cell r="I28" t="str">
            <v>N</v>
          </cell>
          <cell r="J28">
            <v>41.76</v>
          </cell>
          <cell r="K28">
            <v>0</v>
          </cell>
        </row>
        <row r="29">
          <cell r="B29">
            <v>27.550000000000008</v>
          </cell>
          <cell r="C29">
            <v>36.5</v>
          </cell>
          <cell r="D29">
            <v>19.600000000000001</v>
          </cell>
          <cell r="E29">
            <v>64.583333333333329</v>
          </cell>
          <cell r="F29">
            <v>96</v>
          </cell>
          <cell r="G29">
            <v>30</v>
          </cell>
          <cell r="H29">
            <v>21.96</v>
          </cell>
          <cell r="I29" t="str">
            <v>N</v>
          </cell>
          <cell r="J29">
            <v>36.72</v>
          </cell>
          <cell r="K29">
            <v>0</v>
          </cell>
        </row>
        <row r="30">
          <cell r="B30">
            <v>23.062500000000004</v>
          </cell>
          <cell r="C30">
            <v>27.6</v>
          </cell>
          <cell r="D30">
            <v>19.399999999999999</v>
          </cell>
          <cell r="E30">
            <v>77.708333333333329</v>
          </cell>
          <cell r="F30">
            <v>97</v>
          </cell>
          <cell r="G30">
            <v>57</v>
          </cell>
          <cell r="H30">
            <v>33.119999999999997</v>
          </cell>
          <cell r="I30" t="str">
            <v>NE</v>
          </cell>
          <cell r="J30">
            <v>58.32</v>
          </cell>
          <cell r="K30">
            <v>35.6</v>
          </cell>
        </row>
        <row r="31">
          <cell r="B31">
            <v>23.283333333333335</v>
          </cell>
          <cell r="C31">
            <v>29.8</v>
          </cell>
          <cell r="D31">
            <v>18.5</v>
          </cell>
          <cell r="E31">
            <v>70.5</v>
          </cell>
          <cell r="F31">
            <v>96</v>
          </cell>
          <cell r="G31">
            <v>34</v>
          </cell>
          <cell r="H31">
            <v>11.520000000000001</v>
          </cell>
          <cell r="I31" t="str">
            <v>SO</v>
          </cell>
          <cell r="J31">
            <v>26.64</v>
          </cell>
          <cell r="K31">
            <v>0</v>
          </cell>
        </row>
        <row r="32">
          <cell r="B32">
            <v>24.041666666666668</v>
          </cell>
          <cell r="C32">
            <v>34.1</v>
          </cell>
          <cell r="D32">
            <v>14.4</v>
          </cell>
          <cell r="E32">
            <v>61.958333333333336</v>
          </cell>
          <cell r="F32">
            <v>95</v>
          </cell>
          <cell r="G32">
            <v>31</v>
          </cell>
          <cell r="H32">
            <v>10.8</v>
          </cell>
          <cell r="I32" t="str">
            <v>L</v>
          </cell>
          <cell r="J32">
            <v>21.6</v>
          </cell>
          <cell r="K32">
            <v>0</v>
          </cell>
        </row>
        <row r="33">
          <cell r="B33">
            <v>21.591666666666669</v>
          </cell>
          <cell r="C33">
            <v>28.1</v>
          </cell>
          <cell r="D33">
            <v>18.7</v>
          </cell>
          <cell r="E33">
            <v>79.5</v>
          </cell>
          <cell r="F33">
            <v>94</v>
          </cell>
          <cell r="G33">
            <v>47</v>
          </cell>
          <cell r="H33">
            <v>25.2</v>
          </cell>
          <cell r="I33" t="str">
            <v>SE</v>
          </cell>
          <cell r="J33">
            <v>48.6</v>
          </cell>
          <cell r="K33">
            <v>15.599999999999998</v>
          </cell>
        </row>
        <row r="34">
          <cell r="B34">
            <v>22.279166666666665</v>
          </cell>
          <cell r="C34">
            <v>29.8</v>
          </cell>
          <cell r="D34">
            <v>15.6</v>
          </cell>
          <cell r="E34">
            <v>72.916666666666671</v>
          </cell>
          <cell r="F34">
            <v>97</v>
          </cell>
          <cell r="G34">
            <v>43</v>
          </cell>
          <cell r="H34">
            <v>14.76</v>
          </cell>
          <cell r="I34" t="str">
            <v>SE</v>
          </cell>
          <cell r="J34">
            <v>28.08</v>
          </cell>
          <cell r="K34">
            <v>0</v>
          </cell>
        </row>
        <row r="35">
          <cell r="B35">
            <v>22.758333333333336</v>
          </cell>
          <cell r="C35">
            <v>29.9</v>
          </cell>
          <cell r="D35">
            <v>17</v>
          </cell>
          <cell r="E35">
            <v>68.083333333333329</v>
          </cell>
          <cell r="F35">
            <v>91</v>
          </cell>
          <cell r="G35">
            <v>41</v>
          </cell>
          <cell r="H35">
            <v>11.879999999999999</v>
          </cell>
          <cell r="I35" t="str">
            <v>L</v>
          </cell>
          <cell r="J35">
            <v>26.28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30.829166666666666</v>
          </cell>
          <cell r="C5">
            <v>40.200000000000003</v>
          </cell>
          <cell r="D5">
            <v>21</v>
          </cell>
          <cell r="E5">
            <v>42.166666666666664</v>
          </cell>
          <cell r="F5">
            <v>75</v>
          </cell>
          <cell r="G5">
            <v>17</v>
          </cell>
          <cell r="H5">
            <v>21.6</v>
          </cell>
          <cell r="I5" t="str">
            <v>NO</v>
          </cell>
          <cell r="J5">
            <v>37.800000000000004</v>
          </cell>
          <cell r="K5">
            <v>0</v>
          </cell>
        </row>
        <row r="6">
          <cell r="B6">
            <v>31.308333333333326</v>
          </cell>
          <cell r="C6">
            <v>40.5</v>
          </cell>
          <cell r="D6">
            <v>21.4</v>
          </cell>
          <cell r="E6">
            <v>41</v>
          </cell>
          <cell r="F6">
            <v>76</v>
          </cell>
          <cell r="G6">
            <v>20</v>
          </cell>
          <cell r="H6">
            <v>16.2</v>
          </cell>
          <cell r="I6" t="str">
            <v>SO</v>
          </cell>
          <cell r="J6">
            <v>46.800000000000004</v>
          </cell>
          <cell r="K6">
            <v>0</v>
          </cell>
        </row>
        <row r="7">
          <cell r="B7">
            <v>31.516666666666669</v>
          </cell>
          <cell r="C7">
            <v>40.6</v>
          </cell>
          <cell r="D7">
            <v>21.2</v>
          </cell>
          <cell r="E7">
            <v>44.208333333333336</v>
          </cell>
          <cell r="F7">
            <v>79</v>
          </cell>
          <cell r="G7">
            <v>21</v>
          </cell>
          <cell r="H7">
            <v>15.840000000000002</v>
          </cell>
          <cell r="I7" t="str">
            <v>O</v>
          </cell>
          <cell r="J7">
            <v>31.680000000000003</v>
          </cell>
          <cell r="K7">
            <v>0</v>
          </cell>
        </row>
        <row r="8">
          <cell r="B8">
            <v>28.641666666666666</v>
          </cell>
          <cell r="C8">
            <v>36.200000000000003</v>
          </cell>
          <cell r="D8">
            <v>22.3</v>
          </cell>
          <cell r="E8">
            <v>55.416666666666664</v>
          </cell>
          <cell r="F8">
            <v>78</v>
          </cell>
          <cell r="G8">
            <v>33</v>
          </cell>
          <cell r="H8">
            <v>18.720000000000002</v>
          </cell>
          <cell r="I8" t="str">
            <v>L</v>
          </cell>
          <cell r="J8">
            <v>44.64</v>
          </cell>
          <cell r="K8">
            <v>0</v>
          </cell>
        </row>
        <row r="9">
          <cell r="B9">
            <v>30.054166666666664</v>
          </cell>
          <cell r="C9">
            <v>38</v>
          </cell>
          <cell r="D9">
            <v>23.4</v>
          </cell>
          <cell r="E9">
            <v>51.416666666666664</v>
          </cell>
          <cell r="F9">
            <v>72</v>
          </cell>
          <cell r="G9">
            <v>29</v>
          </cell>
          <cell r="H9">
            <v>12.24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29.862499999999997</v>
          </cell>
          <cell r="C10">
            <v>39.5</v>
          </cell>
          <cell r="D10">
            <v>19.8</v>
          </cell>
          <cell r="E10">
            <v>52.083333333333336</v>
          </cell>
          <cell r="F10">
            <v>86</v>
          </cell>
          <cell r="G10">
            <v>25</v>
          </cell>
          <cell r="H10">
            <v>14.04</v>
          </cell>
          <cell r="I10" t="str">
            <v>S</v>
          </cell>
          <cell r="J10">
            <v>30.240000000000002</v>
          </cell>
          <cell r="K10">
            <v>0</v>
          </cell>
        </row>
        <row r="11">
          <cell r="B11">
            <v>30.633333333333336</v>
          </cell>
          <cell r="C11">
            <v>40.4</v>
          </cell>
          <cell r="D11">
            <v>23.6</v>
          </cell>
          <cell r="E11">
            <v>50</v>
          </cell>
          <cell r="F11">
            <v>78</v>
          </cell>
          <cell r="G11">
            <v>25</v>
          </cell>
          <cell r="H11">
            <v>33.480000000000004</v>
          </cell>
          <cell r="I11" t="str">
            <v>SO</v>
          </cell>
          <cell r="J11">
            <v>60.12</v>
          </cell>
          <cell r="K11">
            <v>0</v>
          </cell>
        </row>
        <row r="12">
          <cell r="B12">
            <v>30.104166666666661</v>
          </cell>
          <cell r="C12">
            <v>39</v>
          </cell>
          <cell r="D12">
            <v>21.2</v>
          </cell>
          <cell r="E12">
            <v>54.333333333333336</v>
          </cell>
          <cell r="F12">
            <v>88</v>
          </cell>
          <cell r="G12">
            <v>26</v>
          </cell>
          <cell r="H12">
            <v>18.720000000000002</v>
          </cell>
          <cell r="I12" t="str">
            <v>O</v>
          </cell>
          <cell r="J12">
            <v>38.519999999999996</v>
          </cell>
          <cell r="K12">
            <v>0</v>
          </cell>
        </row>
        <row r="13">
          <cell r="B13">
            <v>31.220833333333335</v>
          </cell>
          <cell r="C13">
            <v>38.5</v>
          </cell>
          <cell r="D13">
            <v>24.4</v>
          </cell>
          <cell r="E13">
            <v>45.625</v>
          </cell>
          <cell r="F13">
            <v>72</v>
          </cell>
          <cell r="G13">
            <v>22</v>
          </cell>
          <cell r="H13">
            <v>33.119999999999997</v>
          </cell>
          <cell r="I13" t="str">
            <v>O</v>
          </cell>
          <cell r="J13">
            <v>58.32</v>
          </cell>
          <cell r="K13">
            <v>0</v>
          </cell>
        </row>
        <row r="14">
          <cell r="B14">
            <v>25.804166666666671</v>
          </cell>
          <cell r="C14">
            <v>31.8</v>
          </cell>
          <cell r="D14">
            <v>20.399999999999999</v>
          </cell>
          <cell r="E14">
            <v>43.625</v>
          </cell>
          <cell r="F14">
            <v>72</v>
          </cell>
          <cell r="G14">
            <v>15</v>
          </cell>
          <cell r="H14">
            <v>21.6</v>
          </cell>
          <cell r="I14" t="str">
            <v>SE</v>
          </cell>
          <cell r="J14">
            <v>40.680000000000007</v>
          </cell>
          <cell r="K14">
            <v>0</v>
          </cell>
        </row>
        <row r="15">
          <cell r="B15">
            <v>25.808333333333334</v>
          </cell>
          <cell r="C15">
            <v>34.700000000000003</v>
          </cell>
          <cell r="D15">
            <v>17.899999999999999</v>
          </cell>
          <cell r="E15">
            <v>39.375</v>
          </cell>
          <cell r="F15">
            <v>58</v>
          </cell>
          <cell r="G15">
            <v>27</v>
          </cell>
          <cell r="H15">
            <v>15.120000000000001</v>
          </cell>
          <cell r="I15" t="str">
            <v>SE</v>
          </cell>
          <cell r="J15">
            <v>37.440000000000005</v>
          </cell>
          <cell r="K15">
            <v>0</v>
          </cell>
        </row>
        <row r="16">
          <cell r="B16">
            <v>25.954166666666666</v>
          </cell>
          <cell r="C16">
            <v>35.4</v>
          </cell>
          <cell r="D16">
            <v>20.7</v>
          </cell>
          <cell r="E16">
            <v>52.875</v>
          </cell>
          <cell r="F16">
            <v>90</v>
          </cell>
          <cell r="G16">
            <v>39</v>
          </cell>
          <cell r="H16">
            <v>11.16</v>
          </cell>
          <cell r="I16" t="str">
            <v>SE</v>
          </cell>
          <cell r="J16">
            <v>50.04</v>
          </cell>
          <cell r="K16">
            <v>0.60000000000000009</v>
          </cell>
        </row>
        <row r="17">
          <cell r="B17">
            <v>26.166666666666661</v>
          </cell>
          <cell r="C17">
            <v>35.4</v>
          </cell>
          <cell r="D17">
            <v>19.5</v>
          </cell>
          <cell r="E17">
            <v>67.958333333333329</v>
          </cell>
          <cell r="F17">
            <v>97</v>
          </cell>
          <cell r="G17">
            <v>38</v>
          </cell>
          <cell r="H17">
            <v>27.720000000000002</v>
          </cell>
          <cell r="I17" t="str">
            <v>SE</v>
          </cell>
          <cell r="J17">
            <v>119.16000000000001</v>
          </cell>
          <cell r="K17">
            <v>55.599999999999994</v>
          </cell>
        </row>
        <row r="18">
          <cell r="B18">
            <v>25.808333333333334</v>
          </cell>
          <cell r="C18">
            <v>37.1</v>
          </cell>
          <cell r="D18">
            <v>19.7</v>
          </cell>
          <cell r="E18">
            <v>70.166666666666671</v>
          </cell>
          <cell r="F18">
            <v>92</v>
          </cell>
          <cell r="G18">
            <v>32</v>
          </cell>
          <cell r="H18">
            <v>25.92</v>
          </cell>
          <cell r="I18" t="str">
            <v>L</v>
          </cell>
          <cell r="J18">
            <v>62.639999999999993</v>
          </cell>
          <cell r="K18">
            <v>17.399999999999999</v>
          </cell>
        </row>
        <row r="19">
          <cell r="B19">
            <v>21.112500000000004</v>
          </cell>
          <cell r="C19">
            <v>24.3</v>
          </cell>
          <cell r="D19">
            <v>19.600000000000001</v>
          </cell>
          <cell r="E19">
            <v>90.5</v>
          </cell>
          <cell r="F19">
            <v>97</v>
          </cell>
          <cell r="G19">
            <v>73</v>
          </cell>
          <cell r="H19">
            <v>15.48</v>
          </cell>
          <cell r="I19" t="str">
            <v>SE</v>
          </cell>
          <cell r="J19">
            <v>39.96</v>
          </cell>
          <cell r="K19">
            <v>38</v>
          </cell>
        </row>
        <row r="20">
          <cell r="B20">
            <v>22.750000000000004</v>
          </cell>
          <cell r="C20">
            <v>28.7</v>
          </cell>
          <cell r="D20">
            <v>18.7</v>
          </cell>
          <cell r="E20">
            <v>84.458333333333329</v>
          </cell>
          <cell r="F20">
            <v>98</v>
          </cell>
          <cell r="G20">
            <v>59</v>
          </cell>
          <cell r="H20">
            <v>12.24</v>
          </cell>
          <cell r="I20" t="str">
            <v>SE</v>
          </cell>
          <cell r="J20">
            <v>27</v>
          </cell>
          <cell r="K20">
            <v>0.2</v>
          </cell>
        </row>
        <row r="21">
          <cell r="B21">
            <v>23.887499999999999</v>
          </cell>
          <cell r="C21">
            <v>31.4</v>
          </cell>
          <cell r="D21">
            <v>18.2</v>
          </cell>
          <cell r="E21">
            <v>69.458333333333329</v>
          </cell>
          <cell r="F21">
            <v>89</v>
          </cell>
          <cell r="G21">
            <v>42</v>
          </cell>
          <cell r="H21">
            <v>14.4</v>
          </cell>
          <cell r="I21" t="str">
            <v>L</v>
          </cell>
          <cell r="J21">
            <v>35.64</v>
          </cell>
          <cell r="K21">
            <v>0</v>
          </cell>
        </row>
        <row r="22">
          <cell r="B22">
            <v>24.483333333333331</v>
          </cell>
          <cell r="C22">
            <v>31</v>
          </cell>
          <cell r="D22">
            <v>19.7</v>
          </cell>
          <cell r="E22">
            <v>65.208333333333329</v>
          </cell>
          <cell r="F22">
            <v>83</v>
          </cell>
          <cell r="G22">
            <v>43</v>
          </cell>
          <cell r="H22">
            <v>19.8</v>
          </cell>
          <cell r="I22" t="str">
            <v>SE</v>
          </cell>
          <cell r="J22">
            <v>34.92</v>
          </cell>
          <cell r="K22">
            <v>0</v>
          </cell>
        </row>
        <row r="23">
          <cell r="B23">
            <v>25.7</v>
          </cell>
          <cell r="C23">
            <v>33.799999999999997</v>
          </cell>
          <cell r="D23">
            <v>18.8</v>
          </cell>
          <cell r="E23">
            <v>70.708333333333329</v>
          </cell>
          <cell r="F23">
            <v>97</v>
          </cell>
          <cell r="G23">
            <v>40</v>
          </cell>
          <cell r="H23">
            <v>18.36</v>
          </cell>
          <cell r="I23" t="str">
            <v>N</v>
          </cell>
          <cell r="J23">
            <v>35.64</v>
          </cell>
          <cell r="K23">
            <v>0</v>
          </cell>
        </row>
        <row r="24">
          <cell r="B24">
            <v>25.583333333333332</v>
          </cell>
          <cell r="C24">
            <v>33.9</v>
          </cell>
          <cell r="D24">
            <v>20.3</v>
          </cell>
          <cell r="E24">
            <v>74.416666666666671</v>
          </cell>
          <cell r="F24">
            <v>95</v>
          </cell>
          <cell r="G24">
            <v>40</v>
          </cell>
          <cell r="H24">
            <v>12.6</v>
          </cell>
          <cell r="I24" t="str">
            <v>L</v>
          </cell>
          <cell r="J24">
            <v>42.12</v>
          </cell>
          <cell r="K24">
            <v>0.6</v>
          </cell>
        </row>
        <row r="25">
          <cell r="B25">
            <v>25.858333333333334</v>
          </cell>
          <cell r="C25">
            <v>34.700000000000003</v>
          </cell>
          <cell r="D25">
            <v>20.6</v>
          </cell>
          <cell r="E25">
            <v>75.541666666666671</v>
          </cell>
          <cell r="F25">
            <v>97</v>
          </cell>
          <cell r="G25">
            <v>38</v>
          </cell>
          <cell r="H25">
            <v>25.56</v>
          </cell>
          <cell r="I25" t="str">
            <v>L</v>
          </cell>
          <cell r="J25">
            <v>55.440000000000005</v>
          </cell>
          <cell r="K25">
            <v>5.6</v>
          </cell>
        </row>
        <row r="26">
          <cell r="B26">
            <v>25.775000000000006</v>
          </cell>
          <cell r="C26">
            <v>32</v>
          </cell>
          <cell r="D26">
            <v>21.6</v>
          </cell>
          <cell r="E26">
            <v>70.958333333333329</v>
          </cell>
          <cell r="F26">
            <v>94</v>
          </cell>
          <cell r="G26">
            <v>44</v>
          </cell>
          <cell r="H26">
            <v>16.559999999999999</v>
          </cell>
          <cell r="I26" t="str">
            <v>L</v>
          </cell>
          <cell r="J26">
            <v>36.72</v>
          </cell>
          <cell r="K26">
            <v>0.2</v>
          </cell>
        </row>
        <row r="27">
          <cell r="B27">
            <v>26.229166666666668</v>
          </cell>
          <cell r="C27">
            <v>30.3</v>
          </cell>
          <cell r="D27">
            <v>23.5</v>
          </cell>
          <cell r="E27">
            <v>63.875</v>
          </cell>
          <cell r="F27">
            <v>78</v>
          </cell>
          <cell r="G27">
            <v>51</v>
          </cell>
          <cell r="H27">
            <v>15.840000000000002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24.324999999999999</v>
          </cell>
          <cell r="C28">
            <v>29.9</v>
          </cell>
          <cell r="D28">
            <v>21.7</v>
          </cell>
          <cell r="E28">
            <v>79.958333333333329</v>
          </cell>
          <cell r="F28">
            <v>94</v>
          </cell>
          <cell r="G28">
            <v>57</v>
          </cell>
          <cell r="H28">
            <v>29.52</v>
          </cell>
          <cell r="I28" t="str">
            <v>SE</v>
          </cell>
          <cell r="J28">
            <v>55.800000000000004</v>
          </cell>
          <cell r="K28">
            <v>3.0000000000000004</v>
          </cell>
        </row>
        <row r="29">
          <cell r="B29">
            <v>25.537500000000005</v>
          </cell>
          <cell r="C29">
            <v>34.700000000000003</v>
          </cell>
          <cell r="D29">
            <v>18.7</v>
          </cell>
          <cell r="E29">
            <v>76.333333333333329</v>
          </cell>
          <cell r="F29">
            <v>99</v>
          </cell>
          <cell r="G29">
            <v>36</v>
          </cell>
          <cell r="H29">
            <v>16.559999999999999</v>
          </cell>
          <cell r="I29" t="str">
            <v>NO</v>
          </cell>
          <cell r="J29">
            <v>34.200000000000003</v>
          </cell>
          <cell r="K29">
            <v>0</v>
          </cell>
        </row>
        <row r="30">
          <cell r="B30">
            <v>22.516666666666669</v>
          </cell>
          <cell r="C30">
            <v>29.6</v>
          </cell>
          <cell r="D30">
            <v>18.7</v>
          </cell>
          <cell r="E30">
            <v>84.208333333333329</v>
          </cell>
          <cell r="F30">
            <v>97</v>
          </cell>
          <cell r="G30">
            <v>55</v>
          </cell>
          <cell r="H30">
            <v>29.52</v>
          </cell>
          <cell r="I30" t="str">
            <v>SE</v>
          </cell>
          <cell r="J30">
            <v>74.52</v>
          </cell>
          <cell r="K30">
            <v>40.000000000000007</v>
          </cell>
        </row>
        <row r="31">
          <cell r="B31">
            <v>23.445833333333329</v>
          </cell>
          <cell r="C31">
            <v>29.8</v>
          </cell>
          <cell r="D31">
            <v>18.3</v>
          </cell>
          <cell r="E31">
            <v>70.916666666666671</v>
          </cell>
          <cell r="F31">
            <v>96</v>
          </cell>
          <cell r="G31">
            <v>38</v>
          </cell>
          <cell r="H31">
            <v>16.920000000000002</v>
          </cell>
          <cell r="I31" t="str">
            <v>SO</v>
          </cell>
          <cell r="J31">
            <v>31.319999999999997</v>
          </cell>
          <cell r="K31">
            <v>0</v>
          </cell>
        </row>
        <row r="32">
          <cell r="B32">
            <v>25.179166666666671</v>
          </cell>
          <cell r="C32">
            <v>33.799999999999997</v>
          </cell>
          <cell r="D32">
            <v>15.1</v>
          </cell>
          <cell r="E32">
            <v>62.375</v>
          </cell>
          <cell r="F32">
            <v>95</v>
          </cell>
          <cell r="G32">
            <v>40</v>
          </cell>
          <cell r="H32">
            <v>10.08</v>
          </cell>
          <cell r="I32" t="str">
            <v>SE</v>
          </cell>
          <cell r="J32">
            <v>25.56</v>
          </cell>
          <cell r="K32">
            <v>0</v>
          </cell>
        </row>
        <row r="33">
          <cell r="B33">
            <v>22.883333333333329</v>
          </cell>
          <cell r="C33">
            <v>27.7</v>
          </cell>
          <cell r="D33">
            <v>19</v>
          </cell>
          <cell r="E33">
            <v>83.958333333333329</v>
          </cell>
          <cell r="F33">
            <v>97</v>
          </cell>
          <cell r="G33">
            <v>60</v>
          </cell>
          <cell r="H33">
            <v>18.36</v>
          </cell>
          <cell r="I33" t="str">
            <v>L</v>
          </cell>
          <cell r="J33">
            <v>56.519999999999996</v>
          </cell>
          <cell r="K33">
            <v>46.000000000000014</v>
          </cell>
        </row>
        <row r="34">
          <cell r="B34">
            <v>21.929166666666664</v>
          </cell>
          <cell r="C34">
            <v>27.7</v>
          </cell>
          <cell r="D34">
            <v>18.100000000000001</v>
          </cell>
          <cell r="E34">
            <v>78.583333333333329</v>
          </cell>
          <cell r="F34">
            <v>92</v>
          </cell>
          <cell r="G34">
            <v>59</v>
          </cell>
          <cell r="H34">
            <v>13.32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B35">
            <v>22.983333333333331</v>
          </cell>
          <cell r="C35">
            <v>29.1</v>
          </cell>
          <cell r="D35">
            <v>18.3</v>
          </cell>
          <cell r="E35">
            <v>72.25</v>
          </cell>
          <cell r="F35">
            <v>94</v>
          </cell>
          <cell r="G35">
            <v>44</v>
          </cell>
          <cell r="H35">
            <v>12.24</v>
          </cell>
          <cell r="I35" t="str">
            <v>SE</v>
          </cell>
          <cell r="J35">
            <v>31.319999999999997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30.983333333333338</v>
          </cell>
          <cell r="C5">
            <v>41.3</v>
          </cell>
          <cell r="D5">
            <v>20.399999999999999</v>
          </cell>
          <cell r="E5">
            <v>41.666666666666664</v>
          </cell>
          <cell r="F5">
            <v>79</v>
          </cell>
          <cell r="G5">
            <v>13</v>
          </cell>
          <cell r="H5">
            <v>16.920000000000002</v>
          </cell>
          <cell r="I5" t="str">
            <v>NE</v>
          </cell>
          <cell r="J5">
            <v>43.2</v>
          </cell>
          <cell r="K5">
            <v>0</v>
          </cell>
        </row>
        <row r="6">
          <cell r="B6">
            <v>31.870833333333337</v>
          </cell>
          <cell r="C6">
            <v>40.799999999999997</v>
          </cell>
          <cell r="D6">
            <v>21.8</v>
          </cell>
          <cell r="E6">
            <v>40.083333333333336</v>
          </cell>
          <cell r="F6">
            <v>75</v>
          </cell>
          <cell r="G6">
            <v>17</v>
          </cell>
          <cell r="H6">
            <v>11.520000000000001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31.729166666666668</v>
          </cell>
          <cell r="C7">
            <v>40.9</v>
          </cell>
          <cell r="D7">
            <v>21.7</v>
          </cell>
          <cell r="E7">
            <v>42.333333333333336</v>
          </cell>
          <cell r="F7">
            <v>79</v>
          </cell>
          <cell r="G7">
            <v>19</v>
          </cell>
          <cell r="H7">
            <v>11.879999999999999</v>
          </cell>
          <cell r="I7" t="str">
            <v>NE</v>
          </cell>
          <cell r="J7">
            <v>33.480000000000004</v>
          </cell>
          <cell r="K7">
            <v>0</v>
          </cell>
        </row>
        <row r="8">
          <cell r="B8">
            <v>27.629166666666666</v>
          </cell>
          <cell r="C8">
            <v>34.9</v>
          </cell>
          <cell r="D8">
            <v>21.2</v>
          </cell>
          <cell r="E8">
            <v>56.5</v>
          </cell>
          <cell r="F8">
            <v>84</v>
          </cell>
          <cell r="G8">
            <v>34</v>
          </cell>
          <cell r="H8">
            <v>16.2</v>
          </cell>
          <cell r="I8" t="str">
            <v>S</v>
          </cell>
          <cell r="J8">
            <v>31.319999999999997</v>
          </cell>
          <cell r="K8">
            <v>0</v>
          </cell>
        </row>
        <row r="9">
          <cell r="B9">
            <v>27.629166666666663</v>
          </cell>
          <cell r="C9">
            <v>36.5</v>
          </cell>
          <cell r="D9">
            <v>21</v>
          </cell>
          <cell r="E9">
            <v>57.75</v>
          </cell>
          <cell r="F9">
            <v>83</v>
          </cell>
          <cell r="G9">
            <v>31</v>
          </cell>
          <cell r="H9">
            <v>10.8</v>
          </cell>
          <cell r="I9" t="str">
            <v>O</v>
          </cell>
          <cell r="J9">
            <v>24.48</v>
          </cell>
          <cell r="K9">
            <v>0</v>
          </cell>
        </row>
        <row r="10">
          <cell r="B10">
            <v>28.358333333333338</v>
          </cell>
          <cell r="C10">
            <v>38.299999999999997</v>
          </cell>
          <cell r="D10">
            <v>19.8</v>
          </cell>
          <cell r="E10">
            <v>54.041666666666664</v>
          </cell>
          <cell r="F10">
            <v>79</v>
          </cell>
          <cell r="G10">
            <v>26</v>
          </cell>
          <cell r="H10">
            <v>11.879999999999999</v>
          </cell>
          <cell r="I10" t="str">
            <v>O</v>
          </cell>
          <cell r="J10">
            <v>21.96</v>
          </cell>
          <cell r="K10">
            <v>0</v>
          </cell>
        </row>
        <row r="11">
          <cell r="B11">
            <v>31.120833333333326</v>
          </cell>
          <cell r="C11">
            <v>40.700000000000003</v>
          </cell>
          <cell r="D11">
            <v>23.1</v>
          </cell>
          <cell r="E11">
            <v>46.75</v>
          </cell>
          <cell r="F11">
            <v>80</v>
          </cell>
          <cell r="G11">
            <v>21</v>
          </cell>
          <cell r="H11">
            <v>24.12</v>
          </cell>
          <cell r="I11" t="str">
            <v>O</v>
          </cell>
          <cell r="J11">
            <v>63.360000000000007</v>
          </cell>
          <cell r="K11">
            <v>1.2000000000000002</v>
          </cell>
        </row>
        <row r="12">
          <cell r="B12">
            <v>27.595833333333331</v>
          </cell>
          <cell r="C12">
            <v>36.4</v>
          </cell>
          <cell r="D12">
            <v>21.1</v>
          </cell>
          <cell r="E12">
            <v>67.916666666666671</v>
          </cell>
          <cell r="F12">
            <v>92</v>
          </cell>
          <cell r="G12">
            <v>37</v>
          </cell>
          <cell r="H12">
            <v>19.8</v>
          </cell>
          <cell r="I12" t="str">
            <v>L</v>
          </cell>
          <cell r="J12">
            <v>28.8</v>
          </cell>
          <cell r="K12">
            <v>0</v>
          </cell>
        </row>
        <row r="13">
          <cell r="B13">
            <v>27.895833333333332</v>
          </cell>
          <cell r="C13">
            <v>34.799999999999997</v>
          </cell>
          <cell r="D13">
            <v>23.2</v>
          </cell>
          <cell r="E13">
            <v>61.375</v>
          </cell>
          <cell r="F13">
            <v>82</v>
          </cell>
          <cell r="G13">
            <v>37</v>
          </cell>
          <cell r="H13">
            <v>28.8</v>
          </cell>
          <cell r="I13" t="str">
            <v>O</v>
          </cell>
          <cell r="J13">
            <v>51.84</v>
          </cell>
          <cell r="K13">
            <v>0</v>
          </cell>
        </row>
        <row r="14">
          <cell r="B14">
            <v>23.804166666666671</v>
          </cell>
          <cell r="C14">
            <v>30.2</v>
          </cell>
          <cell r="D14">
            <v>18.600000000000001</v>
          </cell>
          <cell r="E14">
            <v>49.416666666666664</v>
          </cell>
          <cell r="F14">
            <v>90</v>
          </cell>
          <cell r="G14">
            <v>14</v>
          </cell>
          <cell r="H14">
            <v>16.920000000000002</v>
          </cell>
          <cell r="I14" t="str">
            <v>SO</v>
          </cell>
          <cell r="J14">
            <v>32.04</v>
          </cell>
          <cell r="K14">
            <v>0.2</v>
          </cell>
        </row>
        <row r="15">
          <cell r="B15">
            <v>23.950000000000003</v>
          </cell>
          <cell r="C15">
            <v>31</v>
          </cell>
          <cell r="D15">
            <v>17.5</v>
          </cell>
          <cell r="E15">
            <v>43.333333333333336</v>
          </cell>
          <cell r="F15">
            <v>63</v>
          </cell>
          <cell r="G15">
            <v>27</v>
          </cell>
          <cell r="H15">
            <v>20.52</v>
          </cell>
          <cell r="I15" t="str">
            <v>S</v>
          </cell>
          <cell r="J15">
            <v>37.440000000000005</v>
          </cell>
          <cell r="K15">
            <v>0</v>
          </cell>
        </row>
        <row r="16">
          <cell r="B16">
            <v>24.95</v>
          </cell>
          <cell r="C16">
            <v>33.4</v>
          </cell>
          <cell r="D16">
            <v>17.7</v>
          </cell>
          <cell r="E16">
            <v>52.75</v>
          </cell>
          <cell r="F16">
            <v>72</v>
          </cell>
          <cell r="G16">
            <v>34</v>
          </cell>
          <cell r="H16">
            <v>15.840000000000002</v>
          </cell>
          <cell r="I16" t="str">
            <v>SE</v>
          </cell>
          <cell r="J16">
            <v>33.840000000000003</v>
          </cell>
          <cell r="K16">
            <v>0</v>
          </cell>
        </row>
        <row r="17">
          <cell r="B17">
            <v>25.633333333333336</v>
          </cell>
          <cell r="C17">
            <v>34.299999999999997</v>
          </cell>
          <cell r="D17">
            <v>20</v>
          </cell>
          <cell r="E17">
            <v>64.458333333333329</v>
          </cell>
          <cell r="F17">
            <v>86</v>
          </cell>
          <cell r="G17">
            <v>29</v>
          </cell>
          <cell r="H17">
            <v>14.04</v>
          </cell>
          <cell r="I17" t="str">
            <v>SO</v>
          </cell>
          <cell r="J17">
            <v>32.04</v>
          </cell>
          <cell r="K17">
            <v>0.60000000000000009</v>
          </cell>
        </row>
        <row r="18">
          <cell r="B18">
            <v>26.033333333333342</v>
          </cell>
          <cell r="C18">
            <v>36.299999999999997</v>
          </cell>
          <cell r="D18">
            <v>18.899999999999999</v>
          </cell>
          <cell r="E18">
            <v>67.791666666666671</v>
          </cell>
          <cell r="F18">
            <v>96</v>
          </cell>
          <cell r="G18">
            <v>32</v>
          </cell>
          <cell r="H18">
            <v>26.64</v>
          </cell>
          <cell r="I18" t="str">
            <v>NE</v>
          </cell>
          <cell r="J18">
            <v>52.2</v>
          </cell>
          <cell r="K18">
            <v>0.2</v>
          </cell>
        </row>
        <row r="19">
          <cell r="B19">
            <v>21.195833333333336</v>
          </cell>
          <cell r="C19">
            <v>23.2</v>
          </cell>
          <cell r="D19">
            <v>19.5</v>
          </cell>
          <cell r="E19">
            <v>87.434782608695656</v>
          </cell>
          <cell r="F19">
            <v>100</v>
          </cell>
          <cell r="G19">
            <v>76</v>
          </cell>
          <cell r="H19">
            <v>24.48</v>
          </cell>
          <cell r="I19" t="str">
            <v>L</v>
          </cell>
          <cell r="J19">
            <v>47.519999999999996</v>
          </cell>
          <cell r="K19">
            <v>7.8</v>
          </cell>
        </row>
        <row r="20">
          <cell r="B20">
            <v>23.208333333333332</v>
          </cell>
          <cell r="C20">
            <v>29.2</v>
          </cell>
          <cell r="D20">
            <v>18.7</v>
          </cell>
          <cell r="E20">
            <v>71.4375</v>
          </cell>
          <cell r="F20">
            <v>100</v>
          </cell>
          <cell r="G20">
            <v>49</v>
          </cell>
          <cell r="H20">
            <v>16.2</v>
          </cell>
          <cell r="I20" t="str">
            <v>S</v>
          </cell>
          <cell r="J20">
            <v>30.96</v>
          </cell>
          <cell r="K20">
            <v>0</v>
          </cell>
        </row>
        <row r="21">
          <cell r="B21">
            <v>23.412499999999998</v>
          </cell>
          <cell r="C21">
            <v>30.1</v>
          </cell>
          <cell r="D21">
            <v>17.399999999999999</v>
          </cell>
          <cell r="E21">
            <v>62.875</v>
          </cell>
          <cell r="F21">
            <v>89</v>
          </cell>
          <cell r="G21">
            <v>36</v>
          </cell>
          <cell r="H21">
            <v>19.8</v>
          </cell>
          <cell r="I21" t="str">
            <v>S</v>
          </cell>
          <cell r="J21">
            <v>37.080000000000005</v>
          </cell>
          <cell r="K21">
            <v>0</v>
          </cell>
        </row>
        <row r="22">
          <cell r="B22">
            <v>24.524999999999995</v>
          </cell>
          <cell r="C22">
            <v>30.6</v>
          </cell>
          <cell r="D22">
            <v>19.3</v>
          </cell>
          <cell r="E22">
            <v>55.291666666666664</v>
          </cell>
          <cell r="F22">
            <v>73</v>
          </cell>
          <cell r="G22">
            <v>37</v>
          </cell>
          <cell r="H22">
            <v>19.440000000000001</v>
          </cell>
          <cell r="I22" t="str">
            <v>S</v>
          </cell>
          <cell r="J22">
            <v>37.080000000000005</v>
          </cell>
          <cell r="K22">
            <v>0</v>
          </cell>
        </row>
        <row r="23">
          <cell r="B23">
            <v>26.779166666666665</v>
          </cell>
          <cell r="C23">
            <v>35.700000000000003</v>
          </cell>
          <cell r="D23">
            <v>19.899999999999999</v>
          </cell>
          <cell r="E23">
            <v>56.833333333333336</v>
          </cell>
          <cell r="F23">
            <v>82</v>
          </cell>
          <cell r="G23">
            <v>31</v>
          </cell>
          <cell r="H23">
            <v>22.68</v>
          </cell>
          <cell r="I23" t="str">
            <v>S</v>
          </cell>
          <cell r="J23">
            <v>36</v>
          </cell>
          <cell r="K23">
            <v>0</v>
          </cell>
        </row>
        <row r="24">
          <cell r="B24">
            <v>27.112500000000008</v>
          </cell>
          <cell r="C24">
            <v>34.5</v>
          </cell>
          <cell r="D24">
            <v>20.3</v>
          </cell>
          <cell r="E24">
            <v>61</v>
          </cell>
          <cell r="F24">
            <v>94</v>
          </cell>
          <cell r="G24">
            <v>28</v>
          </cell>
          <cell r="H24">
            <v>16.2</v>
          </cell>
          <cell r="I24" t="str">
            <v>SE</v>
          </cell>
          <cell r="J24">
            <v>33.119999999999997</v>
          </cell>
          <cell r="K24">
            <v>0</v>
          </cell>
        </row>
        <row r="25">
          <cell r="B25">
            <v>28.187499999999996</v>
          </cell>
          <cell r="C25">
            <v>35.5</v>
          </cell>
          <cell r="D25">
            <v>20.399999999999999</v>
          </cell>
          <cell r="E25">
            <v>56</v>
          </cell>
          <cell r="F25">
            <v>90</v>
          </cell>
          <cell r="G25">
            <v>26</v>
          </cell>
          <cell r="H25">
            <v>15.840000000000002</v>
          </cell>
          <cell r="I25" t="str">
            <v>S</v>
          </cell>
          <cell r="J25">
            <v>29.880000000000003</v>
          </cell>
          <cell r="K25">
            <v>0</v>
          </cell>
        </row>
        <row r="26">
          <cell r="B26">
            <v>27.674999999999997</v>
          </cell>
          <cell r="C26">
            <v>34.299999999999997</v>
          </cell>
          <cell r="D26">
            <v>21.3</v>
          </cell>
          <cell r="E26">
            <v>52</v>
          </cell>
          <cell r="F26">
            <v>77</v>
          </cell>
          <cell r="G26">
            <v>27</v>
          </cell>
          <cell r="H26">
            <v>22.68</v>
          </cell>
          <cell r="I26" t="str">
            <v>S</v>
          </cell>
          <cell r="J26">
            <v>39.24</v>
          </cell>
          <cell r="K26">
            <v>0</v>
          </cell>
        </row>
        <row r="27">
          <cell r="B27">
            <v>27.345833333333331</v>
          </cell>
          <cell r="C27">
            <v>33.1</v>
          </cell>
          <cell r="D27">
            <v>22.6</v>
          </cell>
          <cell r="E27">
            <v>50.375</v>
          </cell>
          <cell r="F27">
            <v>66</v>
          </cell>
          <cell r="G27">
            <v>37</v>
          </cell>
          <cell r="H27">
            <v>21.6</v>
          </cell>
          <cell r="I27" t="str">
            <v>S</v>
          </cell>
          <cell r="J27">
            <v>41.04</v>
          </cell>
          <cell r="K27">
            <v>0</v>
          </cell>
        </row>
        <row r="28">
          <cell r="B28">
            <v>25.912499999999998</v>
          </cell>
          <cell r="C28">
            <v>33.4</v>
          </cell>
          <cell r="D28">
            <v>22.1</v>
          </cell>
          <cell r="E28">
            <v>69.25</v>
          </cell>
          <cell r="F28">
            <v>90</v>
          </cell>
          <cell r="G28">
            <v>37</v>
          </cell>
          <cell r="H28">
            <v>15.840000000000002</v>
          </cell>
          <cell r="I28" t="str">
            <v>NE</v>
          </cell>
          <cell r="J28">
            <v>30.96</v>
          </cell>
          <cell r="K28">
            <v>0.8</v>
          </cell>
        </row>
        <row r="29">
          <cell r="B29">
            <v>27.783333333333331</v>
          </cell>
          <cell r="C29">
            <v>36</v>
          </cell>
          <cell r="D29">
            <v>20.6</v>
          </cell>
          <cell r="E29">
            <v>63.25</v>
          </cell>
          <cell r="F29">
            <v>98</v>
          </cell>
          <cell r="G29">
            <v>30</v>
          </cell>
          <cell r="H29">
            <v>15.48</v>
          </cell>
          <cell r="I29" t="str">
            <v>L</v>
          </cell>
          <cell r="J29">
            <v>33.119999999999997</v>
          </cell>
          <cell r="K29">
            <v>0</v>
          </cell>
        </row>
        <row r="30">
          <cell r="B30">
            <v>23.112499999999994</v>
          </cell>
          <cell r="C30">
            <v>30.2</v>
          </cell>
          <cell r="D30">
            <v>18.8</v>
          </cell>
          <cell r="E30">
            <v>75.75</v>
          </cell>
          <cell r="F30">
            <v>99</v>
          </cell>
          <cell r="G30">
            <v>47</v>
          </cell>
          <cell r="H30">
            <v>26.64</v>
          </cell>
          <cell r="I30" t="str">
            <v>SE</v>
          </cell>
          <cell r="J30">
            <v>59.4</v>
          </cell>
          <cell r="K30">
            <v>57.2</v>
          </cell>
        </row>
        <row r="31">
          <cell r="B31">
            <v>23.354166666666671</v>
          </cell>
          <cell r="C31">
            <v>29.7</v>
          </cell>
          <cell r="D31">
            <v>18.5</v>
          </cell>
          <cell r="E31">
            <v>68.541666666666671</v>
          </cell>
          <cell r="F31">
            <v>97</v>
          </cell>
          <cell r="G31">
            <v>33</v>
          </cell>
          <cell r="H31">
            <v>10.8</v>
          </cell>
          <cell r="I31" t="str">
            <v>NO</v>
          </cell>
          <cell r="J31">
            <v>24.48</v>
          </cell>
          <cell r="K31">
            <v>0</v>
          </cell>
        </row>
        <row r="32">
          <cell r="B32">
            <v>24.929166666666664</v>
          </cell>
          <cell r="C32">
            <v>33.299999999999997</v>
          </cell>
          <cell r="D32">
            <v>16.8</v>
          </cell>
          <cell r="E32">
            <v>58.75</v>
          </cell>
          <cell r="F32">
            <v>88</v>
          </cell>
          <cell r="G32">
            <v>31</v>
          </cell>
          <cell r="H32">
            <v>11.879999999999999</v>
          </cell>
          <cell r="I32" t="str">
            <v>SO</v>
          </cell>
          <cell r="J32">
            <v>21.96</v>
          </cell>
          <cell r="K32">
            <v>0</v>
          </cell>
        </row>
        <row r="33">
          <cell r="B33">
            <v>21.116666666666667</v>
          </cell>
          <cell r="C33">
            <v>27.4</v>
          </cell>
          <cell r="D33">
            <v>18.2</v>
          </cell>
          <cell r="E33">
            <v>84.583333333333329</v>
          </cell>
          <cell r="F33">
            <v>100</v>
          </cell>
          <cell r="G33">
            <v>50</v>
          </cell>
          <cell r="H33">
            <v>29.16</v>
          </cell>
          <cell r="I33" t="str">
            <v>O</v>
          </cell>
          <cell r="J33">
            <v>46.080000000000005</v>
          </cell>
          <cell r="K33">
            <v>20.2</v>
          </cell>
        </row>
        <row r="34">
          <cell r="B34">
            <v>21.691666666666666</v>
          </cell>
          <cell r="C34">
            <v>27.7</v>
          </cell>
          <cell r="D34">
            <v>18</v>
          </cell>
          <cell r="E34">
            <v>77.833333333333329</v>
          </cell>
          <cell r="F34">
            <v>94</v>
          </cell>
          <cell r="G34">
            <v>55</v>
          </cell>
          <cell r="H34">
            <v>17.28</v>
          </cell>
          <cell r="I34" t="str">
            <v>O</v>
          </cell>
          <cell r="J34">
            <v>29.52</v>
          </cell>
          <cell r="K34">
            <v>0</v>
          </cell>
        </row>
        <row r="35">
          <cell r="B35">
            <v>21.958333333333329</v>
          </cell>
          <cell r="C35">
            <v>28.7</v>
          </cell>
          <cell r="D35">
            <v>16.5</v>
          </cell>
          <cell r="E35">
            <v>69.5</v>
          </cell>
          <cell r="F35">
            <v>91</v>
          </cell>
          <cell r="G35">
            <v>42</v>
          </cell>
          <cell r="H35">
            <v>12.6</v>
          </cell>
          <cell r="I35" t="str">
            <v>SO</v>
          </cell>
          <cell r="J35">
            <v>27.720000000000002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32.262500000000003</v>
          </cell>
          <cell r="C5">
            <v>40.299999999999997</v>
          </cell>
          <cell r="D5">
            <v>25.1</v>
          </cell>
          <cell r="E5">
            <v>35.125</v>
          </cell>
          <cell r="F5">
            <v>57</v>
          </cell>
          <cell r="G5">
            <v>15</v>
          </cell>
          <cell r="H5">
            <v>12.96</v>
          </cell>
          <cell r="I5" t="str">
            <v>L</v>
          </cell>
          <cell r="J5">
            <v>26.28</v>
          </cell>
          <cell r="K5">
            <v>0</v>
          </cell>
        </row>
        <row r="6">
          <cell r="B6">
            <v>32.79999999999999</v>
          </cell>
          <cell r="C6">
            <v>40.4</v>
          </cell>
          <cell r="D6">
            <v>23.6</v>
          </cell>
          <cell r="E6">
            <v>32.25</v>
          </cell>
          <cell r="F6">
            <v>60</v>
          </cell>
          <cell r="G6">
            <v>16</v>
          </cell>
          <cell r="H6">
            <v>17.28</v>
          </cell>
          <cell r="I6" t="str">
            <v>NO</v>
          </cell>
          <cell r="J6">
            <v>31.680000000000003</v>
          </cell>
          <cell r="K6">
            <v>0</v>
          </cell>
        </row>
        <row r="7">
          <cell r="B7">
            <v>34.219047619047622</v>
          </cell>
          <cell r="C7">
            <v>40.9</v>
          </cell>
          <cell r="D7">
            <v>24.9</v>
          </cell>
          <cell r="E7">
            <v>29.285714285714285</v>
          </cell>
          <cell r="F7">
            <v>55</v>
          </cell>
          <cell r="G7">
            <v>14</v>
          </cell>
          <cell r="H7">
            <v>9.7200000000000006</v>
          </cell>
          <cell r="I7" t="str">
            <v>O</v>
          </cell>
          <cell r="J7">
            <v>25.2</v>
          </cell>
          <cell r="K7">
            <v>0</v>
          </cell>
        </row>
        <row r="8">
          <cell r="B8">
            <v>29.718181818181815</v>
          </cell>
          <cell r="C8">
            <v>36</v>
          </cell>
          <cell r="D8">
            <v>21.7</v>
          </cell>
          <cell r="E8">
            <v>49.590909090909093</v>
          </cell>
          <cell r="F8">
            <v>75</v>
          </cell>
          <cell r="G8">
            <v>23</v>
          </cell>
          <cell r="H8">
            <v>23.040000000000003</v>
          </cell>
          <cell r="I8" t="str">
            <v>L</v>
          </cell>
          <cell r="J8">
            <v>38.159999999999997</v>
          </cell>
          <cell r="K8">
            <v>0</v>
          </cell>
        </row>
        <row r="9">
          <cell r="B9">
            <v>29.117391304347823</v>
          </cell>
          <cell r="C9">
            <v>36.6</v>
          </cell>
          <cell r="D9">
            <v>21.3</v>
          </cell>
          <cell r="E9">
            <v>52.652173913043477</v>
          </cell>
          <cell r="F9">
            <v>78</v>
          </cell>
          <cell r="G9">
            <v>32</v>
          </cell>
          <cell r="H9">
            <v>16.2</v>
          </cell>
          <cell r="I9" t="str">
            <v>SE</v>
          </cell>
          <cell r="J9">
            <v>26.64</v>
          </cell>
          <cell r="K9">
            <v>0</v>
          </cell>
        </row>
        <row r="10">
          <cell r="B10">
            <v>31.69047619047619</v>
          </cell>
          <cell r="C10">
            <v>39.9</v>
          </cell>
          <cell r="D10">
            <v>23.5</v>
          </cell>
          <cell r="E10">
            <v>44.714285714285715</v>
          </cell>
          <cell r="F10">
            <v>73</v>
          </cell>
          <cell r="G10">
            <v>21</v>
          </cell>
          <cell r="H10">
            <v>15.48</v>
          </cell>
          <cell r="I10" t="str">
            <v>S</v>
          </cell>
          <cell r="J10">
            <v>27.720000000000002</v>
          </cell>
          <cell r="K10">
            <v>0</v>
          </cell>
        </row>
        <row r="11">
          <cell r="B11">
            <v>33.404347826086962</v>
          </cell>
          <cell r="C11">
            <v>41.1</v>
          </cell>
          <cell r="D11">
            <v>26</v>
          </cell>
          <cell r="E11">
            <v>37.521739130434781</v>
          </cell>
          <cell r="F11">
            <v>61</v>
          </cell>
          <cell r="G11">
            <v>17</v>
          </cell>
          <cell r="H11">
            <v>14.76</v>
          </cell>
          <cell r="I11" t="str">
            <v>S</v>
          </cell>
          <cell r="J11">
            <v>52.56</v>
          </cell>
          <cell r="K11">
            <v>0.6</v>
          </cell>
        </row>
        <row r="12">
          <cell r="B12">
            <v>31.41578947368421</v>
          </cell>
          <cell r="C12">
            <v>39.1</v>
          </cell>
          <cell r="D12">
            <v>22</v>
          </cell>
          <cell r="E12">
            <v>49.473684210526315</v>
          </cell>
          <cell r="F12">
            <v>87</v>
          </cell>
          <cell r="G12">
            <v>23</v>
          </cell>
          <cell r="H12">
            <v>23.400000000000002</v>
          </cell>
          <cell r="I12" t="str">
            <v>N</v>
          </cell>
          <cell r="J12">
            <v>38.159999999999997</v>
          </cell>
          <cell r="K12">
            <v>0.2</v>
          </cell>
        </row>
        <row r="13">
          <cell r="B13">
            <v>32.265000000000001</v>
          </cell>
          <cell r="C13">
            <v>39.1</v>
          </cell>
          <cell r="D13">
            <v>25</v>
          </cell>
          <cell r="E13">
            <v>40.9</v>
          </cell>
          <cell r="F13">
            <v>67</v>
          </cell>
          <cell r="G13">
            <v>19</v>
          </cell>
          <cell r="H13">
            <v>32.04</v>
          </cell>
          <cell r="I13" t="str">
            <v>O</v>
          </cell>
          <cell r="J13">
            <v>63.360000000000007</v>
          </cell>
          <cell r="K13">
            <v>0</v>
          </cell>
        </row>
        <row r="14">
          <cell r="B14">
            <v>25.677777777777777</v>
          </cell>
          <cell r="C14">
            <v>30.6</v>
          </cell>
          <cell r="D14">
            <v>20.2</v>
          </cell>
          <cell r="E14">
            <v>40.611111111111114</v>
          </cell>
          <cell r="F14">
            <v>77</v>
          </cell>
          <cell r="G14">
            <v>14</v>
          </cell>
          <cell r="H14">
            <v>19.8</v>
          </cell>
          <cell r="I14" t="str">
            <v>SE</v>
          </cell>
          <cell r="J14">
            <v>45.72</v>
          </cell>
          <cell r="K14">
            <v>0</v>
          </cell>
        </row>
        <row r="15">
          <cell r="B15">
            <v>26.900000000000002</v>
          </cell>
          <cell r="C15">
            <v>32.1</v>
          </cell>
          <cell r="D15">
            <v>19.899999999999999</v>
          </cell>
          <cell r="E15">
            <v>36.6875</v>
          </cell>
          <cell r="F15">
            <v>64</v>
          </cell>
          <cell r="G15">
            <v>25</v>
          </cell>
          <cell r="H15">
            <v>15.48</v>
          </cell>
          <cell r="I15" t="str">
            <v>N</v>
          </cell>
          <cell r="J15">
            <v>36</v>
          </cell>
          <cell r="K15">
            <v>0</v>
          </cell>
        </row>
        <row r="16">
          <cell r="B16">
            <v>27.46</v>
          </cell>
          <cell r="C16">
            <v>35</v>
          </cell>
          <cell r="D16">
            <v>20.3</v>
          </cell>
          <cell r="E16">
            <v>44.25</v>
          </cell>
          <cell r="F16">
            <v>72</v>
          </cell>
          <cell r="G16">
            <v>32</v>
          </cell>
          <cell r="H16">
            <v>13.32</v>
          </cell>
          <cell r="I16" t="str">
            <v>L</v>
          </cell>
          <cell r="J16">
            <v>27.36</v>
          </cell>
          <cell r="K16">
            <v>0.2</v>
          </cell>
        </row>
        <row r="17">
          <cell r="B17">
            <v>28.56315789473684</v>
          </cell>
          <cell r="C17">
            <v>37</v>
          </cell>
          <cell r="D17">
            <v>20</v>
          </cell>
          <cell r="E17">
            <v>50.277777777777779</v>
          </cell>
          <cell r="F17">
            <v>94</v>
          </cell>
          <cell r="G17">
            <v>26</v>
          </cell>
          <cell r="H17">
            <v>23.759999999999998</v>
          </cell>
          <cell r="I17" t="str">
            <v>N</v>
          </cell>
          <cell r="J17">
            <v>72</v>
          </cell>
          <cell r="K17">
            <v>46.4</v>
          </cell>
        </row>
        <row r="18">
          <cell r="B18">
            <v>28.952631578947368</v>
          </cell>
          <cell r="C18">
            <v>35.700000000000003</v>
          </cell>
          <cell r="D18">
            <v>21.5</v>
          </cell>
          <cell r="E18">
            <v>53.789473684210527</v>
          </cell>
          <cell r="F18">
            <v>83</v>
          </cell>
          <cell r="G18">
            <v>35</v>
          </cell>
          <cell r="H18">
            <v>21.240000000000002</v>
          </cell>
          <cell r="I18" t="str">
            <v>N</v>
          </cell>
          <cell r="J18">
            <v>45</v>
          </cell>
          <cell r="K18">
            <v>1</v>
          </cell>
        </row>
        <row r="19">
          <cell r="B19">
            <v>21.552631578947363</v>
          </cell>
          <cell r="C19">
            <v>28.6</v>
          </cell>
          <cell r="D19">
            <v>20.100000000000001</v>
          </cell>
          <cell r="E19">
            <v>89.368421052631575</v>
          </cell>
          <cell r="F19">
            <v>95</v>
          </cell>
          <cell r="G19">
            <v>56</v>
          </cell>
          <cell r="H19">
            <v>18.720000000000002</v>
          </cell>
          <cell r="I19" t="str">
            <v>N</v>
          </cell>
          <cell r="J19">
            <v>42.12</v>
          </cell>
          <cell r="K19">
            <v>13.600000000000001</v>
          </cell>
        </row>
        <row r="20">
          <cell r="B20">
            <v>24.823076923076922</v>
          </cell>
          <cell r="C20">
            <v>28.7</v>
          </cell>
          <cell r="D20">
            <v>20.100000000000001</v>
          </cell>
          <cell r="E20">
            <v>69.615384615384613</v>
          </cell>
          <cell r="F20">
            <v>95</v>
          </cell>
          <cell r="G20">
            <v>55</v>
          </cell>
          <cell r="H20">
            <v>16.2</v>
          </cell>
          <cell r="I20" t="str">
            <v>N</v>
          </cell>
          <cell r="J20">
            <v>34.200000000000003</v>
          </cell>
          <cell r="K20">
            <v>0</v>
          </cell>
        </row>
        <row r="21">
          <cell r="B21">
            <v>24.461904761904766</v>
          </cell>
          <cell r="C21">
            <v>30.5</v>
          </cell>
          <cell r="D21">
            <v>18</v>
          </cell>
          <cell r="E21">
            <v>60.333333333333336</v>
          </cell>
          <cell r="F21">
            <v>81</v>
          </cell>
          <cell r="G21">
            <v>40</v>
          </cell>
          <cell r="H21">
            <v>14.76</v>
          </cell>
          <cell r="I21" t="str">
            <v>L</v>
          </cell>
          <cell r="J21">
            <v>33.119999999999997</v>
          </cell>
          <cell r="K21">
            <v>0</v>
          </cell>
        </row>
        <row r="22">
          <cell r="B22">
            <v>25.133333333333329</v>
          </cell>
          <cell r="C22">
            <v>31.3</v>
          </cell>
          <cell r="D22">
            <v>18.399999999999999</v>
          </cell>
          <cell r="E22">
            <v>57.583333333333336</v>
          </cell>
          <cell r="F22">
            <v>76</v>
          </cell>
          <cell r="G22">
            <v>40</v>
          </cell>
          <cell r="H22">
            <v>16.559999999999999</v>
          </cell>
          <cell r="I22" t="str">
            <v>L</v>
          </cell>
          <cell r="J22">
            <v>29.880000000000003</v>
          </cell>
          <cell r="K22">
            <v>0</v>
          </cell>
        </row>
        <row r="23">
          <cell r="B23">
            <v>27.745833333333337</v>
          </cell>
          <cell r="C23">
            <v>33.6</v>
          </cell>
          <cell r="D23">
            <v>23</v>
          </cell>
          <cell r="E23">
            <v>54.75</v>
          </cell>
          <cell r="F23">
            <v>77</v>
          </cell>
          <cell r="G23">
            <v>34</v>
          </cell>
          <cell r="H23">
            <v>16.2</v>
          </cell>
          <cell r="I23" t="str">
            <v>L</v>
          </cell>
          <cell r="J23">
            <v>32.4</v>
          </cell>
          <cell r="K23">
            <v>0</v>
          </cell>
        </row>
        <row r="24">
          <cell r="B24">
            <v>25.950000000000003</v>
          </cell>
          <cell r="C24">
            <v>33.5</v>
          </cell>
          <cell r="D24">
            <v>20.3</v>
          </cell>
          <cell r="E24">
            <v>68.083333333333329</v>
          </cell>
          <cell r="F24">
            <v>93</v>
          </cell>
          <cell r="G24">
            <v>40</v>
          </cell>
          <cell r="H24">
            <v>14.76</v>
          </cell>
          <cell r="I24" t="str">
            <v>NE</v>
          </cell>
          <cell r="J24">
            <v>33.480000000000004</v>
          </cell>
          <cell r="K24">
            <v>0</v>
          </cell>
        </row>
        <row r="25">
          <cell r="B25">
            <v>27.741666666666671</v>
          </cell>
          <cell r="C25">
            <v>33.9</v>
          </cell>
          <cell r="D25">
            <v>22.4</v>
          </cell>
          <cell r="E25">
            <v>60.083333333333336</v>
          </cell>
          <cell r="F25">
            <v>80</v>
          </cell>
          <cell r="G25">
            <v>34</v>
          </cell>
          <cell r="H25">
            <v>14.4</v>
          </cell>
          <cell r="I25" t="str">
            <v>L</v>
          </cell>
          <cell r="J25">
            <v>32.76</v>
          </cell>
          <cell r="K25">
            <v>0</v>
          </cell>
        </row>
        <row r="26">
          <cell r="B26">
            <v>26.866666666666656</v>
          </cell>
          <cell r="C26">
            <v>33</v>
          </cell>
          <cell r="D26">
            <v>21.4</v>
          </cell>
          <cell r="E26">
            <v>59.166666666666664</v>
          </cell>
          <cell r="F26">
            <v>79</v>
          </cell>
          <cell r="G26">
            <v>37</v>
          </cell>
          <cell r="H26">
            <v>16.2</v>
          </cell>
          <cell r="I26" t="str">
            <v>L</v>
          </cell>
          <cell r="J26">
            <v>42.12</v>
          </cell>
          <cell r="K26">
            <v>0</v>
          </cell>
        </row>
        <row r="27">
          <cell r="B27">
            <v>27.224999999999998</v>
          </cell>
          <cell r="C27">
            <v>33</v>
          </cell>
          <cell r="D27">
            <v>22.3</v>
          </cell>
          <cell r="E27">
            <v>55.291666666666664</v>
          </cell>
          <cell r="F27">
            <v>68</v>
          </cell>
          <cell r="G27">
            <v>39</v>
          </cell>
          <cell r="H27">
            <v>20.52</v>
          </cell>
          <cell r="I27" t="str">
            <v>L</v>
          </cell>
          <cell r="J27">
            <v>37.800000000000004</v>
          </cell>
          <cell r="K27">
            <v>0</v>
          </cell>
        </row>
        <row r="28">
          <cell r="B28">
            <v>25.216666666666669</v>
          </cell>
          <cell r="C28">
            <v>29.3</v>
          </cell>
          <cell r="D28">
            <v>22.4</v>
          </cell>
          <cell r="E28">
            <v>72.125</v>
          </cell>
          <cell r="F28">
            <v>83</v>
          </cell>
          <cell r="G28">
            <v>57</v>
          </cell>
          <cell r="H28">
            <v>14.76</v>
          </cell>
          <cell r="I28" t="str">
            <v>L</v>
          </cell>
          <cell r="J28">
            <v>27</v>
          </cell>
          <cell r="K28">
            <v>0</v>
          </cell>
        </row>
        <row r="29">
          <cell r="B29">
            <v>25.745833333333337</v>
          </cell>
          <cell r="C29">
            <v>34.6</v>
          </cell>
          <cell r="D29">
            <v>19</v>
          </cell>
          <cell r="E29">
            <v>71.708333333333329</v>
          </cell>
          <cell r="F29">
            <v>97</v>
          </cell>
          <cell r="G29">
            <v>36</v>
          </cell>
          <cell r="H29">
            <v>17.28</v>
          </cell>
          <cell r="I29" t="str">
            <v>N</v>
          </cell>
          <cell r="J29">
            <v>33.119999999999997</v>
          </cell>
          <cell r="K29">
            <v>0.2</v>
          </cell>
        </row>
        <row r="30">
          <cell r="B30">
            <v>23.195833333333336</v>
          </cell>
          <cell r="C30">
            <v>29.2</v>
          </cell>
          <cell r="D30">
            <v>18.899999999999999</v>
          </cell>
          <cell r="E30">
            <v>78.045454545454547</v>
          </cell>
          <cell r="F30">
            <v>100</v>
          </cell>
          <cell r="G30">
            <v>50</v>
          </cell>
          <cell r="H30">
            <v>33.840000000000003</v>
          </cell>
          <cell r="I30" t="str">
            <v>L</v>
          </cell>
          <cell r="J30">
            <v>74.52</v>
          </cell>
          <cell r="K30">
            <v>47</v>
          </cell>
        </row>
        <row r="31">
          <cell r="B31">
            <v>23.362500000000001</v>
          </cell>
          <cell r="C31">
            <v>30</v>
          </cell>
          <cell r="D31">
            <v>18.8</v>
          </cell>
          <cell r="E31">
            <v>70.041666666666671</v>
          </cell>
          <cell r="F31">
            <v>95</v>
          </cell>
          <cell r="G31">
            <v>33</v>
          </cell>
          <cell r="H31">
            <v>11.16</v>
          </cell>
          <cell r="I31" t="str">
            <v>SO</v>
          </cell>
          <cell r="J31">
            <v>24.840000000000003</v>
          </cell>
          <cell r="K31">
            <v>0.2</v>
          </cell>
        </row>
        <row r="32">
          <cell r="B32">
            <v>25.904347826086951</v>
          </cell>
          <cell r="C32">
            <v>32.5</v>
          </cell>
          <cell r="D32">
            <v>19.2</v>
          </cell>
          <cell r="E32">
            <v>55.434782608695649</v>
          </cell>
          <cell r="F32">
            <v>79</v>
          </cell>
          <cell r="G32">
            <v>37</v>
          </cell>
          <cell r="H32">
            <v>7.5600000000000005</v>
          </cell>
          <cell r="I32" t="str">
            <v>L</v>
          </cell>
          <cell r="J32">
            <v>24.48</v>
          </cell>
          <cell r="K32">
            <v>0</v>
          </cell>
        </row>
        <row r="33">
          <cell r="B33">
            <v>23.075000000000006</v>
          </cell>
          <cell r="C33">
            <v>28</v>
          </cell>
          <cell r="D33">
            <v>19.399999999999999</v>
          </cell>
          <cell r="E33">
            <v>82.125</v>
          </cell>
          <cell r="F33">
            <v>96</v>
          </cell>
          <cell r="G33">
            <v>58</v>
          </cell>
          <cell r="H33">
            <v>18.720000000000002</v>
          </cell>
          <cell r="I33" t="str">
            <v>N</v>
          </cell>
          <cell r="J33">
            <v>36.36</v>
          </cell>
          <cell r="K33">
            <v>54.400000000000013</v>
          </cell>
        </row>
        <row r="34">
          <cell r="B34">
            <v>21.004347826086956</v>
          </cell>
          <cell r="C34">
            <v>27</v>
          </cell>
          <cell r="D34">
            <v>18.399999999999999</v>
          </cell>
          <cell r="E34">
            <v>85</v>
          </cell>
          <cell r="F34">
            <v>95</v>
          </cell>
          <cell r="G34">
            <v>61</v>
          </cell>
          <cell r="H34">
            <v>19.440000000000001</v>
          </cell>
          <cell r="I34" t="str">
            <v>S</v>
          </cell>
          <cell r="J34">
            <v>39.96</v>
          </cell>
          <cell r="K34">
            <v>4.3999999999999995</v>
          </cell>
        </row>
        <row r="35">
          <cell r="B35">
            <v>22.895454545454541</v>
          </cell>
          <cell r="C35">
            <v>28.5</v>
          </cell>
          <cell r="D35">
            <v>17.899999999999999</v>
          </cell>
          <cell r="E35">
            <v>69.045454545454547</v>
          </cell>
          <cell r="F35">
            <v>89</v>
          </cell>
          <cell r="G35">
            <v>45</v>
          </cell>
          <cell r="H35">
            <v>15.840000000000002</v>
          </cell>
          <cell r="I35" t="str">
            <v>SE</v>
          </cell>
          <cell r="J35">
            <v>39.24</v>
          </cell>
          <cell r="K35">
            <v>0.2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34.281818181818181</v>
          </cell>
          <cell r="C5">
            <v>39.299999999999997</v>
          </cell>
          <cell r="D5">
            <v>21.3</v>
          </cell>
          <cell r="E5">
            <v>39</v>
          </cell>
          <cell r="F5">
            <v>72</v>
          </cell>
          <cell r="G5">
            <v>21</v>
          </cell>
          <cell r="H5">
            <v>11.879999999999999</v>
          </cell>
          <cell r="I5" t="str">
            <v>N</v>
          </cell>
          <cell r="J5">
            <v>26.28</v>
          </cell>
          <cell r="K5">
            <v>0</v>
          </cell>
        </row>
        <row r="6">
          <cell r="B6">
            <v>35.410000000000004</v>
          </cell>
          <cell r="C6">
            <v>39.5</v>
          </cell>
          <cell r="D6">
            <v>23.8</v>
          </cell>
          <cell r="E6">
            <v>37.700000000000003</v>
          </cell>
          <cell r="F6">
            <v>69</v>
          </cell>
          <cell r="G6">
            <v>23</v>
          </cell>
          <cell r="H6">
            <v>5.4</v>
          </cell>
          <cell r="I6" t="str">
            <v>N</v>
          </cell>
          <cell r="J6">
            <v>12.6</v>
          </cell>
          <cell r="K6">
            <v>0</v>
          </cell>
        </row>
        <row r="7">
          <cell r="B7">
            <v>35.369999999999997</v>
          </cell>
          <cell r="C7">
            <v>39.1</v>
          </cell>
          <cell r="D7">
            <v>23.1</v>
          </cell>
          <cell r="E7">
            <v>39</v>
          </cell>
          <cell r="F7">
            <v>75</v>
          </cell>
          <cell r="G7">
            <v>25</v>
          </cell>
          <cell r="H7">
            <v>8.2799999999999994</v>
          </cell>
          <cell r="I7" t="str">
            <v>N</v>
          </cell>
          <cell r="J7">
            <v>24.840000000000003</v>
          </cell>
          <cell r="K7">
            <v>0</v>
          </cell>
        </row>
        <row r="8">
          <cell r="B8">
            <v>28.218181818181822</v>
          </cell>
          <cell r="C8">
            <v>32.9</v>
          </cell>
          <cell r="D8">
            <v>18.5</v>
          </cell>
          <cell r="E8">
            <v>50.636363636363633</v>
          </cell>
          <cell r="F8">
            <v>66</v>
          </cell>
          <cell r="G8">
            <v>41</v>
          </cell>
          <cell r="H8">
            <v>11.520000000000001</v>
          </cell>
          <cell r="I8" t="str">
            <v>N</v>
          </cell>
          <cell r="J8">
            <v>27</v>
          </cell>
          <cell r="K8">
            <v>0</v>
          </cell>
        </row>
        <row r="9">
          <cell r="B9">
            <v>30.98</v>
          </cell>
          <cell r="C9">
            <v>34</v>
          </cell>
          <cell r="D9">
            <v>23</v>
          </cell>
          <cell r="E9">
            <v>48.8</v>
          </cell>
          <cell r="F9">
            <v>72</v>
          </cell>
          <cell r="G9">
            <v>39</v>
          </cell>
          <cell r="H9">
            <v>15.120000000000001</v>
          </cell>
          <cell r="I9" t="str">
            <v>N</v>
          </cell>
          <cell r="J9">
            <v>29.880000000000003</v>
          </cell>
          <cell r="K9">
            <v>0</v>
          </cell>
        </row>
        <row r="10">
          <cell r="B10">
            <v>32.709090909090918</v>
          </cell>
          <cell r="C10">
            <v>38.5</v>
          </cell>
          <cell r="D10">
            <v>20.9</v>
          </cell>
          <cell r="E10">
            <v>43.18181818181818</v>
          </cell>
          <cell r="F10">
            <v>71</v>
          </cell>
          <cell r="G10">
            <v>28</v>
          </cell>
          <cell r="H10">
            <v>5.7600000000000007</v>
          </cell>
          <cell r="I10" t="str">
            <v>N</v>
          </cell>
          <cell r="J10">
            <v>15.120000000000001</v>
          </cell>
          <cell r="K10">
            <v>0</v>
          </cell>
        </row>
        <row r="11">
          <cell r="B11">
            <v>35.090909090909093</v>
          </cell>
          <cell r="C11">
            <v>39.4</v>
          </cell>
          <cell r="D11">
            <v>23.4</v>
          </cell>
          <cell r="E11">
            <v>41.81818181818182</v>
          </cell>
          <cell r="F11">
            <v>76</v>
          </cell>
          <cell r="G11">
            <v>24</v>
          </cell>
          <cell r="H11">
            <v>11.16</v>
          </cell>
          <cell r="I11" t="str">
            <v>N</v>
          </cell>
          <cell r="J11">
            <v>18.720000000000002</v>
          </cell>
          <cell r="K11">
            <v>0</v>
          </cell>
        </row>
        <row r="12">
          <cell r="B12">
            <v>35.099999999999994</v>
          </cell>
          <cell r="C12">
            <v>39.200000000000003</v>
          </cell>
          <cell r="D12">
            <v>24</v>
          </cell>
          <cell r="E12">
            <v>40.636363636363633</v>
          </cell>
          <cell r="F12">
            <v>74</v>
          </cell>
          <cell r="G12">
            <v>24</v>
          </cell>
          <cell r="H12">
            <v>10.8</v>
          </cell>
          <cell r="I12" t="str">
            <v>N</v>
          </cell>
          <cell r="J12">
            <v>31.319999999999997</v>
          </cell>
          <cell r="K12">
            <v>0</v>
          </cell>
        </row>
        <row r="13">
          <cell r="B13">
            <v>34.918181818181814</v>
          </cell>
          <cell r="C13">
            <v>39</v>
          </cell>
          <cell r="D13">
            <v>24</v>
          </cell>
          <cell r="E13">
            <v>36.363636363636367</v>
          </cell>
          <cell r="F13">
            <v>73</v>
          </cell>
          <cell r="G13">
            <v>19</v>
          </cell>
          <cell r="H13">
            <v>19.079999999999998</v>
          </cell>
          <cell r="I13" t="str">
            <v>N</v>
          </cell>
          <cell r="J13">
            <v>39.96</v>
          </cell>
          <cell r="K13">
            <v>0</v>
          </cell>
        </row>
        <row r="14">
          <cell r="B14">
            <v>32.009090909090908</v>
          </cell>
          <cell r="C14">
            <v>36.1</v>
          </cell>
          <cell r="D14">
            <v>23.3</v>
          </cell>
          <cell r="E14">
            <v>27.09090909090909</v>
          </cell>
          <cell r="F14">
            <v>49</v>
          </cell>
          <cell r="G14">
            <v>19</v>
          </cell>
          <cell r="H14">
            <v>11.879999999999999</v>
          </cell>
          <cell r="I14" t="str">
            <v>N</v>
          </cell>
          <cell r="J14">
            <v>30.6</v>
          </cell>
          <cell r="K14">
            <v>0</v>
          </cell>
        </row>
        <row r="15">
          <cell r="B15">
            <v>33.072727272727271</v>
          </cell>
          <cell r="C15">
            <v>37.799999999999997</v>
          </cell>
          <cell r="D15">
            <v>21.5</v>
          </cell>
          <cell r="E15">
            <v>29.454545454545453</v>
          </cell>
          <cell r="F15">
            <v>50</v>
          </cell>
          <cell r="G15">
            <v>23</v>
          </cell>
          <cell r="H15">
            <v>9</v>
          </cell>
          <cell r="I15" t="str">
            <v>N</v>
          </cell>
          <cell r="J15">
            <v>17.28</v>
          </cell>
          <cell r="K15">
            <v>0</v>
          </cell>
        </row>
        <row r="16">
          <cell r="B16">
            <v>30.972727272727273</v>
          </cell>
          <cell r="C16">
            <v>34.200000000000003</v>
          </cell>
          <cell r="D16">
            <v>26.4</v>
          </cell>
          <cell r="E16">
            <v>49.909090909090907</v>
          </cell>
          <cell r="F16">
            <v>61</v>
          </cell>
          <cell r="G16">
            <v>41</v>
          </cell>
          <cell r="H16">
            <v>12.96</v>
          </cell>
          <cell r="I16" t="str">
            <v>N</v>
          </cell>
          <cell r="J16">
            <v>24.840000000000003</v>
          </cell>
          <cell r="K16">
            <v>0</v>
          </cell>
        </row>
        <row r="17">
          <cell r="B17">
            <v>32.472727272727276</v>
          </cell>
          <cell r="C17">
            <v>36.4</v>
          </cell>
          <cell r="D17">
            <v>23.5</v>
          </cell>
          <cell r="E17">
            <v>43.727272727272727</v>
          </cell>
          <cell r="F17">
            <v>68</v>
          </cell>
          <cell r="G17">
            <v>31</v>
          </cell>
          <cell r="H17">
            <v>9</v>
          </cell>
          <cell r="I17" t="str">
            <v>N</v>
          </cell>
          <cell r="J17">
            <v>19.8</v>
          </cell>
          <cell r="K17">
            <v>0</v>
          </cell>
        </row>
        <row r="18">
          <cell r="B18">
            <v>33.436363636363645</v>
          </cell>
          <cell r="C18">
            <v>37.799999999999997</v>
          </cell>
          <cell r="D18">
            <v>22.4</v>
          </cell>
          <cell r="E18">
            <v>41.545454545454547</v>
          </cell>
          <cell r="F18">
            <v>73</v>
          </cell>
          <cell r="G18">
            <v>27</v>
          </cell>
          <cell r="H18">
            <v>14.04</v>
          </cell>
          <cell r="I18" t="str">
            <v>N</v>
          </cell>
          <cell r="J18">
            <v>30.6</v>
          </cell>
          <cell r="K18">
            <v>0.8</v>
          </cell>
        </row>
        <row r="19">
          <cell r="B19">
            <v>22.757142857142856</v>
          </cell>
          <cell r="C19">
            <v>24.3</v>
          </cell>
          <cell r="D19">
            <v>20.9</v>
          </cell>
          <cell r="E19">
            <v>80.714285714285708</v>
          </cell>
          <cell r="F19">
            <v>85</v>
          </cell>
          <cell r="G19">
            <v>69</v>
          </cell>
          <cell r="H19">
            <v>9</v>
          </cell>
          <cell r="I19" t="str">
            <v>N</v>
          </cell>
          <cell r="J19">
            <v>22.68</v>
          </cell>
          <cell r="K19">
            <v>0</v>
          </cell>
        </row>
        <row r="20">
          <cell r="B20">
            <v>27.181818181818183</v>
          </cell>
          <cell r="C20">
            <v>30.6</v>
          </cell>
          <cell r="D20">
            <v>20.9</v>
          </cell>
          <cell r="E20">
            <v>69</v>
          </cell>
          <cell r="F20">
            <v>87</v>
          </cell>
          <cell r="G20">
            <v>55</v>
          </cell>
          <cell r="H20">
            <v>8.2799999999999994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30.054545454545458</v>
          </cell>
          <cell r="C21">
            <v>33.5</v>
          </cell>
          <cell r="D21">
            <v>22.8</v>
          </cell>
          <cell r="E21">
            <v>52.727272727272727</v>
          </cell>
          <cell r="F21">
            <v>74</v>
          </cell>
          <cell r="G21">
            <v>42</v>
          </cell>
          <cell r="H21">
            <v>10.8</v>
          </cell>
          <cell r="I21" t="str">
            <v>N</v>
          </cell>
          <cell r="J21">
            <v>24.12</v>
          </cell>
          <cell r="K21">
            <v>0</v>
          </cell>
        </row>
        <row r="22">
          <cell r="B22">
            <v>26.628571428571426</v>
          </cell>
          <cell r="C22">
            <v>29.8</v>
          </cell>
          <cell r="D22">
            <v>22.1</v>
          </cell>
          <cell r="E22">
            <v>63</v>
          </cell>
          <cell r="F22">
            <v>84</v>
          </cell>
          <cell r="G22">
            <v>49</v>
          </cell>
          <cell r="H22">
            <v>7.9200000000000008</v>
          </cell>
          <cell r="I22" t="str">
            <v>N</v>
          </cell>
          <cell r="J22">
            <v>20.16</v>
          </cell>
          <cell r="K22">
            <v>0</v>
          </cell>
        </row>
        <row r="23">
          <cell r="B23">
            <v>28.9</v>
          </cell>
          <cell r="C23">
            <v>33.1</v>
          </cell>
          <cell r="D23">
            <v>19.2</v>
          </cell>
          <cell r="E23">
            <v>66.63636363636364</v>
          </cell>
          <cell r="F23">
            <v>90</v>
          </cell>
          <cell r="G23">
            <v>50</v>
          </cell>
          <cell r="H23">
            <v>14.04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31.145454545454548</v>
          </cell>
          <cell r="C24">
            <v>34.799999999999997</v>
          </cell>
          <cell r="D24">
            <v>23.8</v>
          </cell>
          <cell r="E24">
            <v>55.272727272727273</v>
          </cell>
          <cell r="F24">
            <v>78</v>
          </cell>
          <cell r="G24">
            <v>40</v>
          </cell>
          <cell r="H24">
            <v>9</v>
          </cell>
          <cell r="I24" t="str">
            <v>N</v>
          </cell>
          <cell r="J24">
            <v>23.759999999999998</v>
          </cell>
          <cell r="K24">
            <v>0</v>
          </cell>
        </row>
        <row r="25">
          <cell r="B25">
            <v>30.057142857142857</v>
          </cell>
          <cell r="C25">
            <v>34</v>
          </cell>
          <cell r="D25">
            <v>22.8</v>
          </cell>
          <cell r="E25">
            <v>60.285714285714285</v>
          </cell>
          <cell r="F25">
            <v>79</v>
          </cell>
          <cell r="G25">
            <v>46</v>
          </cell>
          <cell r="H25">
            <v>10.44</v>
          </cell>
          <cell r="I25" t="str">
            <v>N</v>
          </cell>
          <cell r="J25">
            <v>21.96</v>
          </cell>
          <cell r="K25">
            <v>0</v>
          </cell>
        </row>
        <row r="26">
          <cell r="B26">
            <v>30.019999999999992</v>
          </cell>
          <cell r="C26">
            <v>34.1</v>
          </cell>
          <cell r="D26">
            <v>21.6</v>
          </cell>
          <cell r="E26">
            <v>62.8</v>
          </cell>
          <cell r="F26">
            <v>87</v>
          </cell>
          <cell r="G26">
            <v>47</v>
          </cell>
          <cell r="H26">
            <v>12.96</v>
          </cell>
          <cell r="I26" t="str">
            <v>N</v>
          </cell>
          <cell r="J26">
            <v>28.8</v>
          </cell>
          <cell r="K26">
            <v>0</v>
          </cell>
        </row>
        <row r="27">
          <cell r="B27">
            <v>28.4</v>
          </cell>
          <cell r="C27">
            <v>30.4</v>
          </cell>
          <cell r="D27">
            <v>23.8</v>
          </cell>
          <cell r="E27">
            <v>65.3</v>
          </cell>
          <cell r="F27">
            <v>80</v>
          </cell>
          <cell r="G27">
            <v>58</v>
          </cell>
          <cell r="H27">
            <v>9.7200000000000006</v>
          </cell>
          <cell r="I27" t="str">
            <v>N</v>
          </cell>
          <cell r="J27">
            <v>23.759999999999998</v>
          </cell>
          <cell r="K27">
            <v>0</v>
          </cell>
        </row>
        <row r="28">
          <cell r="B28">
            <v>28.659999999999997</v>
          </cell>
          <cell r="C28">
            <v>31.5</v>
          </cell>
          <cell r="D28">
            <v>23.4</v>
          </cell>
          <cell r="E28">
            <v>64.7</v>
          </cell>
          <cell r="F28">
            <v>81</v>
          </cell>
          <cell r="G28">
            <v>53</v>
          </cell>
          <cell r="H28">
            <v>11.16</v>
          </cell>
          <cell r="I28" t="str">
            <v>N</v>
          </cell>
          <cell r="J28">
            <v>24.48</v>
          </cell>
          <cell r="K28">
            <v>0</v>
          </cell>
        </row>
        <row r="29">
          <cell r="B29">
            <v>31.181818181818183</v>
          </cell>
          <cell r="C29">
            <v>35.1</v>
          </cell>
          <cell r="D29">
            <v>21.1</v>
          </cell>
          <cell r="E29">
            <v>57.363636363636367</v>
          </cell>
          <cell r="F29">
            <v>85</v>
          </cell>
          <cell r="G29">
            <v>43</v>
          </cell>
          <cell r="H29">
            <v>12.24</v>
          </cell>
          <cell r="I29" t="str">
            <v>N</v>
          </cell>
          <cell r="J29">
            <v>26.28</v>
          </cell>
          <cell r="K29">
            <v>0</v>
          </cell>
        </row>
        <row r="30">
          <cell r="B30">
            <v>22.425000000000001</v>
          </cell>
          <cell r="C30">
            <v>23.1</v>
          </cell>
          <cell r="D30">
            <v>20.3</v>
          </cell>
          <cell r="E30">
            <v>82</v>
          </cell>
          <cell r="F30">
            <v>86</v>
          </cell>
          <cell r="G30">
            <v>79</v>
          </cell>
          <cell r="H30">
            <v>4.6800000000000006</v>
          </cell>
          <cell r="I30" t="str">
            <v>N</v>
          </cell>
          <cell r="J30">
            <v>19.079999999999998</v>
          </cell>
          <cell r="K30">
            <v>0</v>
          </cell>
        </row>
        <row r="31">
          <cell r="B31">
            <v>27.863636363636363</v>
          </cell>
          <cell r="C31">
            <v>31.1</v>
          </cell>
          <cell r="D31">
            <v>19.899999999999999</v>
          </cell>
          <cell r="E31">
            <v>59.090909090909093</v>
          </cell>
          <cell r="F31">
            <v>88</v>
          </cell>
          <cell r="G31">
            <v>40</v>
          </cell>
          <cell r="H31">
            <v>5.7600000000000007</v>
          </cell>
          <cell r="I31" t="str">
            <v>N</v>
          </cell>
          <cell r="J31">
            <v>15.840000000000002</v>
          </cell>
          <cell r="K31">
            <v>0</v>
          </cell>
        </row>
        <row r="32">
          <cell r="B32">
            <v>29.981818181818184</v>
          </cell>
          <cell r="C32">
            <v>33.5</v>
          </cell>
          <cell r="D32">
            <v>19.100000000000001</v>
          </cell>
          <cell r="E32">
            <v>57.636363636363633</v>
          </cell>
          <cell r="F32">
            <v>80</v>
          </cell>
          <cell r="G32">
            <v>48</v>
          </cell>
          <cell r="H32">
            <v>12.24</v>
          </cell>
          <cell r="I32" t="str">
            <v>N</v>
          </cell>
          <cell r="J32">
            <v>27.720000000000002</v>
          </cell>
          <cell r="K32">
            <v>0</v>
          </cell>
        </row>
        <row r="33">
          <cell r="B33">
            <v>24.544444444444441</v>
          </cell>
          <cell r="C33">
            <v>26.9</v>
          </cell>
          <cell r="D33">
            <v>21.3</v>
          </cell>
          <cell r="E33">
            <v>75.555555555555557</v>
          </cell>
          <cell r="F33">
            <v>85</v>
          </cell>
          <cell r="G33">
            <v>69</v>
          </cell>
          <cell r="H33">
            <v>5.7600000000000007</v>
          </cell>
          <cell r="I33" t="str">
            <v>N</v>
          </cell>
          <cell r="J33">
            <v>21.240000000000002</v>
          </cell>
          <cell r="K33">
            <v>0</v>
          </cell>
        </row>
        <row r="34">
          <cell r="B34">
            <v>25.981818181818184</v>
          </cell>
          <cell r="C34">
            <v>29.6</v>
          </cell>
          <cell r="D34">
            <v>18.2</v>
          </cell>
          <cell r="E34">
            <v>61.81818181818182</v>
          </cell>
          <cell r="F34">
            <v>80</v>
          </cell>
          <cell r="G34">
            <v>47</v>
          </cell>
          <cell r="H34">
            <v>11.879999999999999</v>
          </cell>
          <cell r="I34" t="str">
            <v>N</v>
          </cell>
          <cell r="J34">
            <v>32.04</v>
          </cell>
          <cell r="K34">
            <v>0</v>
          </cell>
        </row>
        <row r="35">
          <cell r="B35">
            <v>27.245454545454546</v>
          </cell>
          <cell r="C35">
            <v>30.9</v>
          </cell>
          <cell r="D35">
            <v>19.600000000000001</v>
          </cell>
          <cell r="E35">
            <v>55.18181818181818</v>
          </cell>
          <cell r="F35">
            <v>72</v>
          </cell>
          <cell r="G35">
            <v>42</v>
          </cell>
          <cell r="H35">
            <v>9</v>
          </cell>
          <cell r="I35" t="str">
            <v>N</v>
          </cell>
          <cell r="J35">
            <v>20.88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34.836363636363636</v>
          </cell>
          <cell r="C5">
            <v>39.700000000000003</v>
          </cell>
          <cell r="D5">
            <v>22.3</v>
          </cell>
          <cell r="E5">
            <v>32.555555555555557</v>
          </cell>
          <cell r="F5">
            <v>64</v>
          </cell>
          <cell r="G5">
            <v>17</v>
          </cell>
          <cell r="H5">
            <v>27.720000000000002</v>
          </cell>
          <cell r="I5" t="str">
            <v>N</v>
          </cell>
          <cell r="J5">
            <v>48.96</v>
          </cell>
          <cell r="K5">
            <v>0</v>
          </cell>
        </row>
        <row r="6">
          <cell r="B6">
            <v>34.172727272727272</v>
          </cell>
          <cell r="C6">
            <v>40.200000000000003</v>
          </cell>
          <cell r="D6">
            <v>24</v>
          </cell>
          <cell r="E6">
            <v>37</v>
          </cell>
          <cell r="F6">
            <v>60</v>
          </cell>
          <cell r="G6">
            <v>24</v>
          </cell>
          <cell r="H6">
            <v>18.36</v>
          </cell>
          <cell r="I6" t="str">
            <v>N</v>
          </cell>
          <cell r="J6">
            <v>35.28</v>
          </cell>
          <cell r="K6">
            <v>0</v>
          </cell>
        </row>
        <row r="7">
          <cell r="B7">
            <v>34.492307692307698</v>
          </cell>
          <cell r="C7">
            <v>40.200000000000003</v>
          </cell>
          <cell r="D7">
            <v>22.4</v>
          </cell>
          <cell r="E7">
            <v>38.727272727272727</v>
          </cell>
          <cell r="F7">
            <v>73</v>
          </cell>
          <cell r="G7">
            <v>22</v>
          </cell>
          <cell r="H7">
            <v>28.44</v>
          </cell>
          <cell r="I7" t="str">
            <v>N</v>
          </cell>
          <cell r="J7">
            <v>44.64</v>
          </cell>
          <cell r="K7">
            <v>0</v>
          </cell>
        </row>
        <row r="8">
          <cell r="B8">
            <v>29.857142857142854</v>
          </cell>
          <cell r="C8">
            <v>36.1</v>
          </cell>
          <cell r="D8">
            <v>19</v>
          </cell>
          <cell r="E8">
            <v>50.142857142857146</v>
          </cell>
          <cell r="F8">
            <v>83</v>
          </cell>
          <cell r="G8">
            <v>34</v>
          </cell>
          <cell r="H8">
            <v>20.88</v>
          </cell>
          <cell r="I8" t="str">
            <v>N</v>
          </cell>
          <cell r="J8">
            <v>36.72</v>
          </cell>
          <cell r="K8">
            <v>0</v>
          </cell>
        </row>
        <row r="9">
          <cell r="B9">
            <v>29.543749999999999</v>
          </cell>
          <cell r="C9">
            <v>35.799999999999997</v>
          </cell>
          <cell r="D9">
            <v>20.5</v>
          </cell>
          <cell r="E9">
            <v>52.6875</v>
          </cell>
          <cell r="F9">
            <v>82</v>
          </cell>
          <cell r="G9">
            <v>36</v>
          </cell>
          <cell r="H9">
            <v>25.56</v>
          </cell>
          <cell r="I9" t="str">
            <v>S</v>
          </cell>
          <cell r="J9">
            <v>46.800000000000004</v>
          </cell>
          <cell r="K9">
            <v>0</v>
          </cell>
        </row>
        <row r="10">
          <cell r="B10">
            <v>30.9</v>
          </cell>
          <cell r="C10">
            <v>38.6</v>
          </cell>
          <cell r="D10">
            <v>19.5</v>
          </cell>
          <cell r="E10">
            <v>46.1875</v>
          </cell>
          <cell r="F10">
            <v>78</v>
          </cell>
          <cell r="G10">
            <v>28</v>
          </cell>
          <cell r="H10">
            <v>21.96</v>
          </cell>
          <cell r="I10" t="str">
            <v>N</v>
          </cell>
          <cell r="J10">
            <v>31.680000000000003</v>
          </cell>
          <cell r="K10">
            <v>0</v>
          </cell>
        </row>
        <row r="11">
          <cell r="B11">
            <v>34.115384615384613</v>
          </cell>
          <cell r="C11">
            <v>40.1</v>
          </cell>
          <cell r="D11">
            <v>23.8</v>
          </cell>
          <cell r="E11">
            <v>43.222222222222221</v>
          </cell>
          <cell r="F11">
            <v>68</v>
          </cell>
          <cell r="G11">
            <v>25</v>
          </cell>
          <cell r="H11">
            <v>20.16</v>
          </cell>
          <cell r="I11" t="str">
            <v>N</v>
          </cell>
          <cell r="J11">
            <v>43.56</v>
          </cell>
          <cell r="K11">
            <v>0</v>
          </cell>
        </row>
        <row r="12">
          <cell r="B12">
            <v>33.058333333333337</v>
          </cell>
          <cell r="C12">
            <v>38.9</v>
          </cell>
          <cell r="D12">
            <v>20.6</v>
          </cell>
          <cell r="E12">
            <v>43.166666666666664</v>
          </cell>
          <cell r="F12">
            <v>86</v>
          </cell>
          <cell r="G12">
            <v>25</v>
          </cell>
          <cell r="H12">
            <v>24.48</v>
          </cell>
          <cell r="I12" t="str">
            <v>N</v>
          </cell>
          <cell r="J12">
            <v>41.76</v>
          </cell>
          <cell r="K12">
            <v>0</v>
          </cell>
        </row>
        <row r="13">
          <cell r="B13">
            <v>32.328571428571429</v>
          </cell>
          <cell r="C13">
            <v>37.799999999999997</v>
          </cell>
          <cell r="D13">
            <v>24.9</v>
          </cell>
          <cell r="E13">
            <v>36.142857142857146</v>
          </cell>
          <cell r="F13">
            <v>63</v>
          </cell>
          <cell r="G13">
            <v>23</v>
          </cell>
          <cell r="H13">
            <v>41.04</v>
          </cell>
          <cell r="I13" t="str">
            <v>N</v>
          </cell>
          <cell r="J13">
            <v>61.560000000000009</v>
          </cell>
          <cell r="K13">
            <v>0</v>
          </cell>
        </row>
        <row r="14">
          <cell r="B14">
            <v>25.886666666666667</v>
          </cell>
          <cell r="C14">
            <v>31.5</v>
          </cell>
          <cell r="D14">
            <v>18.7</v>
          </cell>
          <cell r="E14">
            <v>33.6</v>
          </cell>
          <cell r="F14">
            <v>79</v>
          </cell>
          <cell r="G14">
            <v>13</v>
          </cell>
          <cell r="H14">
            <v>27.36</v>
          </cell>
          <cell r="I14" t="str">
            <v>SE</v>
          </cell>
          <cell r="J14">
            <v>55.800000000000004</v>
          </cell>
          <cell r="K14">
            <v>0</v>
          </cell>
        </row>
        <row r="15">
          <cell r="B15">
            <v>27.17647058823529</v>
          </cell>
          <cell r="C15">
            <v>34.1</v>
          </cell>
          <cell r="D15">
            <v>18.399999999999999</v>
          </cell>
          <cell r="E15">
            <v>35.235294117647058</v>
          </cell>
          <cell r="F15">
            <v>55</v>
          </cell>
          <cell r="G15">
            <v>26</v>
          </cell>
          <cell r="H15">
            <v>26.64</v>
          </cell>
          <cell r="I15" t="str">
            <v>N</v>
          </cell>
          <cell r="J15">
            <v>47.16</v>
          </cell>
          <cell r="K15">
            <v>0</v>
          </cell>
        </row>
        <row r="16">
          <cell r="B16">
            <v>26.319999999999997</v>
          </cell>
          <cell r="C16">
            <v>34.799999999999997</v>
          </cell>
          <cell r="D16">
            <v>21</v>
          </cell>
          <cell r="E16">
            <v>58</v>
          </cell>
          <cell r="F16">
            <v>93</v>
          </cell>
          <cell r="G16">
            <v>38</v>
          </cell>
          <cell r="H16">
            <v>19.079999999999998</v>
          </cell>
          <cell r="I16" t="str">
            <v>N</v>
          </cell>
          <cell r="J16">
            <v>48.6</v>
          </cell>
          <cell r="K16">
            <v>6.2</v>
          </cell>
        </row>
        <row r="17">
          <cell r="B17">
            <v>26.664285714285715</v>
          </cell>
          <cell r="C17">
            <v>35.299999999999997</v>
          </cell>
          <cell r="D17">
            <v>19.399999999999999</v>
          </cell>
          <cell r="E17">
            <v>64.285714285714292</v>
          </cell>
          <cell r="F17">
            <v>99</v>
          </cell>
          <cell r="G17">
            <v>36</v>
          </cell>
          <cell r="H17">
            <v>42.84</v>
          </cell>
          <cell r="I17" t="str">
            <v>N</v>
          </cell>
          <cell r="J17">
            <v>75.960000000000008</v>
          </cell>
          <cell r="K17">
            <v>28.400000000000002</v>
          </cell>
        </row>
        <row r="18">
          <cell r="B18">
            <v>26.112499999999997</v>
          </cell>
          <cell r="C18">
            <v>36.700000000000003</v>
          </cell>
          <cell r="D18">
            <v>18.7</v>
          </cell>
          <cell r="E18">
            <v>66.25</v>
          </cell>
          <cell r="F18">
            <v>90</v>
          </cell>
          <cell r="G18">
            <v>34</v>
          </cell>
          <cell r="H18">
            <v>43.56</v>
          </cell>
          <cell r="I18" t="str">
            <v>N</v>
          </cell>
          <cell r="J18">
            <v>110.52</v>
          </cell>
          <cell r="K18">
            <v>19</v>
          </cell>
        </row>
        <row r="19">
          <cell r="B19">
            <v>20.63</v>
          </cell>
          <cell r="C19">
            <v>25.4</v>
          </cell>
          <cell r="D19">
            <v>19.100000000000001</v>
          </cell>
          <cell r="E19">
            <v>91.4</v>
          </cell>
          <cell r="F19">
            <v>98</v>
          </cell>
          <cell r="G19">
            <v>62</v>
          </cell>
          <cell r="H19">
            <v>28.44</v>
          </cell>
          <cell r="I19" t="str">
            <v>N</v>
          </cell>
          <cell r="J19">
            <v>65.52</v>
          </cell>
          <cell r="K19">
            <v>4.2</v>
          </cell>
        </row>
        <row r="20">
          <cell r="B20">
            <v>24.064285714285717</v>
          </cell>
          <cell r="C20">
            <v>27.9</v>
          </cell>
          <cell r="D20">
            <v>18.8</v>
          </cell>
          <cell r="E20">
            <v>77.571428571428569</v>
          </cell>
          <cell r="F20">
            <v>99</v>
          </cell>
          <cell r="G20">
            <v>60</v>
          </cell>
          <cell r="H20">
            <v>19.8</v>
          </cell>
          <cell r="I20" t="str">
            <v>L</v>
          </cell>
          <cell r="J20">
            <v>29.16</v>
          </cell>
          <cell r="K20">
            <v>0.2</v>
          </cell>
        </row>
        <row r="21">
          <cell r="B21">
            <v>25.056249999999995</v>
          </cell>
          <cell r="C21">
            <v>30.5</v>
          </cell>
          <cell r="D21">
            <v>17.3</v>
          </cell>
          <cell r="E21">
            <v>62</v>
          </cell>
          <cell r="F21">
            <v>91</v>
          </cell>
          <cell r="G21">
            <v>43</v>
          </cell>
          <cell r="H21">
            <v>25.2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24.194117647058825</v>
          </cell>
          <cell r="C22">
            <v>28.5</v>
          </cell>
          <cell r="D22">
            <v>19</v>
          </cell>
          <cell r="E22">
            <v>65.294117647058826</v>
          </cell>
          <cell r="F22">
            <v>87</v>
          </cell>
          <cell r="G22">
            <v>49</v>
          </cell>
          <cell r="H22">
            <v>18.36</v>
          </cell>
          <cell r="I22" t="str">
            <v>N</v>
          </cell>
          <cell r="J22">
            <v>32.04</v>
          </cell>
          <cell r="K22">
            <v>0</v>
          </cell>
        </row>
        <row r="23">
          <cell r="B23">
            <v>28.081249999999997</v>
          </cell>
          <cell r="C23">
            <v>34.1</v>
          </cell>
          <cell r="D23">
            <v>19.899999999999999</v>
          </cell>
          <cell r="E23">
            <v>57.125</v>
          </cell>
          <cell r="F23">
            <v>90</v>
          </cell>
          <cell r="G23">
            <v>36</v>
          </cell>
          <cell r="H23">
            <v>24.48</v>
          </cell>
          <cell r="I23" t="str">
            <v>N</v>
          </cell>
          <cell r="J23">
            <v>39.96</v>
          </cell>
          <cell r="K23">
            <v>0</v>
          </cell>
        </row>
        <row r="24">
          <cell r="B24">
            <v>26.987499999999997</v>
          </cell>
          <cell r="C24">
            <v>33</v>
          </cell>
          <cell r="D24">
            <v>20.3</v>
          </cell>
          <cell r="E24">
            <v>62</v>
          </cell>
          <cell r="F24">
            <v>95</v>
          </cell>
          <cell r="G24">
            <v>43</v>
          </cell>
          <cell r="H24">
            <v>19.440000000000001</v>
          </cell>
          <cell r="I24" t="str">
            <v>N</v>
          </cell>
          <cell r="J24">
            <v>35.64</v>
          </cell>
          <cell r="K24">
            <v>0</v>
          </cell>
        </row>
        <row r="25">
          <cell r="B25">
            <v>27.170588235294119</v>
          </cell>
          <cell r="C25">
            <v>34.700000000000003</v>
          </cell>
          <cell r="D25">
            <v>20.8</v>
          </cell>
          <cell r="E25">
            <v>64.941176470588232</v>
          </cell>
          <cell r="F25">
            <v>94</v>
          </cell>
          <cell r="G25">
            <v>35</v>
          </cell>
          <cell r="H25">
            <v>16.2</v>
          </cell>
          <cell r="I25" t="str">
            <v>N</v>
          </cell>
          <cell r="J25">
            <v>45</v>
          </cell>
          <cell r="K25">
            <v>1</v>
          </cell>
        </row>
        <row r="26">
          <cell r="B26">
            <v>26.381250000000001</v>
          </cell>
          <cell r="C26">
            <v>31.6</v>
          </cell>
          <cell r="D26">
            <v>21.1</v>
          </cell>
          <cell r="E26">
            <v>63.25</v>
          </cell>
          <cell r="F26">
            <v>94</v>
          </cell>
          <cell r="G26">
            <v>42</v>
          </cell>
          <cell r="H26">
            <v>31.319999999999997</v>
          </cell>
          <cell r="I26" t="str">
            <v>NE</v>
          </cell>
          <cell r="J26">
            <v>41.76</v>
          </cell>
          <cell r="K26">
            <v>0.2</v>
          </cell>
        </row>
        <row r="27">
          <cell r="B27">
            <v>25.035294117647059</v>
          </cell>
          <cell r="C27">
            <v>31.3</v>
          </cell>
          <cell r="D27">
            <v>21.4</v>
          </cell>
          <cell r="E27">
            <v>70.588235294117652</v>
          </cell>
          <cell r="F27">
            <v>94</v>
          </cell>
          <cell r="G27">
            <v>47</v>
          </cell>
          <cell r="H27">
            <v>27</v>
          </cell>
          <cell r="I27" t="str">
            <v>N</v>
          </cell>
          <cell r="J27">
            <v>45.36</v>
          </cell>
          <cell r="K27">
            <v>0.6</v>
          </cell>
        </row>
        <row r="28">
          <cell r="B28">
            <v>24.073333333333334</v>
          </cell>
          <cell r="C28">
            <v>27.6</v>
          </cell>
          <cell r="D28">
            <v>19.3</v>
          </cell>
          <cell r="E28">
            <v>81.533333333333331</v>
          </cell>
          <cell r="F28">
            <v>99</v>
          </cell>
          <cell r="G28">
            <v>64</v>
          </cell>
          <cell r="H28">
            <v>25.92</v>
          </cell>
          <cell r="I28" t="str">
            <v>N</v>
          </cell>
          <cell r="J28">
            <v>71.28</v>
          </cell>
          <cell r="K28">
            <v>30</v>
          </cell>
        </row>
        <row r="29">
          <cell r="B29">
            <v>27.506249999999998</v>
          </cell>
          <cell r="C29">
            <v>34.1</v>
          </cell>
          <cell r="D29">
            <v>18.8</v>
          </cell>
          <cell r="E29">
            <v>68.9375</v>
          </cell>
          <cell r="F29">
            <v>99</v>
          </cell>
          <cell r="G29">
            <v>38</v>
          </cell>
          <cell r="H29">
            <v>23.040000000000003</v>
          </cell>
          <cell r="I29" t="str">
            <v>N</v>
          </cell>
          <cell r="J29">
            <v>47.88</v>
          </cell>
          <cell r="K29">
            <v>0.2</v>
          </cell>
        </row>
        <row r="30">
          <cell r="B30">
            <v>21.099999999999998</v>
          </cell>
          <cell r="C30">
            <v>27.3</v>
          </cell>
          <cell r="D30">
            <v>18.5</v>
          </cell>
          <cell r="E30">
            <v>88.083333333333329</v>
          </cell>
          <cell r="F30">
            <v>97</v>
          </cell>
          <cell r="G30">
            <v>62</v>
          </cell>
          <cell r="H30">
            <v>29.52</v>
          </cell>
          <cell r="I30" t="str">
            <v>N</v>
          </cell>
          <cell r="J30">
            <v>50.04</v>
          </cell>
          <cell r="K30">
            <v>6.4</v>
          </cell>
        </row>
        <row r="31">
          <cell r="B31">
            <v>24.642857142857142</v>
          </cell>
          <cell r="C31">
            <v>28.7</v>
          </cell>
          <cell r="D31">
            <v>18.2</v>
          </cell>
          <cell r="E31">
            <v>60.428571428571431</v>
          </cell>
          <cell r="F31">
            <v>97</v>
          </cell>
          <cell r="G31">
            <v>38</v>
          </cell>
          <cell r="H31">
            <v>15.120000000000001</v>
          </cell>
          <cell r="I31" t="str">
            <v>N</v>
          </cell>
          <cell r="J31">
            <v>34.200000000000003</v>
          </cell>
          <cell r="K31">
            <v>0.2</v>
          </cell>
        </row>
        <row r="32">
          <cell r="B32">
            <v>27.305882352941179</v>
          </cell>
          <cell r="C32">
            <v>33.299999999999997</v>
          </cell>
          <cell r="D32">
            <v>16</v>
          </cell>
          <cell r="E32">
            <v>53.411764705882355</v>
          </cell>
          <cell r="F32">
            <v>91</v>
          </cell>
          <cell r="G32">
            <v>35</v>
          </cell>
          <cell r="H32">
            <v>19.440000000000001</v>
          </cell>
          <cell r="I32" t="str">
            <v>N</v>
          </cell>
          <cell r="J32">
            <v>33.840000000000003</v>
          </cell>
          <cell r="K32">
            <v>0</v>
          </cell>
        </row>
        <row r="33">
          <cell r="B33">
            <v>21.63529411764706</v>
          </cell>
          <cell r="C33">
            <v>26.8</v>
          </cell>
          <cell r="D33">
            <v>18.100000000000001</v>
          </cell>
          <cell r="E33">
            <v>83.411764705882348</v>
          </cell>
          <cell r="F33">
            <v>97</v>
          </cell>
          <cell r="G33">
            <v>62</v>
          </cell>
          <cell r="H33">
            <v>30.96</v>
          </cell>
          <cell r="I33" t="str">
            <v>S</v>
          </cell>
          <cell r="J33">
            <v>50.4</v>
          </cell>
          <cell r="K33">
            <v>0.2</v>
          </cell>
        </row>
        <row r="34">
          <cell r="B34">
            <v>23.456250000000001</v>
          </cell>
          <cell r="C34">
            <v>28.3</v>
          </cell>
          <cell r="D34">
            <v>16.600000000000001</v>
          </cell>
          <cell r="E34">
            <v>68.0625</v>
          </cell>
          <cell r="F34">
            <v>97</v>
          </cell>
          <cell r="G34">
            <v>46</v>
          </cell>
          <cell r="H34">
            <v>22.68</v>
          </cell>
          <cell r="I34" t="str">
            <v>S</v>
          </cell>
          <cell r="J34">
            <v>39.24</v>
          </cell>
          <cell r="K34">
            <v>0</v>
          </cell>
        </row>
        <row r="35">
          <cell r="B35">
            <v>23.44705882352941</v>
          </cell>
          <cell r="C35">
            <v>28.6</v>
          </cell>
          <cell r="D35">
            <v>17.2</v>
          </cell>
          <cell r="E35">
            <v>66.764705882352942</v>
          </cell>
          <cell r="F35">
            <v>96</v>
          </cell>
          <cell r="G35">
            <v>44</v>
          </cell>
          <cell r="H35">
            <v>18.720000000000002</v>
          </cell>
          <cell r="I35" t="str">
            <v>SE</v>
          </cell>
          <cell r="J35">
            <v>38.159999999999997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>
            <v>35.733333333333327</v>
          </cell>
          <cell r="C18">
            <v>39.6</v>
          </cell>
          <cell r="D18">
            <v>26.5</v>
          </cell>
          <cell r="E18">
            <v>32.25</v>
          </cell>
          <cell r="F18">
            <v>61</v>
          </cell>
          <cell r="G18">
            <v>23</v>
          </cell>
          <cell r="H18">
            <v>0.36000000000000004</v>
          </cell>
          <cell r="I18" t="str">
            <v>N</v>
          </cell>
          <cell r="J18">
            <v>28.8</v>
          </cell>
          <cell r="K18">
            <v>0</v>
          </cell>
        </row>
        <row r="19">
          <cell r="B19">
            <v>25.845833333333342</v>
          </cell>
          <cell r="C19">
            <v>32.4</v>
          </cell>
          <cell r="D19">
            <v>22.4</v>
          </cell>
          <cell r="E19">
            <v>64.583333333333329</v>
          </cell>
          <cell r="F19">
            <v>88</v>
          </cell>
          <cell r="G19">
            <v>39</v>
          </cell>
          <cell r="H19">
            <v>3.24</v>
          </cell>
          <cell r="I19" t="str">
            <v>S</v>
          </cell>
          <cell r="J19">
            <v>31.319999999999997</v>
          </cell>
          <cell r="K19">
            <v>0.4</v>
          </cell>
        </row>
        <row r="20">
          <cell r="B20">
            <v>26.091666666666669</v>
          </cell>
          <cell r="C20">
            <v>33.9</v>
          </cell>
          <cell r="D20">
            <v>20.8</v>
          </cell>
          <cell r="E20">
            <v>68.416666666666671</v>
          </cell>
          <cell r="F20">
            <v>91</v>
          </cell>
          <cell r="G20">
            <v>35</v>
          </cell>
          <cell r="H20">
            <v>0</v>
          </cell>
          <cell r="I20" t="str">
            <v>S</v>
          </cell>
          <cell r="J20">
            <v>7.2</v>
          </cell>
          <cell r="K20">
            <v>0</v>
          </cell>
        </row>
        <row r="21">
          <cell r="B21">
            <v>29.349999999999994</v>
          </cell>
          <cell r="C21">
            <v>37.700000000000003</v>
          </cell>
          <cell r="D21">
            <v>23.1</v>
          </cell>
          <cell r="E21">
            <v>52.583333333333336</v>
          </cell>
          <cell r="F21">
            <v>76</v>
          </cell>
          <cell r="G21">
            <v>26</v>
          </cell>
          <cell r="H21">
            <v>0</v>
          </cell>
          <cell r="I21" t="str">
            <v>S</v>
          </cell>
          <cell r="J21">
            <v>16.2</v>
          </cell>
          <cell r="K21">
            <v>0</v>
          </cell>
        </row>
        <row r="22">
          <cell r="B22">
            <v>26.958333333333329</v>
          </cell>
          <cell r="C22">
            <v>35.200000000000003</v>
          </cell>
          <cell r="D22">
            <v>22.5</v>
          </cell>
          <cell r="E22">
            <v>59.958333333333336</v>
          </cell>
          <cell r="F22">
            <v>86</v>
          </cell>
          <cell r="G22">
            <v>31</v>
          </cell>
          <cell r="H22">
            <v>9</v>
          </cell>
          <cell r="I22" t="str">
            <v>S</v>
          </cell>
          <cell r="J22">
            <v>34.56</v>
          </cell>
          <cell r="K22">
            <v>0.8</v>
          </cell>
        </row>
        <row r="23">
          <cell r="B23">
            <v>21.516666666666669</v>
          </cell>
          <cell r="C23">
            <v>22.6</v>
          </cell>
          <cell r="D23">
            <v>20.8</v>
          </cell>
          <cell r="E23">
            <v>90</v>
          </cell>
          <cell r="F23">
            <v>92</v>
          </cell>
          <cell r="G23">
            <v>85</v>
          </cell>
          <cell r="H23">
            <v>0</v>
          </cell>
          <cell r="I23" t="str">
            <v>N</v>
          </cell>
          <cell r="J23">
            <v>0</v>
          </cell>
          <cell r="K23">
            <v>0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>
            <v>25.790909090909089</v>
          </cell>
          <cell r="C33">
            <v>27.7</v>
          </cell>
          <cell r="D33">
            <v>23</v>
          </cell>
          <cell r="E33">
            <v>71.181818181818187</v>
          </cell>
          <cell r="F33">
            <v>89</v>
          </cell>
          <cell r="G33">
            <v>61</v>
          </cell>
          <cell r="H33">
            <v>1.4400000000000002</v>
          </cell>
          <cell r="I33" t="str">
            <v>N</v>
          </cell>
          <cell r="J33">
            <v>13.32</v>
          </cell>
          <cell r="K33">
            <v>0</v>
          </cell>
        </row>
        <row r="34">
          <cell r="B34">
            <v>24.962499999999995</v>
          </cell>
          <cell r="C34">
            <v>30.7</v>
          </cell>
          <cell r="D34">
            <v>20.100000000000001</v>
          </cell>
          <cell r="E34">
            <v>63.541666666666664</v>
          </cell>
          <cell r="F34">
            <v>84</v>
          </cell>
          <cell r="G34">
            <v>35</v>
          </cell>
          <cell r="H34">
            <v>12.6</v>
          </cell>
          <cell r="I34" t="str">
            <v>S</v>
          </cell>
          <cell r="J34">
            <v>30.6</v>
          </cell>
          <cell r="K34">
            <v>0</v>
          </cell>
        </row>
        <row r="35">
          <cell r="B35">
            <v>25.437500000000004</v>
          </cell>
          <cell r="C35">
            <v>30.7</v>
          </cell>
          <cell r="D35">
            <v>20.100000000000001</v>
          </cell>
          <cell r="E35">
            <v>57.166666666666664</v>
          </cell>
          <cell r="F35">
            <v>73</v>
          </cell>
          <cell r="G35">
            <v>42</v>
          </cell>
          <cell r="H35">
            <v>9.7200000000000006</v>
          </cell>
          <cell r="I35" t="str">
            <v>S</v>
          </cell>
          <cell r="J35">
            <v>23.759999999999998</v>
          </cell>
          <cell r="K35">
            <v>0</v>
          </cell>
        </row>
        <row r="36">
          <cell r="I36" t="str">
            <v>S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</v>
          </cell>
          <cell r="C5">
            <v>40.9</v>
          </cell>
          <cell r="D5">
            <v>21.9</v>
          </cell>
          <cell r="E5">
            <v>43.375</v>
          </cell>
          <cell r="F5">
            <v>75</v>
          </cell>
          <cell r="G5">
            <v>18</v>
          </cell>
          <cell r="H5">
            <v>9.7200000000000006</v>
          </cell>
          <cell r="I5" t="str">
            <v>N</v>
          </cell>
          <cell r="J5">
            <v>23.400000000000002</v>
          </cell>
          <cell r="K5">
            <v>0</v>
          </cell>
        </row>
        <row r="6">
          <cell r="B6">
            <v>31.529166666666669</v>
          </cell>
          <cell r="C6">
            <v>40.799999999999997</v>
          </cell>
          <cell r="D6">
            <v>22.7</v>
          </cell>
          <cell r="E6">
            <v>44</v>
          </cell>
          <cell r="F6">
            <v>74</v>
          </cell>
          <cell r="G6">
            <v>19</v>
          </cell>
          <cell r="H6">
            <v>11.879999999999999</v>
          </cell>
          <cell r="I6" t="str">
            <v>NO</v>
          </cell>
          <cell r="J6">
            <v>26.64</v>
          </cell>
          <cell r="K6">
            <v>0</v>
          </cell>
        </row>
        <row r="7">
          <cell r="B7">
            <v>32.033333333333339</v>
          </cell>
          <cell r="C7">
            <v>41.6</v>
          </cell>
          <cell r="D7">
            <v>21.8</v>
          </cell>
          <cell r="E7">
            <v>41.083333333333336</v>
          </cell>
          <cell r="F7">
            <v>75</v>
          </cell>
          <cell r="G7">
            <v>16</v>
          </cell>
          <cell r="H7">
            <v>9</v>
          </cell>
          <cell r="I7" t="str">
            <v>O</v>
          </cell>
          <cell r="J7">
            <v>20.52</v>
          </cell>
          <cell r="K7">
            <v>0</v>
          </cell>
        </row>
        <row r="8">
          <cell r="B8">
            <v>29.274999999999995</v>
          </cell>
          <cell r="C8">
            <v>36.299999999999997</v>
          </cell>
          <cell r="D8">
            <v>21.7</v>
          </cell>
          <cell r="E8">
            <v>53.208333333333336</v>
          </cell>
          <cell r="F8">
            <v>78</v>
          </cell>
          <cell r="G8">
            <v>30</v>
          </cell>
          <cell r="H8">
            <v>23.400000000000002</v>
          </cell>
          <cell r="I8" t="str">
            <v>L</v>
          </cell>
          <cell r="J8">
            <v>37.440000000000005</v>
          </cell>
          <cell r="K8">
            <v>0</v>
          </cell>
        </row>
        <row r="9">
          <cell r="B9">
            <v>28.641666666666662</v>
          </cell>
          <cell r="C9">
            <v>36.200000000000003</v>
          </cell>
          <cell r="D9">
            <v>21.5</v>
          </cell>
          <cell r="E9">
            <v>56.625</v>
          </cell>
          <cell r="F9">
            <v>81</v>
          </cell>
          <cell r="G9">
            <v>36</v>
          </cell>
          <cell r="H9">
            <v>12.6</v>
          </cell>
          <cell r="I9" t="str">
            <v>SE</v>
          </cell>
          <cell r="J9">
            <v>25.2</v>
          </cell>
          <cell r="K9">
            <v>0</v>
          </cell>
        </row>
        <row r="10">
          <cell r="B10">
            <v>30.804166666666671</v>
          </cell>
          <cell r="C10">
            <v>39.5</v>
          </cell>
          <cell r="D10">
            <v>22.9</v>
          </cell>
          <cell r="E10">
            <v>50.416666666666664</v>
          </cell>
          <cell r="F10">
            <v>77</v>
          </cell>
          <cell r="G10">
            <v>25</v>
          </cell>
          <cell r="H10">
            <v>11.16</v>
          </cell>
          <cell r="I10" t="str">
            <v>S</v>
          </cell>
          <cell r="J10">
            <v>25.92</v>
          </cell>
          <cell r="K10">
            <v>0</v>
          </cell>
        </row>
        <row r="11">
          <cell r="B11">
            <v>32.18333333333333</v>
          </cell>
          <cell r="C11">
            <v>41.4</v>
          </cell>
          <cell r="D11">
            <v>25</v>
          </cell>
          <cell r="E11">
            <v>45.25</v>
          </cell>
          <cell r="F11">
            <v>67</v>
          </cell>
          <cell r="G11">
            <v>22</v>
          </cell>
          <cell r="H11">
            <v>15.48</v>
          </cell>
          <cell r="I11" t="str">
            <v>O</v>
          </cell>
          <cell r="J11">
            <v>54</v>
          </cell>
          <cell r="K11">
            <v>0</v>
          </cell>
        </row>
        <row r="12">
          <cell r="B12">
            <v>29.295833333333334</v>
          </cell>
          <cell r="C12">
            <v>38.700000000000003</v>
          </cell>
          <cell r="D12">
            <v>22.1</v>
          </cell>
          <cell r="E12">
            <v>63.041666666666664</v>
          </cell>
          <cell r="F12">
            <v>94</v>
          </cell>
          <cell r="G12">
            <v>27</v>
          </cell>
          <cell r="H12">
            <v>16.2</v>
          </cell>
          <cell r="I12" t="str">
            <v>N</v>
          </cell>
          <cell r="J12">
            <v>42.480000000000004</v>
          </cell>
          <cell r="K12">
            <v>3</v>
          </cell>
        </row>
        <row r="13">
          <cell r="B13">
            <v>31.045833333333331</v>
          </cell>
          <cell r="C13">
            <v>39.700000000000003</v>
          </cell>
          <cell r="D13">
            <v>25.1</v>
          </cell>
          <cell r="E13">
            <v>49.291666666666664</v>
          </cell>
          <cell r="F13">
            <v>72</v>
          </cell>
          <cell r="G13">
            <v>22</v>
          </cell>
          <cell r="H13">
            <v>33.480000000000004</v>
          </cell>
          <cell r="I13" t="str">
            <v>O</v>
          </cell>
          <cell r="J13">
            <v>59.760000000000005</v>
          </cell>
          <cell r="K13">
            <v>0</v>
          </cell>
        </row>
        <row r="14">
          <cell r="B14">
            <v>24.679166666666664</v>
          </cell>
          <cell r="C14">
            <v>29.9</v>
          </cell>
          <cell r="D14">
            <v>20.399999999999999</v>
          </cell>
          <cell r="E14">
            <v>50</v>
          </cell>
          <cell r="F14">
            <v>76</v>
          </cell>
          <cell r="G14">
            <v>18</v>
          </cell>
          <cell r="H14">
            <v>16.920000000000002</v>
          </cell>
          <cell r="I14" t="str">
            <v>SE</v>
          </cell>
          <cell r="J14">
            <v>45</v>
          </cell>
          <cell r="K14">
            <v>0</v>
          </cell>
        </row>
        <row r="15">
          <cell r="B15">
            <v>25</v>
          </cell>
          <cell r="C15">
            <v>33.6</v>
          </cell>
          <cell r="D15">
            <v>19.100000000000001</v>
          </cell>
          <cell r="E15">
            <v>42.375</v>
          </cell>
          <cell r="F15">
            <v>63</v>
          </cell>
          <cell r="G15">
            <v>27</v>
          </cell>
          <cell r="H15">
            <v>19.079999999999998</v>
          </cell>
          <cell r="I15" t="str">
            <v>SE</v>
          </cell>
          <cell r="J15">
            <v>41.4</v>
          </cell>
          <cell r="K15">
            <v>0</v>
          </cell>
        </row>
        <row r="16">
          <cell r="B16">
            <v>26.804166666666671</v>
          </cell>
          <cell r="C16">
            <v>35.299999999999997</v>
          </cell>
          <cell r="D16">
            <v>20.3</v>
          </cell>
          <cell r="E16">
            <v>47.375</v>
          </cell>
          <cell r="F16">
            <v>64</v>
          </cell>
          <cell r="G16">
            <v>36</v>
          </cell>
          <cell r="H16">
            <v>14.76</v>
          </cell>
          <cell r="I16" t="str">
            <v>SE</v>
          </cell>
          <cell r="J16">
            <v>25.92</v>
          </cell>
          <cell r="K16">
            <v>0</v>
          </cell>
        </row>
        <row r="17">
          <cell r="B17">
            <v>27.929166666666671</v>
          </cell>
          <cell r="C17">
            <v>37.299999999999997</v>
          </cell>
          <cell r="D17">
            <v>21.9</v>
          </cell>
          <cell r="E17">
            <v>54.75</v>
          </cell>
          <cell r="F17">
            <v>88</v>
          </cell>
          <cell r="G17">
            <v>27</v>
          </cell>
          <cell r="H17">
            <v>23.400000000000002</v>
          </cell>
          <cell r="I17" t="str">
            <v>SE</v>
          </cell>
          <cell r="J17">
            <v>67.319999999999993</v>
          </cell>
          <cell r="K17">
            <v>6.1999999999999993</v>
          </cell>
        </row>
        <row r="18">
          <cell r="B18">
            <v>27.945833333333336</v>
          </cell>
          <cell r="C18">
            <v>37</v>
          </cell>
          <cell r="D18">
            <v>21.8</v>
          </cell>
          <cell r="E18">
            <v>58.541666666666664</v>
          </cell>
          <cell r="F18">
            <v>85</v>
          </cell>
          <cell r="G18">
            <v>33</v>
          </cell>
          <cell r="H18">
            <v>16.2</v>
          </cell>
          <cell r="I18" t="str">
            <v>N</v>
          </cell>
          <cell r="J18">
            <v>38.880000000000003</v>
          </cell>
          <cell r="K18">
            <v>3.0000000000000004</v>
          </cell>
        </row>
        <row r="19">
          <cell r="B19">
            <v>21.612499999999997</v>
          </cell>
          <cell r="C19">
            <v>28.8</v>
          </cell>
          <cell r="D19">
            <v>20.2</v>
          </cell>
          <cell r="E19">
            <v>91.625</v>
          </cell>
          <cell r="F19">
            <v>97</v>
          </cell>
          <cell r="G19">
            <v>58</v>
          </cell>
          <cell r="H19">
            <v>21.240000000000002</v>
          </cell>
          <cell r="I19" t="str">
            <v>S</v>
          </cell>
          <cell r="J19">
            <v>37.080000000000005</v>
          </cell>
          <cell r="K19">
            <v>27.000000000000004</v>
          </cell>
        </row>
        <row r="20">
          <cell r="B20">
            <v>22.945833333333329</v>
          </cell>
          <cell r="C20">
            <v>28.6</v>
          </cell>
          <cell r="D20">
            <v>20.100000000000001</v>
          </cell>
          <cell r="E20">
            <v>82.708333333333329</v>
          </cell>
          <cell r="F20">
            <v>96</v>
          </cell>
          <cell r="G20">
            <v>58</v>
          </cell>
          <cell r="H20">
            <v>17.64</v>
          </cell>
          <cell r="I20" t="str">
            <v>SE</v>
          </cell>
          <cell r="J20">
            <v>36</v>
          </cell>
          <cell r="K20">
            <v>0</v>
          </cell>
        </row>
        <row r="21">
          <cell r="B21">
            <v>23.729166666666661</v>
          </cell>
          <cell r="C21">
            <v>30.6</v>
          </cell>
          <cell r="D21">
            <v>18</v>
          </cell>
          <cell r="E21">
            <v>65.166666666666671</v>
          </cell>
          <cell r="F21">
            <v>84</v>
          </cell>
          <cell r="G21">
            <v>44</v>
          </cell>
          <cell r="H21">
            <v>23.040000000000003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25.170833333333338</v>
          </cell>
          <cell r="C22">
            <v>32.299999999999997</v>
          </cell>
          <cell r="D22">
            <v>18.600000000000001</v>
          </cell>
          <cell r="E22">
            <v>60.083333333333336</v>
          </cell>
          <cell r="F22">
            <v>78</v>
          </cell>
          <cell r="G22">
            <v>42</v>
          </cell>
          <cell r="H22">
            <v>16.920000000000002</v>
          </cell>
          <cell r="I22" t="str">
            <v>SE</v>
          </cell>
          <cell r="J22">
            <v>30.240000000000002</v>
          </cell>
          <cell r="K22">
            <v>0</v>
          </cell>
        </row>
        <row r="23">
          <cell r="B23">
            <v>27.283333333333335</v>
          </cell>
          <cell r="C23">
            <v>33.4</v>
          </cell>
          <cell r="D23">
            <v>22.7</v>
          </cell>
          <cell r="E23">
            <v>63.541666666666664</v>
          </cell>
          <cell r="F23">
            <v>82</v>
          </cell>
          <cell r="G23">
            <v>40</v>
          </cell>
          <cell r="H23">
            <v>18.720000000000002</v>
          </cell>
          <cell r="I23" t="str">
            <v>SE</v>
          </cell>
          <cell r="J23">
            <v>36.72</v>
          </cell>
          <cell r="K23">
            <v>0</v>
          </cell>
        </row>
        <row r="24">
          <cell r="B24">
            <v>26.012500000000003</v>
          </cell>
          <cell r="C24">
            <v>33.200000000000003</v>
          </cell>
          <cell r="D24">
            <v>20.3</v>
          </cell>
          <cell r="E24">
            <v>70.041666666666671</v>
          </cell>
          <cell r="F24">
            <v>94</v>
          </cell>
          <cell r="G24">
            <v>42</v>
          </cell>
          <cell r="H24">
            <v>14.76</v>
          </cell>
          <cell r="I24" t="str">
            <v>NE</v>
          </cell>
          <cell r="J24">
            <v>34.56</v>
          </cell>
          <cell r="K24">
            <v>0</v>
          </cell>
        </row>
        <row r="25">
          <cell r="B25">
            <v>27.875000000000004</v>
          </cell>
          <cell r="C25">
            <v>34.200000000000003</v>
          </cell>
          <cell r="D25">
            <v>22.1</v>
          </cell>
          <cell r="E25">
            <v>63.75</v>
          </cell>
          <cell r="F25">
            <v>85</v>
          </cell>
          <cell r="G25">
            <v>37</v>
          </cell>
          <cell r="H25">
            <v>13.68</v>
          </cell>
          <cell r="I25" t="str">
            <v>SE</v>
          </cell>
          <cell r="J25">
            <v>36.72</v>
          </cell>
          <cell r="K25">
            <v>0</v>
          </cell>
        </row>
        <row r="26">
          <cell r="B26">
            <v>27.104166666666671</v>
          </cell>
          <cell r="C26">
            <v>33.799999999999997</v>
          </cell>
          <cell r="D26">
            <v>21.6</v>
          </cell>
          <cell r="E26">
            <v>60.75</v>
          </cell>
          <cell r="F26">
            <v>80</v>
          </cell>
          <cell r="G26">
            <v>40</v>
          </cell>
          <cell r="H26">
            <v>21.6</v>
          </cell>
          <cell r="I26" t="str">
            <v>L</v>
          </cell>
          <cell r="J26">
            <v>41.76</v>
          </cell>
          <cell r="K26">
            <v>0</v>
          </cell>
        </row>
        <row r="27">
          <cell r="B27">
            <v>27.437500000000004</v>
          </cell>
          <cell r="C27">
            <v>34</v>
          </cell>
          <cell r="D27">
            <v>22.4</v>
          </cell>
          <cell r="E27">
            <v>56.958333333333336</v>
          </cell>
          <cell r="F27">
            <v>69</v>
          </cell>
          <cell r="G27">
            <v>40</v>
          </cell>
          <cell r="H27">
            <v>25.56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25.187499999999996</v>
          </cell>
          <cell r="C28">
            <v>30.7</v>
          </cell>
          <cell r="D28">
            <v>21.8</v>
          </cell>
          <cell r="E28">
            <v>74.125</v>
          </cell>
          <cell r="F28">
            <v>88</v>
          </cell>
          <cell r="G28">
            <v>58</v>
          </cell>
          <cell r="H28">
            <v>17.64</v>
          </cell>
          <cell r="I28" t="str">
            <v>SE</v>
          </cell>
          <cell r="J28">
            <v>35.64</v>
          </cell>
          <cell r="K28">
            <v>0</v>
          </cell>
        </row>
        <row r="29">
          <cell r="B29">
            <v>25.958333333333339</v>
          </cell>
          <cell r="C29">
            <v>34.9</v>
          </cell>
          <cell r="D29">
            <v>19</v>
          </cell>
          <cell r="E29">
            <v>73.208333333333329</v>
          </cell>
          <cell r="F29">
            <v>98</v>
          </cell>
          <cell r="G29">
            <v>38</v>
          </cell>
          <cell r="H29">
            <v>13.68</v>
          </cell>
          <cell r="I29" t="str">
            <v>N</v>
          </cell>
          <cell r="J29">
            <v>32.4</v>
          </cell>
          <cell r="K29">
            <v>0</v>
          </cell>
        </row>
        <row r="30">
          <cell r="B30">
            <v>23.141666666666669</v>
          </cell>
          <cell r="C30">
            <v>28.9</v>
          </cell>
          <cell r="D30">
            <v>19.399999999999999</v>
          </cell>
          <cell r="E30">
            <v>83.666666666666671</v>
          </cell>
          <cell r="F30">
            <v>98</v>
          </cell>
          <cell r="G30">
            <v>56</v>
          </cell>
          <cell r="H30">
            <v>29.16</v>
          </cell>
          <cell r="I30" t="str">
            <v>L</v>
          </cell>
          <cell r="J30">
            <v>70.2</v>
          </cell>
          <cell r="K30">
            <v>47.6</v>
          </cell>
        </row>
        <row r="31">
          <cell r="B31">
            <v>23.204166666666662</v>
          </cell>
          <cell r="C31">
            <v>30</v>
          </cell>
          <cell r="D31">
            <v>18.899999999999999</v>
          </cell>
          <cell r="E31">
            <v>74.125</v>
          </cell>
          <cell r="F31">
            <v>97</v>
          </cell>
          <cell r="G31">
            <v>35</v>
          </cell>
          <cell r="H31">
            <v>10.08</v>
          </cell>
          <cell r="I31" t="str">
            <v>SO</v>
          </cell>
          <cell r="J31">
            <v>30.6</v>
          </cell>
          <cell r="K31">
            <v>0.2</v>
          </cell>
        </row>
        <row r="32">
          <cell r="B32">
            <v>25.312499999999996</v>
          </cell>
          <cell r="C32">
            <v>32.9</v>
          </cell>
          <cell r="D32">
            <v>17.7</v>
          </cell>
          <cell r="E32">
            <v>63.958333333333336</v>
          </cell>
          <cell r="F32">
            <v>92</v>
          </cell>
          <cell r="G32">
            <v>41</v>
          </cell>
          <cell r="H32">
            <v>7.5600000000000005</v>
          </cell>
          <cell r="I32" t="str">
            <v>NE</v>
          </cell>
          <cell r="J32">
            <v>33.840000000000003</v>
          </cell>
          <cell r="K32">
            <v>0</v>
          </cell>
        </row>
        <row r="33">
          <cell r="B33">
            <v>23.266666666666666</v>
          </cell>
          <cell r="C33">
            <v>27.9</v>
          </cell>
          <cell r="D33">
            <v>20.100000000000001</v>
          </cell>
          <cell r="E33">
            <v>83.083333333333329</v>
          </cell>
          <cell r="F33">
            <v>97</v>
          </cell>
          <cell r="G33">
            <v>59</v>
          </cell>
          <cell r="H33">
            <v>18</v>
          </cell>
          <cell r="I33" t="str">
            <v>L</v>
          </cell>
          <cell r="J33">
            <v>37.080000000000005</v>
          </cell>
          <cell r="K33">
            <v>28.599999999999994</v>
          </cell>
        </row>
        <row r="34">
          <cell r="B34">
            <v>21.479166666666668</v>
          </cell>
          <cell r="C34">
            <v>26.5</v>
          </cell>
          <cell r="D34">
            <v>18.899999999999999</v>
          </cell>
          <cell r="E34">
            <v>85.041666666666671</v>
          </cell>
          <cell r="F34">
            <v>95</v>
          </cell>
          <cell r="G34">
            <v>66</v>
          </cell>
          <cell r="H34">
            <v>13.68</v>
          </cell>
          <cell r="I34" t="str">
            <v>S</v>
          </cell>
          <cell r="J34">
            <v>34.92</v>
          </cell>
          <cell r="K34">
            <v>0</v>
          </cell>
        </row>
        <row r="35">
          <cell r="B35">
            <v>22.5625</v>
          </cell>
          <cell r="C35">
            <v>28.1</v>
          </cell>
          <cell r="D35">
            <v>17.8</v>
          </cell>
          <cell r="E35">
            <v>71.875</v>
          </cell>
          <cell r="F35">
            <v>94</v>
          </cell>
          <cell r="G35">
            <v>49</v>
          </cell>
          <cell r="H35">
            <v>19.8</v>
          </cell>
          <cell r="I35" t="str">
            <v>SE</v>
          </cell>
          <cell r="J35">
            <v>34.200000000000003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30.912500000000005</v>
          </cell>
          <cell r="C5">
            <v>40.6</v>
          </cell>
          <cell r="D5">
            <v>23.4</v>
          </cell>
          <cell r="E5">
            <v>42.291666666666664</v>
          </cell>
          <cell r="F5">
            <v>57</v>
          </cell>
          <cell r="G5">
            <v>21</v>
          </cell>
          <cell r="H5">
            <v>18.36</v>
          </cell>
          <cell r="I5" t="str">
            <v>NE</v>
          </cell>
          <cell r="J5">
            <v>39.24</v>
          </cell>
          <cell r="K5">
            <v>0</v>
          </cell>
        </row>
        <row r="6">
          <cell r="B6">
            <v>31.299999999999997</v>
          </cell>
          <cell r="C6">
            <v>40.6</v>
          </cell>
          <cell r="D6">
            <v>23.5</v>
          </cell>
          <cell r="E6">
            <v>40.958333333333336</v>
          </cell>
          <cell r="F6">
            <v>54</v>
          </cell>
          <cell r="G6">
            <v>22</v>
          </cell>
          <cell r="H6">
            <v>15.48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30.75</v>
          </cell>
          <cell r="C7">
            <v>41.2</v>
          </cell>
          <cell r="D7">
            <v>22.3</v>
          </cell>
          <cell r="E7">
            <v>45.041666666666664</v>
          </cell>
          <cell r="F7">
            <v>64</v>
          </cell>
          <cell r="G7">
            <v>25</v>
          </cell>
          <cell r="H7">
            <v>7.5600000000000005</v>
          </cell>
          <cell r="I7" t="str">
            <v>NE</v>
          </cell>
          <cell r="J7">
            <v>22.68</v>
          </cell>
          <cell r="K7">
            <v>0</v>
          </cell>
        </row>
        <row r="8">
          <cell r="B8">
            <v>29.179166666666664</v>
          </cell>
          <cell r="C8">
            <v>37.299999999999997</v>
          </cell>
          <cell r="D8">
            <v>21.3</v>
          </cell>
          <cell r="E8">
            <v>53.583333333333336</v>
          </cell>
          <cell r="F8">
            <v>73</v>
          </cell>
          <cell r="G8">
            <v>36</v>
          </cell>
          <cell r="H8">
            <v>20.52</v>
          </cell>
          <cell r="I8" t="str">
            <v>L</v>
          </cell>
          <cell r="J8">
            <v>38.519999999999996</v>
          </cell>
          <cell r="K8">
            <v>0</v>
          </cell>
        </row>
        <row r="9">
          <cell r="B9">
            <v>29.175000000000001</v>
          </cell>
          <cell r="C9">
            <v>37.6</v>
          </cell>
          <cell r="D9">
            <v>22.4</v>
          </cell>
          <cell r="E9">
            <v>55.791666666666664</v>
          </cell>
          <cell r="F9">
            <v>71</v>
          </cell>
          <cell r="G9">
            <v>38</v>
          </cell>
          <cell r="H9">
            <v>11.16</v>
          </cell>
          <cell r="I9" t="str">
            <v>SE</v>
          </cell>
          <cell r="J9">
            <v>22.32</v>
          </cell>
          <cell r="K9">
            <v>0</v>
          </cell>
        </row>
        <row r="10">
          <cell r="B10">
            <v>29.091666666666669</v>
          </cell>
          <cell r="C10">
            <v>39</v>
          </cell>
          <cell r="D10">
            <v>21.2</v>
          </cell>
          <cell r="E10">
            <v>57.75</v>
          </cell>
          <cell r="F10">
            <v>78</v>
          </cell>
          <cell r="G10">
            <v>33</v>
          </cell>
          <cell r="H10">
            <v>7.9200000000000008</v>
          </cell>
          <cell r="I10" t="str">
            <v>S</v>
          </cell>
          <cell r="J10">
            <v>17.28</v>
          </cell>
          <cell r="K10">
            <v>0</v>
          </cell>
        </row>
        <row r="11">
          <cell r="B11">
            <v>29.891666666666662</v>
          </cell>
          <cell r="C11">
            <v>40.200000000000003</v>
          </cell>
          <cell r="D11">
            <v>23</v>
          </cell>
          <cell r="E11">
            <v>51.75</v>
          </cell>
          <cell r="F11">
            <v>71</v>
          </cell>
          <cell r="G11">
            <v>32</v>
          </cell>
          <cell r="H11">
            <v>42.12</v>
          </cell>
          <cell r="I11" t="str">
            <v>N</v>
          </cell>
          <cell r="J11">
            <v>74.88000000000001</v>
          </cell>
          <cell r="K11">
            <v>0.2</v>
          </cell>
        </row>
        <row r="12">
          <cell r="B12">
            <v>29.554166666666664</v>
          </cell>
          <cell r="C12">
            <v>38.9</v>
          </cell>
          <cell r="D12">
            <v>22.4</v>
          </cell>
          <cell r="E12">
            <v>55.625</v>
          </cell>
          <cell r="F12">
            <v>74</v>
          </cell>
          <cell r="G12">
            <v>33</v>
          </cell>
          <cell r="H12">
            <v>15.120000000000001</v>
          </cell>
          <cell r="I12" t="str">
            <v>N</v>
          </cell>
          <cell r="J12">
            <v>74.88000000000001</v>
          </cell>
          <cell r="K12">
            <v>0.60000000000000009</v>
          </cell>
        </row>
        <row r="13">
          <cell r="B13">
            <v>32.000000000000007</v>
          </cell>
          <cell r="C13">
            <v>39.5</v>
          </cell>
          <cell r="D13">
            <v>25.4</v>
          </cell>
          <cell r="E13">
            <v>42.458333333333336</v>
          </cell>
          <cell r="F13">
            <v>60</v>
          </cell>
          <cell r="G13">
            <v>26</v>
          </cell>
          <cell r="H13">
            <v>20.16</v>
          </cell>
          <cell r="I13" t="str">
            <v>O</v>
          </cell>
          <cell r="J13">
            <v>47.16</v>
          </cell>
          <cell r="K13">
            <v>0</v>
          </cell>
        </row>
        <row r="14">
          <cell r="B14">
            <v>26.462500000000002</v>
          </cell>
          <cell r="C14">
            <v>32.200000000000003</v>
          </cell>
          <cell r="D14">
            <v>20.8</v>
          </cell>
          <cell r="E14">
            <v>48.375</v>
          </cell>
          <cell r="F14">
            <v>67</v>
          </cell>
          <cell r="G14">
            <v>28</v>
          </cell>
          <cell r="H14">
            <v>13.32</v>
          </cell>
          <cell r="I14" t="str">
            <v>SE</v>
          </cell>
          <cell r="J14">
            <v>42.84</v>
          </cell>
          <cell r="K14">
            <v>0</v>
          </cell>
        </row>
        <row r="15">
          <cell r="B15">
            <v>25.37142857142857</v>
          </cell>
          <cell r="C15">
            <v>35.299999999999997</v>
          </cell>
          <cell r="D15">
            <v>17.3</v>
          </cell>
          <cell r="E15">
            <v>41.476190476190474</v>
          </cell>
          <cell r="F15">
            <v>54</v>
          </cell>
          <cell r="G15">
            <v>30</v>
          </cell>
          <cell r="H15">
            <v>16.559999999999999</v>
          </cell>
          <cell r="I15" t="str">
            <v>NE</v>
          </cell>
          <cell r="J15">
            <v>36</v>
          </cell>
          <cell r="K15">
            <v>0</v>
          </cell>
        </row>
        <row r="16">
          <cell r="B16">
            <v>30.478571428571428</v>
          </cell>
          <cell r="C16">
            <v>35.700000000000003</v>
          </cell>
          <cell r="D16">
            <v>23</v>
          </cell>
          <cell r="E16">
            <v>48.071428571428569</v>
          </cell>
          <cell r="F16">
            <v>65</v>
          </cell>
          <cell r="G16">
            <v>40</v>
          </cell>
          <cell r="H16">
            <v>11.879999999999999</v>
          </cell>
          <cell r="I16" t="str">
            <v>N</v>
          </cell>
          <cell r="J16">
            <v>43.2</v>
          </cell>
          <cell r="K16">
            <v>0.6</v>
          </cell>
        </row>
        <row r="17">
          <cell r="B17">
            <v>27.871428571428574</v>
          </cell>
          <cell r="C17">
            <v>36.1</v>
          </cell>
          <cell r="D17">
            <v>23</v>
          </cell>
          <cell r="E17">
            <v>66.571428571428569</v>
          </cell>
          <cell r="F17">
            <v>81</v>
          </cell>
          <cell r="G17">
            <v>43</v>
          </cell>
          <cell r="H17">
            <v>16.2</v>
          </cell>
          <cell r="I17" t="str">
            <v>N</v>
          </cell>
          <cell r="J17">
            <v>29.52</v>
          </cell>
          <cell r="K17">
            <v>1.8</v>
          </cell>
        </row>
        <row r="18">
          <cell r="B18">
            <v>32.057142857142857</v>
          </cell>
          <cell r="C18">
            <v>37.200000000000003</v>
          </cell>
          <cell r="D18">
            <v>23.5</v>
          </cell>
          <cell r="E18">
            <v>56.285714285714285</v>
          </cell>
          <cell r="F18">
            <v>72</v>
          </cell>
          <cell r="G18">
            <v>38</v>
          </cell>
          <cell r="H18">
            <v>14.04</v>
          </cell>
          <cell r="I18" t="str">
            <v>N</v>
          </cell>
          <cell r="J18">
            <v>26.28</v>
          </cell>
          <cell r="K18">
            <v>0</v>
          </cell>
        </row>
        <row r="19">
          <cell r="B19">
            <v>23.1</v>
          </cell>
          <cell r="C19" t="str">
            <v>*</v>
          </cell>
          <cell r="E19">
            <v>84</v>
          </cell>
          <cell r="F19" t="str">
            <v>*</v>
          </cell>
          <cell r="G19" t="str">
            <v>*</v>
          </cell>
          <cell r="H19">
            <v>11.16</v>
          </cell>
          <cell r="I19" t="str">
            <v>N</v>
          </cell>
          <cell r="J19">
            <v>0</v>
          </cell>
          <cell r="K19">
            <v>0</v>
          </cell>
        </row>
        <row r="20">
          <cell r="B20">
            <v>25.087499999999999</v>
          </cell>
          <cell r="C20">
            <v>26.9</v>
          </cell>
          <cell r="D20">
            <v>21.3</v>
          </cell>
          <cell r="E20">
            <v>84.875</v>
          </cell>
          <cell r="F20">
            <v>90</v>
          </cell>
          <cell r="G20">
            <v>78</v>
          </cell>
          <cell r="H20">
            <v>11.879999999999999</v>
          </cell>
          <cell r="I20" t="str">
            <v>N</v>
          </cell>
          <cell r="J20">
            <v>23.400000000000002</v>
          </cell>
          <cell r="K20">
            <v>0</v>
          </cell>
        </row>
        <row r="21">
          <cell r="B21">
            <v>27.12222222222222</v>
          </cell>
          <cell r="C21">
            <v>31.6</v>
          </cell>
          <cell r="D21">
            <v>19.8</v>
          </cell>
          <cell r="E21">
            <v>68.333333333333329</v>
          </cell>
          <cell r="F21">
            <v>83</v>
          </cell>
          <cell r="G21">
            <v>57</v>
          </cell>
          <cell r="H21">
            <v>18.720000000000002</v>
          </cell>
          <cell r="I21" t="str">
            <v>N</v>
          </cell>
          <cell r="J21">
            <v>36.72</v>
          </cell>
          <cell r="K21">
            <v>0</v>
          </cell>
        </row>
        <row r="22">
          <cell r="B22">
            <v>27.411111111111111</v>
          </cell>
          <cell r="C22">
            <v>33.299999999999997</v>
          </cell>
          <cell r="D22">
            <v>21.5</v>
          </cell>
          <cell r="E22">
            <v>60.777777777777779</v>
          </cell>
          <cell r="F22">
            <v>72</v>
          </cell>
          <cell r="G22">
            <v>50</v>
          </cell>
          <cell r="H22">
            <v>16.2</v>
          </cell>
          <cell r="I22" t="str">
            <v>N</v>
          </cell>
          <cell r="J22">
            <v>35.64</v>
          </cell>
          <cell r="K22">
            <v>0</v>
          </cell>
        </row>
        <row r="23">
          <cell r="B23">
            <v>28.037500000000001</v>
          </cell>
          <cell r="C23">
            <v>33.299999999999997</v>
          </cell>
          <cell r="D23">
            <v>23.5</v>
          </cell>
          <cell r="E23">
            <v>72.125</v>
          </cell>
          <cell r="F23">
            <v>86</v>
          </cell>
          <cell r="G23">
            <v>58</v>
          </cell>
          <cell r="H23">
            <v>13.32</v>
          </cell>
          <cell r="I23" t="str">
            <v>N</v>
          </cell>
          <cell r="J23">
            <v>27.36</v>
          </cell>
          <cell r="K23">
            <v>0</v>
          </cell>
        </row>
        <row r="24">
          <cell r="B24">
            <v>29.544444444444441</v>
          </cell>
          <cell r="C24">
            <v>34.1</v>
          </cell>
          <cell r="D24">
            <v>22.4</v>
          </cell>
          <cell r="E24">
            <v>68</v>
          </cell>
          <cell r="F24">
            <v>83</v>
          </cell>
          <cell r="G24">
            <v>53</v>
          </cell>
          <cell r="H24">
            <v>9.7200000000000006</v>
          </cell>
          <cell r="I24" t="str">
            <v>N</v>
          </cell>
          <cell r="J24">
            <v>20.52</v>
          </cell>
          <cell r="K24">
            <v>0</v>
          </cell>
        </row>
        <row r="25">
          <cell r="B25">
            <v>29.766666666666666</v>
          </cell>
          <cell r="C25">
            <v>34.700000000000003</v>
          </cell>
          <cell r="D25">
            <v>23.3</v>
          </cell>
          <cell r="E25">
            <v>66.666666666666671</v>
          </cell>
          <cell r="F25">
            <v>83</v>
          </cell>
          <cell r="G25">
            <v>52</v>
          </cell>
          <cell r="H25">
            <v>10.8</v>
          </cell>
          <cell r="I25" t="str">
            <v>N</v>
          </cell>
          <cell r="J25">
            <v>25.92</v>
          </cell>
          <cell r="K25">
            <v>0</v>
          </cell>
        </row>
        <row r="26">
          <cell r="B26">
            <v>28.737500000000004</v>
          </cell>
          <cell r="C26">
            <v>33</v>
          </cell>
          <cell r="D26">
            <v>22.6</v>
          </cell>
          <cell r="E26">
            <v>68.25</v>
          </cell>
          <cell r="F26">
            <v>83</v>
          </cell>
          <cell r="G26">
            <v>55</v>
          </cell>
          <cell r="H26">
            <v>16.920000000000002</v>
          </cell>
          <cell r="I26" t="str">
            <v>N</v>
          </cell>
          <cell r="J26">
            <v>30.96</v>
          </cell>
          <cell r="K26">
            <v>0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>
            <v>31.500000000000004</v>
          </cell>
          <cell r="C29">
            <v>34.299999999999997</v>
          </cell>
          <cell r="D29">
            <v>26</v>
          </cell>
          <cell r="E29">
            <v>68.428571428571431</v>
          </cell>
          <cell r="F29">
            <v>85</v>
          </cell>
          <cell r="G29">
            <v>57</v>
          </cell>
          <cell r="H29">
            <v>12.24</v>
          </cell>
          <cell r="I29" t="str">
            <v>N</v>
          </cell>
          <cell r="J29">
            <v>30.96</v>
          </cell>
          <cell r="K29">
            <v>0.2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25.971428571428568</v>
          </cell>
          <cell r="C31">
            <v>28.6</v>
          </cell>
          <cell r="D31">
            <v>22.5</v>
          </cell>
          <cell r="E31">
            <v>75.285714285714292</v>
          </cell>
          <cell r="F31">
            <v>88</v>
          </cell>
          <cell r="G31">
            <v>63</v>
          </cell>
          <cell r="H31">
            <v>6.84</v>
          </cell>
          <cell r="I31" t="str">
            <v>N</v>
          </cell>
          <cell r="J31">
            <v>23.759999999999998</v>
          </cell>
          <cell r="K31">
            <v>0</v>
          </cell>
        </row>
        <row r="32">
          <cell r="B32">
            <v>29.009090909090904</v>
          </cell>
          <cell r="C32">
            <v>33.700000000000003</v>
          </cell>
          <cell r="D32">
            <v>20.8</v>
          </cell>
          <cell r="E32">
            <v>63.727272727272727</v>
          </cell>
          <cell r="F32">
            <v>80</v>
          </cell>
          <cell r="G32">
            <v>52</v>
          </cell>
          <cell r="H32">
            <v>11.520000000000001</v>
          </cell>
          <cell r="I32" t="str">
            <v>N</v>
          </cell>
          <cell r="J32">
            <v>27</v>
          </cell>
          <cell r="K32">
            <v>0</v>
          </cell>
        </row>
        <row r="33">
          <cell r="B33">
            <v>22.900000000000002</v>
          </cell>
          <cell r="C33">
            <v>23.8</v>
          </cell>
          <cell r="D33">
            <v>21.1</v>
          </cell>
          <cell r="E33">
            <v>83.666666666666671</v>
          </cell>
          <cell r="F33">
            <v>85</v>
          </cell>
          <cell r="G33">
            <v>83</v>
          </cell>
          <cell r="H33">
            <v>14.4</v>
          </cell>
          <cell r="I33" t="str">
            <v>N</v>
          </cell>
          <cell r="J33">
            <v>29.52</v>
          </cell>
          <cell r="K33">
            <v>0.4</v>
          </cell>
        </row>
        <row r="34">
          <cell r="B34">
            <v>22.733333333333334</v>
          </cell>
          <cell r="C34">
            <v>24.7</v>
          </cell>
          <cell r="D34">
            <v>19.7</v>
          </cell>
          <cell r="E34">
            <v>87.666666666666671</v>
          </cell>
          <cell r="F34">
            <v>90</v>
          </cell>
          <cell r="G34">
            <v>84</v>
          </cell>
          <cell r="H34">
            <v>10.8</v>
          </cell>
          <cell r="I34" t="str">
            <v>N</v>
          </cell>
          <cell r="J34">
            <v>19.440000000000001</v>
          </cell>
          <cell r="K34">
            <v>0</v>
          </cell>
        </row>
        <row r="35">
          <cell r="B35">
            <v>24.9</v>
          </cell>
          <cell r="C35">
            <v>27.9</v>
          </cell>
          <cell r="D35">
            <v>19.100000000000001</v>
          </cell>
          <cell r="E35">
            <v>73.8</v>
          </cell>
          <cell r="F35">
            <v>87</v>
          </cell>
          <cell r="G35">
            <v>64</v>
          </cell>
          <cell r="H35">
            <v>12.24</v>
          </cell>
          <cell r="I35" t="str">
            <v>N</v>
          </cell>
          <cell r="J35">
            <v>28.08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21.945454545454549</v>
          </cell>
          <cell r="C5">
            <v>31.4</v>
          </cell>
          <cell r="D5">
            <v>18.399999999999999</v>
          </cell>
          <cell r="E5">
            <v>59.727272727272727</v>
          </cell>
          <cell r="F5">
            <v>70</v>
          </cell>
          <cell r="G5">
            <v>37</v>
          </cell>
          <cell r="H5">
            <v>3.9600000000000004</v>
          </cell>
          <cell r="I5" t="str">
            <v>N</v>
          </cell>
          <cell r="J5">
            <v>8.64</v>
          </cell>
          <cell r="K5">
            <v>0</v>
          </cell>
        </row>
        <row r="6">
          <cell r="B6">
            <v>23.583333333333332</v>
          </cell>
          <cell r="C6">
            <v>31.9</v>
          </cell>
          <cell r="D6">
            <v>20.5</v>
          </cell>
          <cell r="E6">
            <v>56.81818181818182</v>
          </cell>
          <cell r="F6">
            <v>64</v>
          </cell>
          <cell r="G6">
            <v>38</v>
          </cell>
          <cell r="H6">
            <v>4.6800000000000006</v>
          </cell>
          <cell r="I6" t="str">
            <v>N</v>
          </cell>
          <cell r="J6">
            <v>16.559999999999999</v>
          </cell>
          <cell r="K6">
            <v>0</v>
          </cell>
        </row>
        <row r="7">
          <cell r="B7">
            <v>23.658333333333331</v>
          </cell>
          <cell r="C7">
            <v>29.1</v>
          </cell>
          <cell r="D7">
            <v>20.5</v>
          </cell>
          <cell r="E7">
            <v>64.75</v>
          </cell>
          <cell r="F7">
            <v>76</v>
          </cell>
          <cell r="G7">
            <v>45</v>
          </cell>
          <cell r="H7">
            <v>5.04</v>
          </cell>
          <cell r="I7" t="str">
            <v>N</v>
          </cell>
          <cell r="J7">
            <v>13.68</v>
          </cell>
          <cell r="K7">
            <v>0</v>
          </cell>
        </row>
        <row r="8">
          <cell r="B8">
            <v>24.566666666666666</v>
          </cell>
          <cell r="C8">
            <v>31.4</v>
          </cell>
          <cell r="D8">
            <v>21.6</v>
          </cell>
          <cell r="E8">
            <v>61.909090909090907</v>
          </cell>
          <cell r="F8">
            <v>71</v>
          </cell>
          <cell r="G8">
            <v>43</v>
          </cell>
          <cell r="H8">
            <v>12.6</v>
          </cell>
          <cell r="I8" t="str">
            <v>N</v>
          </cell>
          <cell r="J8">
            <v>33.119999999999997</v>
          </cell>
          <cell r="K8">
            <v>0</v>
          </cell>
        </row>
        <row r="9">
          <cell r="B9">
            <v>24.642857142857142</v>
          </cell>
          <cell r="C9">
            <v>27.8</v>
          </cell>
          <cell r="D9">
            <v>22.7</v>
          </cell>
          <cell r="E9">
            <v>69.142857142857139</v>
          </cell>
          <cell r="F9">
            <v>76</v>
          </cell>
          <cell r="G9">
            <v>55</v>
          </cell>
          <cell r="H9">
            <v>3.6</v>
          </cell>
          <cell r="I9" t="str">
            <v>N</v>
          </cell>
          <cell r="J9">
            <v>9.7200000000000006</v>
          </cell>
          <cell r="K9">
            <v>0</v>
          </cell>
        </row>
        <row r="10">
          <cell r="B10">
            <v>25.250000000000004</v>
          </cell>
          <cell r="C10">
            <v>31.8</v>
          </cell>
          <cell r="D10">
            <v>22</v>
          </cell>
          <cell r="E10">
            <v>62</v>
          </cell>
          <cell r="F10">
            <v>71</v>
          </cell>
          <cell r="G10">
            <v>48</v>
          </cell>
          <cell r="H10">
            <v>3.9600000000000004</v>
          </cell>
          <cell r="I10" t="str">
            <v>N</v>
          </cell>
          <cell r="J10">
            <v>6.84</v>
          </cell>
          <cell r="K10">
            <v>0</v>
          </cell>
        </row>
        <row r="11">
          <cell r="B11">
            <v>24.918181818181814</v>
          </cell>
          <cell r="C11">
            <v>32.299999999999997</v>
          </cell>
          <cell r="D11">
            <v>22.2</v>
          </cell>
          <cell r="E11">
            <v>59.9</v>
          </cell>
          <cell r="F11">
            <v>68</v>
          </cell>
          <cell r="G11">
            <v>44</v>
          </cell>
          <cell r="H11">
            <v>11.520000000000001</v>
          </cell>
          <cell r="I11" t="str">
            <v>N</v>
          </cell>
          <cell r="J11">
            <v>24.12</v>
          </cell>
          <cell r="K11">
            <v>0</v>
          </cell>
        </row>
        <row r="12">
          <cell r="B12">
            <v>26.299999999999997</v>
          </cell>
          <cell r="C12">
            <v>28.6</v>
          </cell>
          <cell r="D12">
            <v>25.3</v>
          </cell>
          <cell r="E12">
            <v>62.777777777777779</v>
          </cell>
          <cell r="F12">
            <v>67</v>
          </cell>
          <cell r="G12">
            <v>53</v>
          </cell>
          <cell r="H12">
            <v>7.9200000000000008</v>
          </cell>
          <cell r="I12" t="str">
            <v>N</v>
          </cell>
          <cell r="J12">
            <v>14.4</v>
          </cell>
          <cell r="K12">
            <v>0</v>
          </cell>
        </row>
        <row r="13">
          <cell r="B13">
            <v>25.330000000000002</v>
          </cell>
          <cell r="C13">
            <v>31.3</v>
          </cell>
          <cell r="D13">
            <v>22.8</v>
          </cell>
          <cell r="E13">
            <v>64.666666666666671</v>
          </cell>
          <cell r="F13">
            <v>72</v>
          </cell>
          <cell r="G13">
            <v>53</v>
          </cell>
          <cell r="H13">
            <v>5.04</v>
          </cell>
          <cell r="I13" t="str">
            <v>N</v>
          </cell>
          <cell r="J13">
            <v>9.7200000000000006</v>
          </cell>
          <cell r="K13">
            <v>0</v>
          </cell>
        </row>
        <row r="14">
          <cell r="B14">
            <v>26.711111111111109</v>
          </cell>
          <cell r="C14">
            <v>29.5</v>
          </cell>
          <cell r="D14">
            <v>24.2</v>
          </cell>
          <cell r="E14">
            <v>59.444444444444443</v>
          </cell>
          <cell r="F14">
            <v>69</v>
          </cell>
          <cell r="G14">
            <v>51</v>
          </cell>
          <cell r="H14">
            <v>10.08</v>
          </cell>
          <cell r="I14" t="str">
            <v>N</v>
          </cell>
          <cell r="J14">
            <v>27</v>
          </cell>
          <cell r="K14">
            <v>0</v>
          </cell>
        </row>
        <row r="15">
          <cell r="B15">
            <v>26.910000000000004</v>
          </cell>
          <cell r="C15">
            <v>29.4</v>
          </cell>
          <cell r="D15">
            <v>24.3</v>
          </cell>
          <cell r="E15">
            <v>58.9</v>
          </cell>
          <cell r="F15">
            <v>69</v>
          </cell>
          <cell r="G15">
            <v>45</v>
          </cell>
          <cell r="H15">
            <v>9</v>
          </cell>
          <cell r="I15" t="str">
            <v>N</v>
          </cell>
          <cell r="J15">
            <v>16.2</v>
          </cell>
          <cell r="K15">
            <v>0</v>
          </cell>
        </row>
        <row r="16">
          <cell r="B16">
            <v>23.076923076923077</v>
          </cell>
          <cell r="C16">
            <v>28.7</v>
          </cell>
          <cell r="D16">
            <v>22.1</v>
          </cell>
          <cell r="E16">
            <v>85.769230769230774</v>
          </cell>
          <cell r="F16">
            <v>89</v>
          </cell>
          <cell r="G16">
            <v>60</v>
          </cell>
          <cell r="H16">
            <v>19.079999999999998</v>
          </cell>
          <cell r="I16" t="str">
            <v>N</v>
          </cell>
          <cell r="J16">
            <v>45.36</v>
          </cell>
          <cell r="K16">
            <v>18.599999999999998</v>
          </cell>
        </row>
        <row r="17">
          <cell r="B17">
            <v>25.215384615384615</v>
          </cell>
          <cell r="C17">
            <v>28.8</v>
          </cell>
          <cell r="D17">
            <v>23.1</v>
          </cell>
          <cell r="E17">
            <v>83.15384615384616</v>
          </cell>
          <cell r="F17">
            <v>91</v>
          </cell>
          <cell r="G17">
            <v>62</v>
          </cell>
          <cell r="H17">
            <v>6.84</v>
          </cell>
          <cell r="I17" t="str">
            <v>N</v>
          </cell>
          <cell r="J17">
            <v>13.32</v>
          </cell>
          <cell r="K17">
            <v>0</v>
          </cell>
        </row>
        <row r="18">
          <cell r="B18">
            <v>26.536363636363635</v>
          </cell>
          <cell r="C18">
            <v>28.7</v>
          </cell>
          <cell r="D18">
            <v>25.5</v>
          </cell>
          <cell r="E18">
            <v>75.63636363636364</v>
          </cell>
          <cell r="F18">
            <v>81</v>
          </cell>
          <cell r="G18">
            <v>66</v>
          </cell>
          <cell r="H18">
            <v>6.84</v>
          </cell>
          <cell r="I18" t="str">
            <v>N</v>
          </cell>
          <cell r="J18">
            <v>18</v>
          </cell>
          <cell r="K18">
            <v>0</v>
          </cell>
        </row>
        <row r="19">
          <cell r="B19">
            <v>27.337500000000002</v>
          </cell>
          <cell r="C19">
            <v>29.6</v>
          </cell>
          <cell r="D19">
            <v>26.1</v>
          </cell>
          <cell r="E19">
            <v>63.875</v>
          </cell>
          <cell r="F19">
            <v>71</v>
          </cell>
          <cell r="G19">
            <v>52</v>
          </cell>
          <cell r="H19">
            <v>14.76</v>
          </cell>
          <cell r="I19" t="str">
            <v>N</v>
          </cell>
          <cell r="J19">
            <v>28.8</v>
          </cell>
          <cell r="K19">
            <v>0</v>
          </cell>
        </row>
        <row r="20">
          <cell r="B20">
            <v>24.050000000000004</v>
          </cell>
          <cell r="C20">
            <v>26.1</v>
          </cell>
          <cell r="D20">
            <v>22.8</v>
          </cell>
          <cell r="E20">
            <v>78.714285714285708</v>
          </cell>
          <cell r="F20">
            <v>85</v>
          </cell>
          <cell r="G20">
            <v>69</v>
          </cell>
          <cell r="H20">
            <v>9.3600000000000012</v>
          </cell>
          <cell r="I20" t="str">
            <v>N</v>
          </cell>
          <cell r="J20">
            <v>32.04</v>
          </cell>
          <cell r="K20">
            <v>0</v>
          </cell>
        </row>
        <row r="21">
          <cell r="B21">
            <v>24.690909090909091</v>
          </cell>
          <cell r="C21">
            <v>27.7</v>
          </cell>
          <cell r="D21">
            <v>23.5</v>
          </cell>
          <cell r="E21">
            <v>78.454545454545453</v>
          </cell>
          <cell r="F21">
            <v>85</v>
          </cell>
          <cell r="G21">
            <v>65</v>
          </cell>
          <cell r="H21">
            <v>12.6</v>
          </cell>
          <cell r="I21" t="str">
            <v>N</v>
          </cell>
          <cell r="J21">
            <v>19.8</v>
          </cell>
          <cell r="K21">
            <v>0</v>
          </cell>
        </row>
        <row r="22">
          <cell r="B22">
            <v>25.709090909090911</v>
          </cell>
          <cell r="C22">
            <v>30.4</v>
          </cell>
          <cell r="D22">
            <v>24.2</v>
          </cell>
          <cell r="E22">
            <v>68.36363636363636</v>
          </cell>
          <cell r="F22">
            <v>77</v>
          </cell>
          <cell r="G22">
            <v>43</v>
          </cell>
          <cell r="H22">
            <v>18</v>
          </cell>
          <cell r="I22" t="str">
            <v>N</v>
          </cell>
          <cell r="J22">
            <v>40.680000000000007</v>
          </cell>
          <cell r="K22">
            <v>13.4</v>
          </cell>
        </row>
        <row r="23">
          <cell r="B23">
            <v>24.230769230769226</v>
          </cell>
          <cell r="C23">
            <v>27</v>
          </cell>
          <cell r="D23">
            <v>23</v>
          </cell>
          <cell r="E23">
            <v>84.230769230769226</v>
          </cell>
          <cell r="F23">
            <v>90</v>
          </cell>
          <cell r="G23">
            <v>69</v>
          </cell>
          <cell r="H23">
            <v>12.24</v>
          </cell>
          <cell r="I23" t="str">
            <v>N</v>
          </cell>
          <cell r="J23">
            <v>37.800000000000004</v>
          </cell>
          <cell r="K23">
            <v>1.8</v>
          </cell>
        </row>
        <row r="24">
          <cell r="B24">
            <v>24.552941176470593</v>
          </cell>
          <cell r="C24">
            <v>27.8</v>
          </cell>
          <cell r="D24">
            <v>23.3</v>
          </cell>
          <cell r="E24">
            <v>81.882352941176464</v>
          </cell>
          <cell r="F24">
            <v>89</v>
          </cell>
          <cell r="G24">
            <v>60</v>
          </cell>
          <cell r="H24">
            <v>9.7200000000000006</v>
          </cell>
          <cell r="I24" t="str">
            <v>N</v>
          </cell>
          <cell r="J24">
            <v>30.96</v>
          </cell>
          <cell r="K24">
            <v>12.6</v>
          </cell>
        </row>
        <row r="25">
          <cell r="B25">
            <v>22.630769230769229</v>
          </cell>
          <cell r="C25">
            <v>25.7</v>
          </cell>
          <cell r="D25">
            <v>21.6</v>
          </cell>
          <cell r="E25">
            <v>90.615384615384613</v>
          </cell>
          <cell r="F25">
            <v>93</v>
          </cell>
          <cell r="G25">
            <v>84</v>
          </cell>
          <cell r="H25">
            <v>12.96</v>
          </cell>
          <cell r="I25" t="str">
            <v>N</v>
          </cell>
          <cell r="J25">
            <v>40.680000000000007</v>
          </cell>
          <cell r="K25">
            <v>7</v>
          </cell>
        </row>
        <row r="26">
          <cell r="B26">
            <v>25.150000000000002</v>
          </cell>
          <cell r="C26">
            <v>29</v>
          </cell>
          <cell r="D26">
            <v>23.1</v>
          </cell>
          <cell r="E26">
            <v>80</v>
          </cell>
          <cell r="F26">
            <v>86</v>
          </cell>
          <cell r="G26">
            <v>66</v>
          </cell>
          <cell r="H26">
            <v>8.64</v>
          </cell>
          <cell r="I26" t="str">
            <v>N</v>
          </cell>
          <cell r="J26">
            <v>15.48</v>
          </cell>
          <cell r="K26">
            <v>0</v>
          </cell>
        </row>
        <row r="27">
          <cell r="B27">
            <v>25.59090909090909</v>
          </cell>
          <cell r="C27">
            <v>28.6</v>
          </cell>
          <cell r="D27">
            <v>24</v>
          </cell>
          <cell r="E27">
            <v>78.818181818181813</v>
          </cell>
          <cell r="F27">
            <v>87</v>
          </cell>
          <cell r="G27">
            <v>62</v>
          </cell>
          <cell r="H27">
            <v>7.2</v>
          </cell>
          <cell r="I27" t="str">
            <v>N</v>
          </cell>
          <cell r="J27">
            <v>34.200000000000003</v>
          </cell>
          <cell r="K27">
            <v>0</v>
          </cell>
        </row>
        <row r="28">
          <cell r="B28">
            <v>24.406666666666663</v>
          </cell>
          <cell r="C28">
            <v>27.6</v>
          </cell>
          <cell r="D28">
            <v>22.6</v>
          </cell>
          <cell r="E28">
            <v>80.86666666666666</v>
          </cell>
          <cell r="F28">
            <v>88</v>
          </cell>
          <cell r="G28">
            <v>66</v>
          </cell>
          <cell r="H28">
            <v>6.12</v>
          </cell>
          <cell r="I28" t="str">
            <v>N</v>
          </cell>
          <cell r="J28">
            <v>19.8</v>
          </cell>
          <cell r="K28">
            <v>0</v>
          </cell>
        </row>
        <row r="29">
          <cell r="B29">
            <v>25.053846153846159</v>
          </cell>
          <cell r="C29">
            <v>27.2</v>
          </cell>
          <cell r="D29">
            <v>23.3</v>
          </cell>
          <cell r="E29">
            <v>87.461538461538467</v>
          </cell>
          <cell r="F29">
            <v>92</v>
          </cell>
          <cell r="G29">
            <v>79</v>
          </cell>
          <cell r="H29">
            <v>8.2799999999999994</v>
          </cell>
          <cell r="I29" t="str">
            <v>N</v>
          </cell>
          <cell r="J29">
            <v>13.68</v>
          </cell>
          <cell r="K29">
            <v>0</v>
          </cell>
        </row>
        <row r="30">
          <cell r="B30">
            <v>25.428571428571434</v>
          </cell>
          <cell r="C30">
            <v>29.3</v>
          </cell>
          <cell r="D30">
            <v>24</v>
          </cell>
          <cell r="E30">
            <v>80.07692307692308</v>
          </cell>
          <cell r="F30">
            <v>90</v>
          </cell>
          <cell r="G30">
            <v>61</v>
          </cell>
          <cell r="H30">
            <v>21.240000000000002</v>
          </cell>
          <cell r="I30" t="str">
            <v>N</v>
          </cell>
          <cell r="J30">
            <v>56.519999999999996</v>
          </cell>
          <cell r="K30">
            <v>0</v>
          </cell>
        </row>
        <row r="31">
          <cell r="B31">
            <v>22.471428571428568</v>
          </cell>
          <cell r="C31">
            <v>24.9</v>
          </cell>
          <cell r="D31">
            <v>21.7</v>
          </cell>
          <cell r="E31">
            <v>86.785714285714292</v>
          </cell>
          <cell r="F31">
            <v>90</v>
          </cell>
          <cell r="G31">
            <v>69</v>
          </cell>
          <cell r="H31">
            <v>11.520000000000001</v>
          </cell>
          <cell r="I31" t="str">
            <v>N</v>
          </cell>
          <cell r="J31">
            <v>60.12</v>
          </cell>
          <cell r="K31">
            <v>9</v>
          </cell>
        </row>
        <row r="32">
          <cell r="B32">
            <v>24.168749999999996</v>
          </cell>
          <cell r="C32">
            <v>27.1</v>
          </cell>
          <cell r="D32">
            <v>22.6</v>
          </cell>
          <cell r="E32">
            <v>86.0625</v>
          </cell>
          <cell r="F32">
            <v>91</v>
          </cell>
          <cell r="G32">
            <v>74</v>
          </cell>
          <cell r="H32">
            <v>9.3600000000000012</v>
          </cell>
          <cell r="I32" t="str">
            <v>N</v>
          </cell>
          <cell r="J32">
            <v>56.16</v>
          </cell>
          <cell r="K32">
            <v>6.2</v>
          </cell>
        </row>
        <row r="33">
          <cell r="B33">
            <v>23.066666666666659</v>
          </cell>
          <cell r="C33">
            <v>24.8</v>
          </cell>
          <cell r="D33">
            <v>22</v>
          </cell>
          <cell r="E33">
            <v>89.833333333333329</v>
          </cell>
          <cell r="F33">
            <v>93</v>
          </cell>
          <cell r="G33">
            <v>86</v>
          </cell>
          <cell r="H33">
            <v>15.120000000000001</v>
          </cell>
          <cell r="I33" t="str">
            <v>N</v>
          </cell>
          <cell r="J33">
            <v>28.8</v>
          </cell>
          <cell r="K33">
            <v>30.400000000000002</v>
          </cell>
        </row>
        <row r="34">
          <cell r="B34">
            <v>22.753846153846158</v>
          </cell>
          <cell r="C34">
            <v>24.6</v>
          </cell>
          <cell r="D34">
            <v>22.1</v>
          </cell>
          <cell r="E34">
            <v>92.769230769230774</v>
          </cell>
          <cell r="F34">
            <v>94</v>
          </cell>
          <cell r="G34">
            <v>88</v>
          </cell>
          <cell r="H34">
            <v>9.3600000000000012</v>
          </cell>
          <cell r="I34" t="str">
            <v>N</v>
          </cell>
          <cell r="J34">
            <v>21.6</v>
          </cell>
          <cell r="K34">
            <v>0.6</v>
          </cell>
        </row>
        <row r="35">
          <cell r="B35">
            <v>24.469230769230766</v>
          </cell>
          <cell r="C35">
            <v>27.2</v>
          </cell>
          <cell r="D35">
            <v>23.2</v>
          </cell>
          <cell r="E35">
            <v>79.307692307692307</v>
          </cell>
          <cell r="F35">
            <v>85</v>
          </cell>
          <cell r="G35">
            <v>70</v>
          </cell>
          <cell r="H35">
            <v>10.8</v>
          </cell>
          <cell r="I35" t="str">
            <v>S</v>
          </cell>
          <cell r="J35">
            <v>24.840000000000003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31.554166666666671</v>
          </cell>
          <cell r="C5">
            <v>37.4</v>
          </cell>
          <cell r="D5">
            <v>21.9</v>
          </cell>
          <cell r="E5">
            <v>31.416666666666668</v>
          </cell>
          <cell r="F5">
            <v>58</v>
          </cell>
          <cell r="G5">
            <v>18</v>
          </cell>
          <cell r="H5" t="str">
            <v>*</v>
          </cell>
          <cell r="I5" t="str">
            <v>SO</v>
          </cell>
          <cell r="J5" t="str">
            <v>*</v>
          </cell>
          <cell r="K5">
            <v>0</v>
          </cell>
        </row>
        <row r="6">
          <cell r="B6">
            <v>31.974999999999998</v>
          </cell>
          <cell r="C6">
            <v>37.4</v>
          </cell>
          <cell r="D6">
            <v>23.8</v>
          </cell>
          <cell r="E6">
            <v>31.166666666666668</v>
          </cell>
          <cell r="F6">
            <v>52</v>
          </cell>
          <cell r="G6">
            <v>23</v>
          </cell>
          <cell r="H6" t="str">
            <v>*</v>
          </cell>
          <cell r="I6" t="str">
            <v>SO</v>
          </cell>
          <cell r="J6" t="str">
            <v>*</v>
          </cell>
          <cell r="K6">
            <v>0</v>
          </cell>
        </row>
        <row r="7">
          <cell r="B7">
            <v>30.420833333333331</v>
          </cell>
          <cell r="C7">
            <v>37.299999999999997</v>
          </cell>
          <cell r="D7">
            <v>24.6</v>
          </cell>
          <cell r="E7">
            <v>37.833333333333336</v>
          </cell>
          <cell r="F7">
            <v>64</v>
          </cell>
          <cell r="G7">
            <v>24</v>
          </cell>
          <cell r="H7" t="str">
            <v>*</v>
          </cell>
          <cell r="I7" t="str">
            <v>SO</v>
          </cell>
          <cell r="J7" t="str">
            <v>*</v>
          </cell>
          <cell r="K7">
            <v>0</v>
          </cell>
        </row>
        <row r="8">
          <cell r="B8">
            <v>24.216666666666669</v>
          </cell>
          <cell r="C8">
            <v>34.9</v>
          </cell>
          <cell r="D8">
            <v>16</v>
          </cell>
          <cell r="E8">
            <v>63.625</v>
          </cell>
          <cell r="F8">
            <v>88</v>
          </cell>
          <cell r="G8">
            <v>33</v>
          </cell>
          <cell r="H8" t="str">
            <v>*</v>
          </cell>
          <cell r="I8" t="str">
            <v>SO</v>
          </cell>
          <cell r="J8" t="str">
            <v>*</v>
          </cell>
          <cell r="K8">
            <v>0</v>
          </cell>
        </row>
        <row r="9">
          <cell r="B9">
            <v>24.879166666666663</v>
          </cell>
          <cell r="C9">
            <v>30.6</v>
          </cell>
          <cell r="D9">
            <v>19.5</v>
          </cell>
          <cell r="E9">
            <v>63.541666666666664</v>
          </cell>
          <cell r="F9">
            <v>81</v>
          </cell>
          <cell r="G9">
            <v>45</v>
          </cell>
          <cell r="H9" t="str">
            <v>*</v>
          </cell>
          <cell r="I9" t="str">
            <v>SO</v>
          </cell>
          <cell r="J9" t="str">
            <v>*</v>
          </cell>
          <cell r="K9">
            <v>0</v>
          </cell>
        </row>
        <row r="10">
          <cell r="B10">
            <v>27.224999999999994</v>
          </cell>
          <cell r="C10">
            <v>37.1</v>
          </cell>
          <cell r="D10">
            <v>18.8</v>
          </cell>
          <cell r="E10">
            <v>52.166666666666664</v>
          </cell>
          <cell r="F10">
            <v>79</v>
          </cell>
          <cell r="G10">
            <v>24</v>
          </cell>
          <cell r="H10" t="str">
            <v>*</v>
          </cell>
          <cell r="I10" t="str">
            <v>SO</v>
          </cell>
          <cell r="J10" t="str">
            <v>*</v>
          </cell>
          <cell r="K10">
            <v>0</v>
          </cell>
        </row>
        <row r="11">
          <cell r="B11">
            <v>30.766666666666666</v>
          </cell>
          <cell r="C11">
            <v>37.6</v>
          </cell>
          <cell r="D11">
            <v>24.6</v>
          </cell>
          <cell r="E11">
            <v>43</v>
          </cell>
          <cell r="F11">
            <v>61</v>
          </cell>
          <cell r="G11">
            <v>25</v>
          </cell>
          <cell r="H11" t="str">
            <v>*</v>
          </cell>
          <cell r="I11" t="str">
            <v>SO</v>
          </cell>
          <cell r="J11" t="str">
            <v>*</v>
          </cell>
          <cell r="K11">
            <v>0</v>
          </cell>
        </row>
        <row r="12">
          <cell r="B12">
            <v>30.054166666666671</v>
          </cell>
          <cell r="C12">
            <v>36.299999999999997</v>
          </cell>
          <cell r="D12">
            <v>21.7</v>
          </cell>
          <cell r="E12">
            <v>45.25</v>
          </cell>
          <cell r="F12">
            <v>77</v>
          </cell>
          <cell r="G12">
            <v>26</v>
          </cell>
          <cell r="H12" t="str">
            <v>*</v>
          </cell>
          <cell r="I12" t="str">
            <v>SO</v>
          </cell>
          <cell r="J12" t="str">
            <v>*</v>
          </cell>
          <cell r="K12">
            <v>0</v>
          </cell>
        </row>
        <row r="13">
          <cell r="B13">
            <v>30.416666666666668</v>
          </cell>
          <cell r="C13">
            <v>35.9</v>
          </cell>
          <cell r="D13">
            <v>25.6</v>
          </cell>
          <cell r="E13">
            <v>37.916666666666664</v>
          </cell>
          <cell r="F13">
            <v>49</v>
          </cell>
          <cell r="G13">
            <v>22</v>
          </cell>
          <cell r="H13" t="str">
            <v>*</v>
          </cell>
          <cell r="I13" t="str">
            <v>SO</v>
          </cell>
          <cell r="J13" t="str">
            <v>*</v>
          </cell>
          <cell r="K13">
            <v>0</v>
          </cell>
        </row>
        <row r="14">
          <cell r="B14">
            <v>23.829166666666666</v>
          </cell>
          <cell r="C14">
            <v>30.7</v>
          </cell>
          <cell r="D14">
            <v>18.899999999999999</v>
          </cell>
          <cell r="E14">
            <v>40.583333333333336</v>
          </cell>
          <cell r="F14">
            <v>71</v>
          </cell>
          <cell r="G14">
            <v>12</v>
          </cell>
          <cell r="H14" t="str">
            <v>*</v>
          </cell>
          <cell r="I14" t="str">
            <v>SO</v>
          </cell>
          <cell r="J14" t="str">
            <v>*</v>
          </cell>
          <cell r="K14">
            <v>0</v>
          </cell>
        </row>
        <row r="15">
          <cell r="B15">
            <v>24.916666666666671</v>
          </cell>
          <cell r="C15">
            <v>34.1</v>
          </cell>
          <cell r="D15">
            <v>18.2</v>
          </cell>
          <cell r="E15">
            <v>31.75</v>
          </cell>
          <cell r="F15">
            <v>45</v>
          </cell>
          <cell r="G15">
            <v>21</v>
          </cell>
          <cell r="H15" t="str">
            <v>*</v>
          </cell>
          <cell r="I15" t="str">
            <v>SO</v>
          </cell>
          <cell r="J15" t="str">
            <v>*</v>
          </cell>
          <cell r="K15">
            <v>0</v>
          </cell>
        </row>
        <row r="16">
          <cell r="B16">
            <v>24.762499999999999</v>
          </cell>
          <cell r="C16">
            <v>34.4</v>
          </cell>
          <cell r="D16">
            <v>19.100000000000001</v>
          </cell>
          <cell r="E16">
            <v>52.083333333333336</v>
          </cell>
          <cell r="F16">
            <v>86</v>
          </cell>
          <cell r="G16">
            <v>34</v>
          </cell>
          <cell r="H16" t="str">
            <v>*</v>
          </cell>
          <cell r="I16" t="str">
            <v>SO</v>
          </cell>
          <cell r="J16" t="str">
            <v>*</v>
          </cell>
          <cell r="K16">
            <v>0.2</v>
          </cell>
        </row>
        <row r="17">
          <cell r="B17">
            <v>24.691666666666663</v>
          </cell>
          <cell r="C17">
            <v>33.4</v>
          </cell>
          <cell r="D17">
            <v>18.899999999999999</v>
          </cell>
          <cell r="E17">
            <v>64.875</v>
          </cell>
          <cell r="F17">
            <v>94</v>
          </cell>
          <cell r="G17">
            <v>36</v>
          </cell>
          <cell r="H17" t="str">
            <v>*</v>
          </cell>
          <cell r="I17" t="str">
            <v>SO</v>
          </cell>
          <cell r="J17" t="str">
            <v>*</v>
          </cell>
          <cell r="K17">
            <v>21.999999999999996</v>
          </cell>
        </row>
        <row r="18">
          <cell r="B18">
            <v>26.087499999999991</v>
          </cell>
          <cell r="C18">
            <v>35.9</v>
          </cell>
          <cell r="D18">
            <v>20.100000000000001</v>
          </cell>
          <cell r="E18">
            <v>57.208333333333336</v>
          </cell>
          <cell r="F18">
            <v>77</v>
          </cell>
          <cell r="G18">
            <v>28</v>
          </cell>
          <cell r="H18" t="str">
            <v>*</v>
          </cell>
          <cell r="I18" t="str">
            <v>SO</v>
          </cell>
          <cell r="J18" t="str">
            <v>*</v>
          </cell>
          <cell r="K18">
            <v>0</v>
          </cell>
        </row>
        <row r="19">
          <cell r="B19">
            <v>19.991666666666664</v>
          </cell>
          <cell r="C19">
            <v>25.1</v>
          </cell>
          <cell r="D19">
            <v>18.7</v>
          </cell>
          <cell r="E19">
            <v>87.916666666666671</v>
          </cell>
          <cell r="F19">
            <v>94</v>
          </cell>
          <cell r="G19">
            <v>58</v>
          </cell>
          <cell r="H19" t="str">
            <v>*</v>
          </cell>
          <cell r="I19" t="str">
            <v>SO</v>
          </cell>
          <cell r="J19" t="str">
            <v>*</v>
          </cell>
          <cell r="K19">
            <v>16.399999999999999</v>
          </cell>
        </row>
        <row r="20">
          <cell r="B20">
            <v>21.441666666666663</v>
          </cell>
          <cell r="C20">
            <v>27.9</v>
          </cell>
          <cell r="D20">
            <v>17.100000000000001</v>
          </cell>
          <cell r="E20">
            <v>82.041666666666671</v>
          </cell>
          <cell r="F20">
            <v>97</v>
          </cell>
          <cell r="G20">
            <v>53</v>
          </cell>
          <cell r="H20" t="str">
            <v>*</v>
          </cell>
          <cell r="I20" t="str">
            <v>SO</v>
          </cell>
          <cell r="J20" t="str">
            <v>*</v>
          </cell>
          <cell r="K20">
            <v>0.2</v>
          </cell>
        </row>
        <row r="21">
          <cell r="B21">
            <v>22.6875</v>
          </cell>
          <cell r="C21">
            <v>30.2</v>
          </cell>
          <cell r="D21">
            <v>17.100000000000001</v>
          </cell>
          <cell r="E21">
            <v>70.333333333333329</v>
          </cell>
          <cell r="F21">
            <v>91</v>
          </cell>
          <cell r="G21">
            <v>41</v>
          </cell>
          <cell r="H21" t="str">
            <v>*</v>
          </cell>
          <cell r="I21" t="str">
            <v>SO</v>
          </cell>
          <cell r="J21" t="str">
            <v>*</v>
          </cell>
          <cell r="K21">
            <v>0</v>
          </cell>
        </row>
        <row r="22">
          <cell r="B22">
            <v>21.883333333333336</v>
          </cell>
          <cell r="C22">
            <v>26</v>
          </cell>
          <cell r="D22">
            <v>18.3</v>
          </cell>
          <cell r="E22">
            <v>71.166666666666671</v>
          </cell>
          <cell r="F22">
            <v>83</v>
          </cell>
          <cell r="G22">
            <v>55</v>
          </cell>
          <cell r="H22" t="str">
            <v>*</v>
          </cell>
          <cell r="I22" t="str">
            <v>SO</v>
          </cell>
          <cell r="J22" t="str">
            <v>*</v>
          </cell>
          <cell r="K22">
            <v>0</v>
          </cell>
        </row>
        <row r="23">
          <cell r="B23">
            <v>24.320833333333326</v>
          </cell>
          <cell r="C23">
            <v>33</v>
          </cell>
          <cell r="D23">
            <v>18.399999999999999</v>
          </cell>
          <cell r="E23">
            <v>66.208333333333329</v>
          </cell>
          <cell r="F23">
            <v>90</v>
          </cell>
          <cell r="G23">
            <v>34</v>
          </cell>
          <cell r="H23" t="str">
            <v>*</v>
          </cell>
          <cell r="I23" t="str">
            <v>SO</v>
          </cell>
          <cell r="J23" t="str">
            <v>*</v>
          </cell>
          <cell r="K23">
            <v>0</v>
          </cell>
        </row>
        <row r="24">
          <cell r="B24">
            <v>23.824999999999999</v>
          </cell>
          <cell r="C24">
            <v>31.5</v>
          </cell>
          <cell r="D24">
            <v>19.600000000000001</v>
          </cell>
          <cell r="E24">
            <v>69.25</v>
          </cell>
          <cell r="F24">
            <v>91</v>
          </cell>
          <cell r="G24">
            <v>38</v>
          </cell>
          <cell r="H24" t="str">
            <v>*</v>
          </cell>
          <cell r="I24" t="str">
            <v>SO</v>
          </cell>
          <cell r="J24" t="str">
            <v>*</v>
          </cell>
          <cell r="K24">
            <v>23</v>
          </cell>
        </row>
        <row r="25">
          <cell r="B25">
            <v>24.862499999999997</v>
          </cell>
          <cell r="C25">
            <v>32</v>
          </cell>
          <cell r="D25">
            <v>20.3</v>
          </cell>
          <cell r="E25">
            <v>67.625</v>
          </cell>
          <cell r="F25">
            <v>87</v>
          </cell>
          <cell r="G25">
            <v>37</v>
          </cell>
          <cell r="H25" t="str">
            <v>*</v>
          </cell>
          <cell r="I25" t="str">
            <v>SO</v>
          </cell>
          <cell r="J25" t="str">
            <v>*</v>
          </cell>
          <cell r="K25">
            <v>8.8000000000000007</v>
          </cell>
        </row>
        <row r="26">
          <cell r="B26">
            <v>24.325000000000006</v>
          </cell>
          <cell r="C26">
            <v>30.5</v>
          </cell>
          <cell r="D26">
            <v>20.2</v>
          </cell>
          <cell r="E26">
            <v>69.375</v>
          </cell>
          <cell r="F26">
            <v>90</v>
          </cell>
          <cell r="G26">
            <v>43</v>
          </cell>
          <cell r="H26" t="str">
            <v>*</v>
          </cell>
          <cell r="I26" t="str">
            <v>SO</v>
          </cell>
          <cell r="J26" t="str">
            <v>*</v>
          </cell>
          <cell r="K26">
            <v>0.2</v>
          </cell>
        </row>
        <row r="27">
          <cell r="B27">
            <v>23.491666666666674</v>
          </cell>
          <cell r="C27">
            <v>28.3</v>
          </cell>
          <cell r="D27">
            <v>19.600000000000001</v>
          </cell>
          <cell r="E27">
            <v>72.458333333333329</v>
          </cell>
          <cell r="F27">
            <v>95</v>
          </cell>
          <cell r="G27">
            <v>53</v>
          </cell>
          <cell r="H27" t="str">
            <v>*</v>
          </cell>
          <cell r="I27" t="str">
            <v>SO</v>
          </cell>
          <cell r="J27" t="str">
            <v>*</v>
          </cell>
          <cell r="K27">
            <v>31.2</v>
          </cell>
        </row>
        <row r="28">
          <cell r="B28">
            <v>22.220833333333331</v>
          </cell>
          <cell r="C28">
            <v>26</v>
          </cell>
          <cell r="D28">
            <v>20</v>
          </cell>
          <cell r="E28">
            <v>84.416666666666671</v>
          </cell>
          <cell r="F28">
            <v>93</v>
          </cell>
          <cell r="G28">
            <v>67</v>
          </cell>
          <cell r="H28" t="str">
            <v>*</v>
          </cell>
          <cell r="I28" t="str">
            <v>SO</v>
          </cell>
          <cell r="J28" t="str">
            <v>*</v>
          </cell>
          <cell r="K28">
            <v>0</v>
          </cell>
        </row>
        <row r="29">
          <cell r="B29">
            <v>24.879166666666663</v>
          </cell>
          <cell r="C29">
            <v>32.6</v>
          </cell>
          <cell r="D29">
            <v>18.7</v>
          </cell>
          <cell r="E29">
            <v>69.958333333333329</v>
          </cell>
          <cell r="F29">
            <v>93</v>
          </cell>
          <cell r="G29">
            <v>38</v>
          </cell>
          <cell r="H29" t="str">
            <v>*</v>
          </cell>
          <cell r="I29" t="str">
            <v>SO</v>
          </cell>
          <cell r="J29" t="str">
            <v>*</v>
          </cell>
          <cell r="K29">
            <v>0.2</v>
          </cell>
        </row>
        <row r="30">
          <cell r="B30">
            <v>21.829166666666662</v>
          </cell>
          <cell r="C30">
            <v>27.9</v>
          </cell>
          <cell r="D30">
            <v>17.399999999999999</v>
          </cell>
          <cell r="E30">
            <v>82.25</v>
          </cell>
          <cell r="F30">
            <v>96</v>
          </cell>
          <cell r="G30">
            <v>59</v>
          </cell>
          <cell r="H30" t="str">
            <v>*</v>
          </cell>
          <cell r="I30" t="str">
            <v>SO</v>
          </cell>
          <cell r="J30" t="str">
            <v>*</v>
          </cell>
          <cell r="K30">
            <v>41.800000000000004</v>
          </cell>
        </row>
        <row r="31">
          <cell r="B31">
            <v>21.308333333333341</v>
          </cell>
          <cell r="C31">
            <v>26.9</v>
          </cell>
          <cell r="D31">
            <v>17.7</v>
          </cell>
          <cell r="E31">
            <v>72.583333333333329</v>
          </cell>
          <cell r="F31">
            <v>95</v>
          </cell>
          <cell r="G31">
            <v>32</v>
          </cell>
          <cell r="H31" t="str">
            <v>*</v>
          </cell>
          <cell r="I31" t="str">
            <v>SO</v>
          </cell>
          <cell r="J31" t="str">
            <v>*</v>
          </cell>
          <cell r="K31">
            <v>0</v>
          </cell>
        </row>
        <row r="32">
          <cell r="B32">
            <v>24.4375</v>
          </cell>
          <cell r="C32">
            <v>32.4</v>
          </cell>
          <cell r="D32">
            <v>17.8</v>
          </cell>
          <cell r="E32">
            <v>57.166666666666664</v>
          </cell>
          <cell r="F32">
            <v>76</v>
          </cell>
          <cell r="G32">
            <v>30</v>
          </cell>
          <cell r="H32" t="str">
            <v>*</v>
          </cell>
          <cell r="I32" t="str">
            <v>SO</v>
          </cell>
          <cell r="J32" t="str">
            <v>*</v>
          </cell>
          <cell r="K32">
            <v>0</v>
          </cell>
        </row>
        <row r="33">
          <cell r="B33">
            <v>20.887500000000003</v>
          </cell>
          <cell r="C33">
            <v>26.4</v>
          </cell>
          <cell r="D33">
            <v>17.2</v>
          </cell>
          <cell r="E33">
            <v>82.333333333333329</v>
          </cell>
          <cell r="F33">
            <v>96</v>
          </cell>
          <cell r="G33">
            <v>56</v>
          </cell>
          <cell r="H33" t="str">
            <v>*</v>
          </cell>
          <cell r="I33" t="str">
            <v>SO</v>
          </cell>
          <cell r="J33" t="str">
            <v>*</v>
          </cell>
          <cell r="K33">
            <v>40.400000000000006</v>
          </cell>
        </row>
        <row r="34">
          <cell r="B34">
            <v>20.108333333333338</v>
          </cell>
          <cell r="C34">
            <v>26.8</v>
          </cell>
          <cell r="D34">
            <v>15.2</v>
          </cell>
          <cell r="E34">
            <v>75.708333333333329</v>
          </cell>
          <cell r="F34">
            <v>97</v>
          </cell>
          <cell r="G34">
            <v>49</v>
          </cell>
          <cell r="H34" t="str">
            <v>*</v>
          </cell>
          <cell r="I34" t="str">
            <v>SO</v>
          </cell>
          <cell r="J34" t="str">
            <v>*</v>
          </cell>
          <cell r="K34">
            <v>0</v>
          </cell>
        </row>
        <row r="35">
          <cell r="B35">
            <v>22.008333333333329</v>
          </cell>
          <cell r="C35">
            <v>27.8</v>
          </cell>
          <cell r="D35">
            <v>18.100000000000001</v>
          </cell>
          <cell r="E35">
            <v>68.166666666666671</v>
          </cell>
          <cell r="F35">
            <v>93</v>
          </cell>
          <cell r="G35">
            <v>43</v>
          </cell>
          <cell r="H35" t="str">
            <v>*</v>
          </cell>
          <cell r="I35" t="str">
            <v>SO</v>
          </cell>
          <cell r="J35" t="str">
            <v>*</v>
          </cell>
          <cell r="K35">
            <v>0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>
            <v>30.184615384615388</v>
          </cell>
          <cell r="C10">
            <v>36.4</v>
          </cell>
          <cell r="D10">
            <v>20.100000000000001</v>
          </cell>
          <cell r="E10">
            <v>41.769230769230766</v>
          </cell>
          <cell r="F10">
            <v>64</v>
          </cell>
          <cell r="G10">
            <v>28</v>
          </cell>
          <cell r="H10">
            <v>11.879999999999999</v>
          </cell>
          <cell r="I10" t="str">
            <v>N</v>
          </cell>
          <cell r="J10">
            <v>24.840000000000003</v>
          </cell>
          <cell r="K10" t="str">
            <v>*</v>
          </cell>
        </row>
        <row r="11">
          <cell r="B11">
            <v>30.137500000000014</v>
          </cell>
          <cell r="C11">
            <v>39.1</v>
          </cell>
          <cell r="D11">
            <v>23</v>
          </cell>
          <cell r="E11">
            <v>50.458333333333336</v>
          </cell>
          <cell r="F11">
            <v>71</v>
          </cell>
          <cell r="G11">
            <v>26</v>
          </cell>
          <cell r="H11">
            <v>9.3600000000000012</v>
          </cell>
          <cell r="I11" t="str">
            <v>SE</v>
          </cell>
          <cell r="J11">
            <v>22.68</v>
          </cell>
          <cell r="K11" t="str">
            <v>*</v>
          </cell>
        </row>
        <row r="12">
          <cell r="B12">
            <v>33.426086956521729</v>
          </cell>
          <cell r="C12">
            <v>41.8</v>
          </cell>
          <cell r="D12">
            <v>26.8</v>
          </cell>
          <cell r="E12">
            <v>40.478260869565219</v>
          </cell>
          <cell r="F12">
            <v>61</v>
          </cell>
          <cell r="G12">
            <v>18</v>
          </cell>
          <cell r="H12">
            <v>12.96</v>
          </cell>
          <cell r="I12" t="str">
            <v>N</v>
          </cell>
          <cell r="J12">
            <v>37.800000000000004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>
            <v>32.609090909090916</v>
          </cell>
          <cell r="C21">
            <v>35.299999999999997</v>
          </cell>
          <cell r="D21">
            <v>25.8</v>
          </cell>
          <cell r="E21">
            <v>49.363636363636367</v>
          </cell>
          <cell r="F21">
            <v>76</v>
          </cell>
          <cell r="G21">
            <v>37</v>
          </cell>
          <cell r="H21">
            <v>7.5600000000000005</v>
          </cell>
          <cell r="I21" t="str">
            <v>N</v>
          </cell>
          <cell r="J21">
            <v>17.64</v>
          </cell>
          <cell r="K21" t="str">
            <v>*</v>
          </cell>
        </row>
        <row r="22">
          <cell r="B22">
            <v>25.69583333333334</v>
          </cell>
          <cell r="C22">
            <v>29.9</v>
          </cell>
          <cell r="D22">
            <v>21.6</v>
          </cell>
          <cell r="E22">
            <v>74.166666666666671</v>
          </cell>
          <cell r="F22">
            <v>91</v>
          </cell>
          <cell r="G22">
            <v>51</v>
          </cell>
          <cell r="H22">
            <v>23.759999999999998</v>
          </cell>
          <cell r="I22" t="str">
            <v>L</v>
          </cell>
          <cell r="J22">
            <v>40.32</v>
          </cell>
          <cell r="K22" t="str">
            <v>*</v>
          </cell>
        </row>
        <row r="23">
          <cell r="B23">
            <v>26.979166666666668</v>
          </cell>
          <cell r="C23">
            <v>35.200000000000003</v>
          </cell>
          <cell r="D23">
            <v>20.6</v>
          </cell>
          <cell r="E23">
            <v>67.166666666666671</v>
          </cell>
          <cell r="F23">
            <v>91</v>
          </cell>
          <cell r="G23">
            <v>36</v>
          </cell>
          <cell r="H23">
            <v>13.32</v>
          </cell>
          <cell r="I23" t="str">
            <v>N</v>
          </cell>
          <cell r="J23">
            <v>33.480000000000004</v>
          </cell>
          <cell r="K23" t="str">
            <v>*</v>
          </cell>
        </row>
        <row r="24">
          <cell r="B24">
            <v>27.185714285714287</v>
          </cell>
          <cell r="C24">
            <v>29.9</v>
          </cell>
          <cell r="D24">
            <v>25.5</v>
          </cell>
          <cell r="E24">
            <v>67.428571428571431</v>
          </cell>
          <cell r="F24">
            <v>73</v>
          </cell>
          <cell r="G24">
            <v>57</v>
          </cell>
          <cell r="H24">
            <v>6.12</v>
          </cell>
          <cell r="I24" t="str">
            <v>N</v>
          </cell>
          <cell r="J24">
            <v>15.120000000000001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>
            <v>23.788888888888891</v>
          </cell>
          <cell r="C30">
            <v>25.5</v>
          </cell>
          <cell r="D30">
            <v>22.4</v>
          </cell>
          <cell r="E30">
            <v>82.555555555555557</v>
          </cell>
          <cell r="F30">
            <v>91</v>
          </cell>
          <cell r="G30">
            <v>71</v>
          </cell>
          <cell r="H30">
            <v>10.44</v>
          </cell>
          <cell r="I30" t="str">
            <v>N</v>
          </cell>
          <cell r="J30">
            <v>27</v>
          </cell>
          <cell r="K30" t="str">
            <v>*</v>
          </cell>
        </row>
        <row r="31">
          <cell r="B31">
            <v>24.650000000000006</v>
          </cell>
          <cell r="C31">
            <v>31.3</v>
          </cell>
          <cell r="D31">
            <v>20.6</v>
          </cell>
          <cell r="E31">
            <v>71.708333333333329</v>
          </cell>
          <cell r="F31">
            <v>95</v>
          </cell>
          <cell r="G31">
            <v>32</v>
          </cell>
          <cell r="H31">
            <v>10.8</v>
          </cell>
          <cell r="I31" t="str">
            <v>SE</v>
          </cell>
          <cell r="J31">
            <v>20.88</v>
          </cell>
          <cell r="K31" t="str">
            <v>*</v>
          </cell>
        </row>
        <row r="32">
          <cell r="B32">
            <v>27.595833333333331</v>
          </cell>
          <cell r="C32">
            <v>35.9</v>
          </cell>
          <cell r="D32">
            <v>20.399999999999999</v>
          </cell>
          <cell r="E32">
            <v>60.291666666666664</v>
          </cell>
          <cell r="F32">
            <v>84</v>
          </cell>
          <cell r="G32">
            <v>38</v>
          </cell>
          <cell r="H32">
            <v>11.879999999999999</v>
          </cell>
          <cell r="I32" t="str">
            <v>NE</v>
          </cell>
          <cell r="J32">
            <v>32.76</v>
          </cell>
          <cell r="K32" t="str">
            <v>*</v>
          </cell>
        </row>
        <row r="33">
          <cell r="B33">
            <v>22.95</v>
          </cell>
          <cell r="C33">
            <v>31.5</v>
          </cell>
          <cell r="D33">
            <v>20.3</v>
          </cell>
          <cell r="E33">
            <v>86</v>
          </cell>
          <cell r="F33">
            <v>94</v>
          </cell>
          <cell r="G33">
            <v>54</v>
          </cell>
          <cell r="H33">
            <v>25.92</v>
          </cell>
          <cell r="I33" t="str">
            <v>N</v>
          </cell>
          <cell r="J33">
            <v>64.08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31.770833333333329</v>
          </cell>
          <cell r="C5">
            <v>41.7</v>
          </cell>
          <cell r="D5">
            <v>21.8</v>
          </cell>
          <cell r="E5">
            <v>31.875</v>
          </cell>
          <cell r="F5">
            <v>61</v>
          </cell>
          <cell r="G5">
            <v>13</v>
          </cell>
          <cell r="H5">
            <v>16.920000000000002</v>
          </cell>
          <cell r="I5" t="str">
            <v>NO</v>
          </cell>
          <cell r="J5">
            <v>38.159999999999997</v>
          </cell>
          <cell r="K5">
            <v>0</v>
          </cell>
        </row>
        <row r="6">
          <cell r="B6">
            <v>31.841666666666665</v>
          </cell>
          <cell r="C6">
            <v>41.4</v>
          </cell>
          <cell r="D6">
            <v>22.4</v>
          </cell>
          <cell r="E6">
            <v>34.291666666666664</v>
          </cell>
          <cell r="F6">
            <v>64</v>
          </cell>
          <cell r="G6">
            <v>14</v>
          </cell>
          <cell r="H6">
            <v>19.079999999999998</v>
          </cell>
          <cell r="I6" t="str">
            <v>N</v>
          </cell>
          <cell r="J6">
            <v>45</v>
          </cell>
          <cell r="K6">
            <v>0</v>
          </cell>
        </row>
        <row r="7">
          <cell r="B7">
            <v>31.508333333333336</v>
          </cell>
          <cell r="C7">
            <v>42.5</v>
          </cell>
          <cell r="D7">
            <v>21.1</v>
          </cell>
          <cell r="E7">
            <v>36.25</v>
          </cell>
          <cell r="F7">
            <v>72</v>
          </cell>
          <cell r="G7">
            <v>8</v>
          </cell>
          <cell r="H7">
            <v>14.4</v>
          </cell>
          <cell r="I7" t="str">
            <v>NO</v>
          </cell>
          <cell r="J7">
            <v>27.720000000000002</v>
          </cell>
          <cell r="K7">
            <v>0</v>
          </cell>
        </row>
        <row r="8">
          <cell r="B8">
            <v>31.595833333333342</v>
          </cell>
          <cell r="C8">
            <v>40.5</v>
          </cell>
          <cell r="D8">
            <v>24.1</v>
          </cell>
          <cell r="E8">
            <v>44.208333333333336</v>
          </cell>
          <cell r="F8">
            <v>72</v>
          </cell>
          <cell r="G8">
            <v>18</v>
          </cell>
          <cell r="H8">
            <v>21.6</v>
          </cell>
          <cell r="I8" t="str">
            <v>L</v>
          </cell>
          <cell r="J8">
            <v>41.4</v>
          </cell>
          <cell r="K8">
            <v>0</v>
          </cell>
        </row>
        <row r="9">
          <cell r="B9">
            <v>31.129166666666663</v>
          </cell>
          <cell r="C9">
            <v>40.4</v>
          </cell>
          <cell r="D9">
            <v>22.9</v>
          </cell>
          <cell r="E9">
            <v>46.166666666666664</v>
          </cell>
          <cell r="F9">
            <v>75</v>
          </cell>
          <cell r="G9">
            <v>23</v>
          </cell>
          <cell r="H9">
            <v>16.920000000000002</v>
          </cell>
          <cell r="I9" t="str">
            <v>S</v>
          </cell>
          <cell r="J9">
            <v>26.28</v>
          </cell>
          <cell r="K9">
            <v>0</v>
          </cell>
        </row>
        <row r="10">
          <cell r="B10">
            <v>30.650000000000002</v>
          </cell>
          <cell r="C10">
            <v>41.4</v>
          </cell>
          <cell r="D10">
            <v>24.5</v>
          </cell>
          <cell r="E10">
            <v>48.708333333333336</v>
          </cell>
          <cell r="F10">
            <v>71</v>
          </cell>
          <cell r="G10">
            <v>20</v>
          </cell>
          <cell r="H10">
            <v>14.4</v>
          </cell>
          <cell r="I10" t="str">
            <v>S</v>
          </cell>
          <cell r="J10">
            <v>58.32</v>
          </cell>
          <cell r="K10">
            <v>1.4</v>
          </cell>
        </row>
        <row r="11">
          <cell r="B11">
            <v>30.366666666666664</v>
          </cell>
          <cell r="C11">
            <v>40.6</v>
          </cell>
          <cell r="D11">
            <v>22.4</v>
          </cell>
          <cell r="E11">
            <v>50.208333333333336</v>
          </cell>
          <cell r="F11">
            <v>84</v>
          </cell>
          <cell r="G11">
            <v>22</v>
          </cell>
          <cell r="H11">
            <v>16.559999999999999</v>
          </cell>
          <cell r="I11" t="str">
            <v>NO</v>
          </cell>
          <cell r="J11">
            <v>33.480000000000004</v>
          </cell>
          <cell r="K11">
            <v>0</v>
          </cell>
        </row>
        <row r="12">
          <cell r="B12">
            <v>31.545833333333334</v>
          </cell>
          <cell r="C12">
            <v>40.4</v>
          </cell>
          <cell r="D12">
            <v>24.3</v>
          </cell>
          <cell r="E12">
            <v>45.25</v>
          </cell>
          <cell r="F12">
            <v>72</v>
          </cell>
          <cell r="G12">
            <v>22</v>
          </cell>
          <cell r="H12">
            <v>19.440000000000001</v>
          </cell>
          <cell r="I12" t="str">
            <v>SO</v>
          </cell>
          <cell r="J12">
            <v>34.56</v>
          </cell>
          <cell r="K12">
            <v>0</v>
          </cell>
        </row>
        <row r="13">
          <cell r="B13">
            <v>32.408333333333339</v>
          </cell>
          <cell r="C13">
            <v>39.700000000000003</v>
          </cell>
          <cell r="D13">
            <v>24.8</v>
          </cell>
          <cell r="E13">
            <v>40.041666666666664</v>
          </cell>
          <cell r="F13">
            <v>62</v>
          </cell>
          <cell r="G13">
            <v>23</v>
          </cell>
          <cell r="H13">
            <v>19.079999999999998</v>
          </cell>
          <cell r="I13" t="str">
            <v>NO</v>
          </cell>
          <cell r="J13">
            <v>57.960000000000008</v>
          </cell>
          <cell r="K13">
            <v>0</v>
          </cell>
        </row>
        <row r="14">
          <cell r="B14">
            <v>29.108333333333334</v>
          </cell>
          <cell r="C14">
            <v>35.299999999999997</v>
          </cell>
          <cell r="D14">
            <v>23.5</v>
          </cell>
          <cell r="E14">
            <v>50.791666666666664</v>
          </cell>
          <cell r="F14">
            <v>70</v>
          </cell>
          <cell r="G14">
            <v>32</v>
          </cell>
          <cell r="H14">
            <v>24.12</v>
          </cell>
          <cell r="I14" t="str">
            <v>SE</v>
          </cell>
          <cell r="J14">
            <v>47.88</v>
          </cell>
          <cell r="K14">
            <v>0</v>
          </cell>
        </row>
        <row r="15">
          <cell r="B15">
            <v>27.154166666666669</v>
          </cell>
          <cell r="C15">
            <v>37.200000000000003</v>
          </cell>
          <cell r="D15">
            <v>19.100000000000001</v>
          </cell>
          <cell r="E15">
            <v>41.916666666666664</v>
          </cell>
          <cell r="F15">
            <v>61</v>
          </cell>
          <cell r="G15">
            <v>28</v>
          </cell>
          <cell r="H15">
            <v>17.64</v>
          </cell>
          <cell r="I15" t="str">
            <v>SE</v>
          </cell>
          <cell r="J15">
            <v>32.76</v>
          </cell>
          <cell r="K15">
            <v>0</v>
          </cell>
        </row>
        <row r="16">
          <cell r="B16">
            <v>28.345833333333328</v>
          </cell>
          <cell r="C16">
            <v>35.700000000000003</v>
          </cell>
          <cell r="D16">
            <v>21.2</v>
          </cell>
          <cell r="E16">
            <v>56.875</v>
          </cell>
          <cell r="F16">
            <v>83</v>
          </cell>
          <cell r="G16">
            <v>35</v>
          </cell>
          <cell r="H16">
            <v>15.840000000000002</v>
          </cell>
          <cell r="I16" t="str">
            <v>S</v>
          </cell>
          <cell r="J16">
            <v>35.64</v>
          </cell>
          <cell r="K16">
            <v>0</v>
          </cell>
        </row>
        <row r="17">
          <cell r="B17">
            <v>28.695833333333322</v>
          </cell>
          <cell r="C17">
            <v>36.5</v>
          </cell>
          <cell r="D17">
            <v>21.4</v>
          </cell>
          <cell r="E17">
            <v>53.041666666666664</v>
          </cell>
          <cell r="F17">
            <v>84</v>
          </cell>
          <cell r="G17">
            <v>29</v>
          </cell>
          <cell r="H17">
            <v>14.04</v>
          </cell>
          <cell r="I17" t="str">
            <v>S</v>
          </cell>
          <cell r="J17">
            <v>29.52</v>
          </cell>
          <cell r="K17">
            <v>0</v>
          </cell>
        </row>
        <row r="18">
          <cell r="B18">
            <v>28.391666666666662</v>
          </cell>
          <cell r="C18">
            <v>38.9</v>
          </cell>
          <cell r="D18">
            <v>21.3</v>
          </cell>
          <cell r="E18">
            <v>55.875</v>
          </cell>
          <cell r="F18">
            <v>87</v>
          </cell>
          <cell r="G18">
            <v>25</v>
          </cell>
          <cell r="H18">
            <v>28.08</v>
          </cell>
          <cell r="I18" t="str">
            <v>NO</v>
          </cell>
          <cell r="J18">
            <v>52.92</v>
          </cell>
          <cell r="K18">
            <v>0</v>
          </cell>
        </row>
        <row r="19">
          <cell r="B19">
            <v>24.141666666666666</v>
          </cell>
          <cell r="C19">
            <v>29.6</v>
          </cell>
          <cell r="D19">
            <v>21.2</v>
          </cell>
          <cell r="E19">
            <v>77.5</v>
          </cell>
          <cell r="F19">
            <v>97</v>
          </cell>
          <cell r="H19">
            <v>23.400000000000002</v>
          </cell>
          <cell r="I19" t="str">
            <v>S</v>
          </cell>
          <cell r="J19">
            <v>43.2</v>
          </cell>
          <cell r="K19">
            <v>18.8</v>
          </cell>
        </row>
        <row r="20">
          <cell r="B20">
            <v>23.908333333333331</v>
          </cell>
          <cell r="C20">
            <v>30.2</v>
          </cell>
          <cell r="D20">
            <v>19.8</v>
          </cell>
          <cell r="E20">
            <v>81.416666666666671</v>
          </cell>
          <cell r="F20">
            <v>98</v>
          </cell>
          <cell r="G20">
            <v>52</v>
          </cell>
          <cell r="H20">
            <v>19.079999999999998</v>
          </cell>
          <cell r="I20" t="str">
            <v>SE</v>
          </cell>
          <cell r="J20">
            <v>36</v>
          </cell>
          <cell r="K20">
            <v>0.2</v>
          </cell>
        </row>
        <row r="21">
          <cell r="B21">
            <v>25.420833333333338</v>
          </cell>
          <cell r="C21">
            <v>33</v>
          </cell>
          <cell r="D21">
            <v>19.100000000000001</v>
          </cell>
          <cell r="E21">
            <v>63</v>
          </cell>
          <cell r="F21">
            <v>87</v>
          </cell>
          <cell r="G21">
            <v>36</v>
          </cell>
          <cell r="H21">
            <v>14.4</v>
          </cell>
          <cell r="I21" t="str">
            <v>SE</v>
          </cell>
          <cell r="J21">
            <v>36</v>
          </cell>
          <cell r="K21">
            <v>0</v>
          </cell>
        </row>
        <row r="22">
          <cell r="B22">
            <v>26.008333333333336</v>
          </cell>
          <cell r="C22">
            <v>35.4</v>
          </cell>
          <cell r="D22">
            <v>21.7</v>
          </cell>
          <cell r="E22">
            <v>61.875</v>
          </cell>
          <cell r="F22">
            <v>91</v>
          </cell>
          <cell r="G22">
            <v>33</v>
          </cell>
          <cell r="H22">
            <v>20.88</v>
          </cell>
          <cell r="I22" t="str">
            <v>S</v>
          </cell>
          <cell r="J22">
            <v>47.88</v>
          </cell>
          <cell r="K22">
            <v>1.7999999999999998</v>
          </cell>
        </row>
        <row r="23">
          <cell r="B23">
            <v>25.341666666666669</v>
          </cell>
          <cell r="C23">
            <v>35.6</v>
          </cell>
          <cell r="D23">
            <v>19.600000000000001</v>
          </cell>
          <cell r="E23">
            <v>76.708333333333329</v>
          </cell>
          <cell r="F23">
            <v>97</v>
          </cell>
          <cell r="G23">
            <v>34</v>
          </cell>
          <cell r="H23">
            <v>21.240000000000002</v>
          </cell>
          <cell r="I23" t="str">
            <v>NO</v>
          </cell>
          <cell r="J23">
            <v>59.760000000000005</v>
          </cell>
          <cell r="K23">
            <v>14</v>
          </cell>
        </row>
        <row r="24">
          <cell r="B24">
            <v>23.916666666666668</v>
          </cell>
          <cell r="C24">
            <v>32</v>
          </cell>
          <cell r="D24">
            <v>19.899999999999999</v>
          </cell>
          <cell r="E24">
            <v>83.875</v>
          </cell>
          <cell r="F24">
            <v>95</v>
          </cell>
          <cell r="G24">
            <v>50</v>
          </cell>
          <cell r="H24">
            <v>18.720000000000002</v>
          </cell>
          <cell r="I24" t="str">
            <v>N</v>
          </cell>
          <cell r="J24">
            <v>53.64</v>
          </cell>
          <cell r="K24">
            <v>14.200000000000001</v>
          </cell>
        </row>
        <row r="25">
          <cell r="B25">
            <v>25.429166666666664</v>
          </cell>
          <cell r="C25">
            <v>34.6</v>
          </cell>
          <cell r="D25">
            <v>20.399999999999999</v>
          </cell>
          <cell r="E25">
            <v>78.375</v>
          </cell>
          <cell r="F25">
            <v>97</v>
          </cell>
          <cell r="G25">
            <v>36</v>
          </cell>
          <cell r="H25">
            <v>21.6</v>
          </cell>
          <cell r="I25" t="str">
            <v>SE</v>
          </cell>
          <cell r="J25">
            <v>40.680000000000007</v>
          </cell>
          <cell r="K25">
            <v>1.5999999999999999</v>
          </cell>
        </row>
        <row r="26">
          <cell r="B26">
            <v>26.387500000000003</v>
          </cell>
          <cell r="C26">
            <v>34.700000000000003</v>
          </cell>
          <cell r="D26">
            <v>21.5</v>
          </cell>
          <cell r="E26">
            <v>72.916666666666671</v>
          </cell>
          <cell r="F26">
            <v>97</v>
          </cell>
          <cell r="G26">
            <v>38</v>
          </cell>
          <cell r="H26">
            <v>13.68</v>
          </cell>
          <cell r="I26" t="str">
            <v>SE</v>
          </cell>
          <cell r="J26">
            <v>24.48</v>
          </cell>
          <cell r="K26">
            <v>0</v>
          </cell>
        </row>
        <row r="27">
          <cell r="B27">
            <v>26.312500000000004</v>
          </cell>
          <cell r="C27">
            <v>31.7</v>
          </cell>
          <cell r="D27">
            <v>23.1</v>
          </cell>
          <cell r="E27">
            <v>68.041666666666671</v>
          </cell>
          <cell r="F27">
            <v>78</v>
          </cell>
          <cell r="G27">
            <v>50</v>
          </cell>
          <cell r="H27">
            <v>19.8</v>
          </cell>
          <cell r="I27" t="str">
            <v>S</v>
          </cell>
          <cell r="J27">
            <v>45.36</v>
          </cell>
          <cell r="K27">
            <v>0</v>
          </cell>
        </row>
        <row r="28">
          <cell r="B28">
            <v>25.979166666666668</v>
          </cell>
          <cell r="C28">
            <v>33.799999999999997</v>
          </cell>
          <cell r="D28">
            <v>21.5</v>
          </cell>
          <cell r="E28">
            <v>76.958333333333329</v>
          </cell>
          <cell r="F28">
            <v>98</v>
          </cell>
          <cell r="G28">
            <v>39</v>
          </cell>
          <cell r="H28">
            <v>21.240000000000002</v>
          </cell>
          <cell r="I28" t="str">
            <v>NO</v>
          </cell>
          <cell r="J28">
            <v>61.560000000000009</v>
          </cell>
          <cell r="K28">
            <v>6</v>
          </cell>
        </row>
        <row r="29">
          <cell r="B29">
            <v>26.458333333333332</v>
          </cell>
          <cell r="C29">
            <v>34.700000000000003</v>
          </cell>
          <cell r="D29">
            <v>20.100000000000001</v>
          </cell>
          <cell r="E29">
            <v>72.791666666666671</v>
          </cell>
          <cell r="F29">
            <v>98</v>
          </cell>
          <cell r="G29">
            <v>39</v>
          </cell>
          <cell r="H29">
            <v>16.559999999999999</v>
          </cell>
          <cell r="I29" t="str">
            <v>NO</v>
          </cell>
          <cell r="J29">
            <v>33.480000000000004</v>
          </cell>
          <cell r="K29">
            <v>0</v>
          </cell>
        </row>
        <row r="30">
          <cell r="B30">
            <v>24.125</v>
          </cell>
          <cell r="C30">
            <v>30.8</v>
          </cell>
          <cell r="D30">
            <v>19.2</v>
          </cell>
          <cell r="E30">
            <v>82.416666666666671</v>
          </cell>
          <cell r="F30">
            <v>96</v>
          </cell>
          <cell r="G30">
            <v>55</v>
          </cell>
          <cell r="H30">
            <v>25.56</v>
          </cell>
          <cell r="I30" t="str">
            <v>S</v>
          </cell>
          <cell r="J30">
            <v>95.039999999999992</v>
          </cell>
          <cell r="K30">
            <v>14.200000000000001</v>
          </cell>
        </row>
        <row r="31">
          <cell r="B31">
            <v>23.2</v>
          </cell>
          <cell r="C31">
            <v>30.9</v>
          </cell>
          <cell r="D31">
            <v>18.8</v>
          </cell>
          <cell r="E31">
            <v>79.125</v>
          </cell>
          <cell r="F31">
            <v>98</v>
          </cell>
          <cell r="G31">
            <v>43</v>
          </cell>
          <cell r="H31">
            <v>13.32</v>
          </cell>
          <cell r="I31" t="str">
            <v>NO</v>
          </cell>
          <cell r="J31">
            <v>32.04</v>
          </cell>
          <cell r="K31">
            <v>0.2</v>
          </cell>
        </row>
        <row r="32">
          <cell r="B32">
            <v>26.012500000000003</v>
          </cell>
          <cell r="C32">
            <v>34.700000000000003</v>
          </cell>
          <cell r="D32">
            <v>18.899999999999999</v>
          </cell>
          <cell r="E32">
            <v>69.666666666666671</v>
          </cell>
          <cell r="F32">
            <v>97</v>
          </cell>
          <cell r="G32">
            <v>40</v>
          </cell>
          <cell r="H32">
            <v>15.840000000000002</v>
          </cell>
          <cell r="I32" t="str">
            <v>SE</v>
          </cell>
          <cell r="J32">
            <v>36.36</v>
          </cell>
          <cell r="K32">
            <v>0</v>
          </cell>
        </row>
        <row r="33">
          <cell r="B33">
            <v>21.916666666666661</v>
          </cell>
          <cell r="C33">
            <v>29.3</v>
          </cell>
          <cell r="D33">
            <v>19.8</v>
          </cell>
          <cell r="E33">
            <v>89.458333333333329</v>
          </cell>
          <cell r="F33">
            <v>98</v>
          </cell>
          <cell r="G33">
            <v>60</v>
          </cell>
          <cell r="H33">
            <v>32.4</v>
          </cell>
          <cell r="I33" t="str">
            <v>N</v>
          </cell>
          <cell r="J33">
            <v>55.800000000000004</v>
          </cell>
          <cell r="K33">
            <v>32.4</v>
          </cell>
        </row>
        <row r="34">
          <cell r="B34">
            <v>22.783333333333335</v>
          </cell>
          <cell r="C34">
            <v>28.1</v>
          </cell>
          <cell r="D34">
            <v>20.100000000000001</v>
          </cell>
          <cell r="E34">
            <v>85.625</v>
          </cell>
          <cell r="F34">
            <v>97</v>
          </cell>
          <cell r="G34">
            <v>61</v>
          </cell>
          <cell r="H34">
            <v>18.36</v>
          </cell>
          <cell r="I34" t="str">
            <v>S</v>
          </cell>
          <cell r="J34">
            <v>31.319999999999997</v>
          </cell>
          <cell r="K34">
            <v>0.4</v>
          </cell>
        </row>
        <row r="35">
          <cell r="B35">
            <v>23.262499999999999</v>
          </cell>
          <cell r="C35">
            <v>29.3</v>
          </cell>
          <cell r="D35">
            <v>18.3</v>
          </cell>
          <cell r="E35">
            <v>71.708333333333329</v>
          </cell>
          <cell r="F35">
            <v>91</v>
          </cell>
          <cell r="G35">
            <v>47</v>
          </cell>
          <cell r="H35">
            <v>17.28</v>
          </cell>
          <cell r="I35" t="str">
            <v>SE</v>
          </cell>
          <cell r="J35">
            <v>37.440000000000005</v>
          </cell>
          <cell r="K35">
            <v>0</v>
          </cell>
        </row>
        <row r="36">
          <cell r="I36" t="str">
            <v>NO</v>
          </cell>
        </row>
      </sheetData>
      <sheetData sheetId="10"/>
      <sheetData sheetId="1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29.633333333333336</v>
          </cell>
          <cell r="C5">
            <v>41.2</v>
          </cell>
          <cell r="D5">
            <v>19.3</v>
          </cell>
          <cell r="E5">
            <v>48.583333333333336</v>
          </cell>
          <cell r="F5">
            <v>88</v>
          </cell>
          <cell r="G5">
            <v>13</v>
          </cell>
          <cell r="H5">
            <v>20.16</v>
          </cell>
          <cell r="I5" t="str">
            <v>SO</v>
          </cell>
          <cell r="J5">
            <v>45.72</v>
          </cell>
          <cell r="K5">
            <v>0</v>
          </cell>
        </row>
        <row r="6">
          <cell r="B6">
            <v>29.737499999999997</v>
          </cell>
          <cell r="C6">
            <v>41.1</v>
          </cell>
          <cell r="D6">
            <v>21</v>
          </cell>
          <cell r="E6">
            <v>48.25</v>
          </cell>
          <cell r="F6">
            <v>81</v>
          </cell>
          <cell r="G6">
            <v>15</v>
          </cell>
          <cell r="H6">
            <v>14.04</v>
          </cell>
          <cell r="I6" t="str">
            <v>O</v>
          </cell>
          <cell r="J6">
            <v>38.159999999999997</v>
          </cell>
          <cell r="K6">
            <v>0</v>
          </cell>
        </row>
        <row r="7">
          <cell r="B7">
            <v>29.833333333333332</v>
          </cell>
          <cell r="C7">
            <v>41.1</v>
          </cell>
          <cell r="D7">
            <v>20.5</v>
          </cell>
          <cell r="E7">
            <v>49</v>
          </cell>
          <cell r="F7">
            <v>82</v>
          </cell>
          <cell r="G7">
            <v>13</v>
          </cell>
          <cell r="H7">
            <v>12.96</v>
          </cell>
          <cell r="I7" t="str">
            <v>SO</v>
          </cell>
          <cell r="J7">
            <v>29.880000000000003</v>
          </cell>
          <cell r="K7">
            <v>0</v>
          </cell>
        </row>
        <row r="8">
          <cell r="B8">
            <v>28.629166666666666</v>
          </cell>
          <cell r="C8">
            <v>36.5</v>
          </cell>
          <cell r="D8">
            <v>20.6</v>
          </cell>
          <cell r="E8">
            <v>56.583333333333336</v>
          </cell>
          <cell r="F8">
            <v>86</v>
          </cell>
          <cell r="G8">
            <v>31</v>
          </cell>
          <cell r="H8">
            <v>15.120000000000001</v>
          </cell>
          <cell r="I8" t="str">
            <v>SO</v>
          </cell>
          <cell r="J8">
            <v>36</v>
          </cell>
          <cell r="K8">
            <v>0</v>
          </cell>
        </row>
        <row r="9">
          <cell r="B9">
            <v>28.562499999999996</v>
          </cell>
          <cell r="C9">
            <v>37.5</v>
          </cell>
          <cell r="D9">
            <v>21.1</v>
          </cell>
          <cell r="E9">
            <v>58.5</v>
          </cell>
          <cell r="F9">
            <v>87</v>
          </cell>
          <cell r="G9">
            <v>30</v>
          </cell>
          <cell r="H9">
            <v>11.520000000000001</v>
          </cell>
          <cell r="I9" t="str">
            <v>SO</v>
          </cell>
          <cell r="J9">
            <v>24.12</v>
          </cell>
          <cell r="K9">
            <v>0</v>
          </cell>
        </row>
        <row r="10">
          <cell r="B10">
            <v>29.404166666666669</v>
          </cell>
          <cell r="C10">
            <v>39.1</v>
          </cell>
          <cell r="D10">
            <v>20.8</v>
          </cell>
          <cell r="E10">
            <v>55.375</v>
          </cell>
          <cell r="F10">
            <v>88</v>
          </cell>
          <cell r="G10">
            <v>25</v>
          </cell>
          <cell r="H10">
            <v>10.08</v>
          </cell>
          <cell r="I10" t="str">
            <v>SO</v>
          </cell>
          <cell r="J10">
            <v>21.240000000000002</v>
          </cell>
          <cell r="K10">
            <v>0</v>
          </cell>
        </row>
        <row r="11">
          <cell r="B11">
            <v>29.587499999999995</v>
          </cell>
          <cell r="C11">
            <v>40.6</v>
          </cell>
          <cell r="D11">
            <v>21.8</v>
          </cell>
          <cell r="E11">
            <v>54.458333333333336</v>
          </cell>
          <cell r="F11">
            <v>84</v>
          </cell>
          <cell r="G11">
            <v>21</v>
          </cell>
          <cell r="H11">
            <v>15.840000000000002</v>
          </cell>
          <cell r="I11" t="str">
            <v>SO</v>
          </cell>
          <cell r="J11">
            <v>34.92</v>
          </cell>
          <cell r="K11">
            <v>0</v>
          </cell>
        </row>
        <row r="12">
          <cell r="B12">
            <v>29.795833333333338</v>
          </cell>
          <cell r="C12">
            <v>39.4</v>
          </cell>
          <cell r="D12">
            <v>21</v>
          </cell>
          <cell r="E12">
            <v>55.75</v>
          </cell>
          <cell r="F12">
            <v>90</v>
          </cell>
          <cell r="G12">
            <v>23</v>
          </cell>
          <cell r="H12">
            <v>19.079999999999998</v>
          </cell>
          <cell r="I12" t="str">
            <v>SO</v>
          </cell>
          <cell r="J12">
            <v>38.880000000000003</v>
          </cell>
          <cell r="K12">
            <v>0.2</v>
          </cell>
        </row>
        <row r="13">
          <cell r="B13">
            <v>30.839130434782618</v>
          </cell>
          <cell r="C13">
            <v>39.299999999999997</v>
          </cell>
          <cell r="D13">
            <v>23.5</v>
          </cell>
          <cell r="E13">
            <v>46.347826086956523</v>
          </cell>
          <cell r="F13">
            <v>74</v>
          </cell>
          <cell r="G13">
            <v>20</v>
          </cell>
          <cell r="H13">
            <v>34.92</v>
          </cell>
          <cell r="I13" t="str">
            <v>SO</v>
          </cell>
          <cell r="J13">
            <v>60.480000000000004</v>
          </cell>
          <cell r="K13">
            <v>0</v>
          </cell>
        </row>
        <row r="14">
          <cell r="B14">
            <v>26.07083333333334</v>
          </cell>
          <cell r="C14">
            <v>32.5</v>
          </cell>
          <cell r="D14">
            <v>19.5</v>
          </cell>
          <cell r="E14">
            <v>45.041666666666664</v>
          </cell>
          <cell r="F14">
            <v>78</v>
          </cell>
          <cell r="G14">
            <v>14</v>
          </cell>
          <cell r="H14">
            <v>15.120000000000001</v>
          </cell>
          <cell r="I14" t="str">
            <v>SO</v>
          </cell>
          <cell r="J14">
            <v>41.4</v>
          </cell>
          <cell r="K14">
            <v>0</v>
          </cell>
        </row>
        <row r="15">
          <cell r="B15">
            <v>24.587500000000002</v>
          </cell>
          <cell r="C15">
            <v>34.799999999999997</v>
          </cell>
          <cell r="D15">
            <v>16.3</v>
          </cell>
          <cell r="E15">
            <v>46</v>
          </cell>
          <cell r="F15">
            <v>76</v>
          </cell>
          <cell r="G15">
            <v>29</v>
          </cell>
          <cell r="H15">
            <v>14.4</v>
          </cell>
          <cell r="I15" t="str">
            <v>SO</v>
          </cell>
          <cell r="J15">
            <v>35.64</v>
          </cell>
          <cell r="K15">
            <v>0</v>
          </cell>
        </row>
        <row r="16">
          <cell r="B16">
            <v>25.920833333333334</v>
          </cell>
          <cell r="C16">
            <v>35.9</v>
          </cell>
          <cell r="D16">
            <v>19.100000000000001</v>
          </cell>
          <cell r="E16">
            <v>55.791666666666664</v>
          </cell>
          <cell r="F16">
            <v>100</v>
          </cell>
          <cell r="G16">
            <v>36</v>
          </cell>
          <cell r="H16">
            <v>34.200000000000003</v>
          </cell>
          <cell r="I16" t="str">
            <v>SO</v>
          </cell>
          <cell r="J16">
            <v>77.400000000000006</v>
          </cell>
          <cell r="K16">
            <v>15.8</v>
          </cell>
        </row>
        <row r="17">
          <cell r="B17">
            <v>26.862500000000008</v>
          </cell>
          <cell r="C17">
            <v>36.299999999999997</v>
          </cell>
          <cell r="D17">
            <v>22</v>
          </cell>
          <cell r="E17">
            <v>70.166666666666671</v>
          </cell>
          <cell r="F17">
            <v>96</v>
          </cell>
          <cell r="G17">
            <v>32</v>
          </cell>
          <cell r="H17">
            <v>26.28</v>
          </cell>
          <cell r="I17" t="str">
            <v>SO</v>
          </cell>
          <cell r="J17">
            <v>70.56</v>
          </cell>
          <cell r="K17">
            <v>3.2000000000000011</v>
          </cell>
        </row>
        <row r="18">
          <cell r="B18">
            <v>26.591666666666665</v>
          </cell>
          <cell r="C18">
            <v>38.200000000000003</v>
          </cell>
          <cell r="D18">
            <v>20.100000000000001</v>
          </cell>
          <cell r="E18">
            <v>68.333333333333329</v>
          </cell>
          <cell r="F18">
            <v>97</v>
          </cell>
          <cell r="G18">
            <v>26</v>
          </cell>
          <cell r="H18">
            <v>15.840000000000002</v>
          </cell>
          <cell r="I18" t="str">
            <v>SO</v>
          </cell>
          <cell r="J18">
            <v>52.2</v>
          </cell>
          <cell r="K18">
            <v>4.8</v>
          </cell>
        </row>
        <row r="19">
          <cell r="B19">
            <v>21.404166666666672</v>
          </cell>
          <cell r="C19">
            <v>23.9</v>
          </cell>
          <cell r="D19">
            <v>20.399999999999999</v>
          </cell>
          <cell r="E19">
            <v>93.416666666666671</v>
          </cell>
          <cell r="F19">
            <v>99</v>
          </cell>
          <cell r="G19">
            <v>78</v>
          </cell>
          <cell r="H19">
            <v>15.120000000000001</v>
          </cell>
          <cell r="I19" t="str">
            <v>SO</v>
          </cell>
          <cell r="J19">
            <v>33.480000000000004</v>
          </cell>
          <cell r="K19">
            <v>0.4</v>
          </cell>
        </row>
        <row r="20">
          <cell r="B20">
            <v>22.308333333333334</v>
          </cell>
          <cell r="C20">
            <v>28.7</v>
          </cell>
          <cell r="D20">
            <v>18.5</v>
          </cell>
          <cell r="E20">
            <v>87.875</v>
          </cell>
          <cell r="F20">
            <v>100</v>
          </cell>
          <cell r="G20">
            <v>60</v>
          </cell>
          <cell r="H20">
            <v>9.3600000000000012</v>
          </cell>
          <cell r="I20" t="str">
            <v>SO</v>
          </cell>
          <cell r="J20">
            <v>23.040000000000003</v>
          </cell>
          <cell r="K20">
            <v>0.60000000000000009</v>
          </cell>
        </row>
        <row r="21">
          <cell r="B21">
            <v>24.337500000000002</v>
          </cell>
          <cell r="C21">
            <v>31.4</v>
          </cell>
          <cell r="D21">
            <v>19</v>
          </cell>
          <cell r="E21">
            <v>68.166666666666671</v>
          </cell>
          <cell r="F21">
            <v>89</v>
          </cell>
          <cell r="G21">
            <v>41</v>
          </cell>
          <cell r="H21">
            <v>13.68</v>
          </cell>
          <cell r="I21" t="str">
            <v>SO</v>
          </cell>
          <cell r="J21">
            <v>30.6</v>
          </cell>
          <cell r="K21">
            <v>0.2</v>
          </cell>
        </row>
        <row r="22">
          <cell r="B22">
            <v>23.937499999999996</v>
          </cell>
          <cell r="C22">
            <v>32.9</v>
          </cell>
          <cell r="D22">
            <v>18.5</v>
          </cell>
          <cell r="E22">
            <v>70.833333333333329</v>
          </cell>
          <cell r="F22">
            <v>95</v>
          </cell>
          <cell r="G22">
            <v>38</v>
          </cell>
          <cell r="H22">
            <v>27.36</v>
          </cell>
          <cell r="I22" t="str">
            <v>SO</v>
          </cell>
          <cell r="J22">
            <v>43.56</v>
          </cell>
          <cell r="K22">
            <v>0.4</v>
          </cell>
        </row>
        <row r="23">
          <cell r="B23">
            <v>24.604166666666661</v>
          </cell>
          <cell r="C23">
            <v>33.200000000000003</v>
          </cell>
          <cell r="D23">
            <v>17.899999999999999</v>
          </cell>
          <cell r="E23">
            <v>77.541666666666671</v>
          </cell>
          <cell r="F23">
            <v>100</v>
          </cell>
          <cell r="G23">
            <v>41</v>
          </cell>
          <cell r="H23">
            <v>12.24</v>
          </cell>
          <cell r="I23" t="str">
            <v>SO</v>
          </cell>
          <cell r="J23">
            <v>41.76</v>
          </cell>
          <cell r="K23">
            <v>0.4</v>
          </cell>
        </row>
        <row r="24">
          <cell r="B24">
            <v>26.2</v>
          </cell>
          <cell r="C24">
            <v>34.200000000000003</v>
          </cell>
          <cell r="D24">
            <v>20.3</v>
          </cell>
          <cell r="E24">
            <v>72.333333333333329</v>
          </cell>
          <cell r="F24">
            <v>96</v>
          </cell>
          <cell r="G24">
            <v>39</v>
          </cell>
          <cell r="H24">
            <v>14.04</v>
          </cell>
          <cell r="I24" t="str">
            <v>SO</v>
          </cell>
          <cell r="J24">
            <v>34.56</v>
          </cell>
          <cell r="K24">
            <v>0.2</v>
          </cell>
        </row>
        <row r="25">
          <cell r="B25">
            <v>26.266666666666666</v>
          </cell>
          <cell r="C25">
            <v>34.5</v>
          </cell>
          <cell r="D25">
            <v>20.6</v>
          </cell>
          <cell r="E25">
            <v>72.833333333333329</v>
          </cell>
          <cell r="F25">
            <v>99</v>
          </cell>
          <cell r="G25">
            <v>33</v>
          </cell>
          <cell r="H25">
            <v>15.120000000000001</v>
          </cell>
          <cell r="I25" t="str">
            <v>SO</v>
          </cell>
          <cell r="J25">
            <v>32.76</v>
          </cell>
          <cell r="K25">
            <v>0</v>
          </cell>
        </row>
        <row r="26">
          <cell r="B26">
            <v>25.845833333333331</v>
          </cell>
          <cell r="C26">
            <v>33.1</v>
          </cell>
          <cell r="D26">
            <v>20.6</v>
          </cell>
          <cell r="E26">
            <v>71.583333333333329</v>
          </cell>
          <cell r="F26">
            <v>97</v>
          </cell>
          <cell r="G26">
            <v>41</v>
          </cell>
          <cell r="H26">
            <v>14.04</v>
          </cell>
          <cell r="I26" t="str">
            <v>SO</v>
          </cell>
          <cell r="J26">
            <v>32.4</v>
          </cell>
          <cell r="K26">
            <v>0</v>
          </cell>
        </row>
        <row r="27">
          <cell r="B27">
            <v>26.745833333333326</v>
          </cell>
          <cell r="C27">
            <v>31.6</v>
          </cell>
          <cell r="D27">
            <v>22.8</v>
          </cell>
          <cell r="E27">
            <v>62.791666666666664</v>
          </cell>
          <cell r="F27">
            <v>84</v>
          </cell>
          <cell r="G27">
            <v>47</v>
          </cell>
          <cell r="H27">
            <v>18</v>
          </cell>
          <cell r="I27" t="str">
            <v>SO</v>
          </cell>
          <cell r="J27">
            <v>33.119999999999997</v>
          </cell>
          <cell r="K27">
            <v>0</v>
          </cell>
        </row>
        <row r="28">
          <cell r="B28">
            <v>24.520833333333332</v>
          </cell>
          <cell r="C28">
            <v>31.6</v>
          </cell>
          <cell r="D28">
            <v>21</v>
          </cell>
          <cell r="E28">
            <v>80.916666666666671</v>
          </cell>
          <cell r="F28">
            <v>96</v>
          </cell>
          <cell r="G28">
            <v>49</v>
          </cell>
          <cell r="H28">
            <v>27</v>
          </cell>
          <cell r="I28" t="str">
            <v>SO</v>
          </cell>
          <cell r="J28">
            <v>48.96</v>
          </cell>
          <cell r="K28">
            <v>3.3999999999999995</v>
          </cell>
        </row>
        <row r="29">
          <cell r="B29">
            <v>25.358333333333334</v>
          </cell>
          <cell r="C29">
            <v>34.9</v>
          </cell>
          <cell r="D29">
            <v>18.7</v>
          </cell>
          <cell r="E29">
            <v>77.833333333333329</v>
          </cell>
          <cell r="F29">
            <v>100</v>
          </cell>
          <cell r="G29">
            <v>34</v>
          </cell>
          <cell r="H29">
            <v>18</v>
          </cell>
          <cell r="I29" t="str">
            <v>SO</v>
          </cell>
          <cell r="J29">
            <v>36.36</v>
          </cell>
          <cell r="K29">
            <v>1.2</v>
          </cell>
        </row>
        <row r="30">
          <cell r="B30">
            <v>22.283333333333328</v>
          </cell>
          <cell r="C30">
            <v>27.5</v>
          </cell>
          <cell r="D30">
            <v>18.7</v>
          </cell>
          <cell r="E30">
            <v>88.666666666666671</v>
          </cell>
          <cell r="F30">
            <v>100</v>
          </cell>
          <cell r="G30">
            <v>70</v>
          </cell>
          <cell r="H30">
            <v>48.96</v>
          </cell>
          <cell r="I30" t="str">
            <v>SO</v>
          </cell>
          <cell r="J30">
            <v>43.92</v>
          </cell>
          <cell r="K30">
            <v>0</v>
          </cell>
        </row>
        <row r="31">
          <cell r="B31">
            <v>22.387500000000003</v>
          </cell>
          <cell r="C31">
            <v>30.4</v>
          </cell>
          <cell r="D31">
            <v>16.3</v>
          </cell>
          <cell r="E31">
            <v>75.541666666666671</v>
          </cell>
          <cell r="F31">
            <v>100</v>
          </cell>
          <cell r="G31">
            <v>31</v>
          </cell>
          <cell r="H31">
            <v>7.9200000000000008</v>
          </cell>
          <cell r="I31" t="str">
            <v>SO</v>
          </cell>
          <cell r="J31">
            <v>19.079999999999998</v>
          </cell>
          <cell r="K31">
            <v>0.4</v>
          </cell>
        </row>
        <row r="32">
          <cell r="B32">
            <v>24.366666666666664</v>
          </cell>
          <cell r="C32">
            <v>33.299999999999997</v>
          </cell>
          <cell r="D32">
            <v>15.5</v>
          </cell>
          <cell r="E32">
            <v>68.875</v>
          </cell>
          <cell r="F32">
            <v>99</v>
          </cell>
          <cell r="G32">
            <v>40</v>
          </cell>
          <cell r="H32">
            <v>11.16</v>
          </cell>
          <cell r="I32" t="str">
            <v>SO</v>
          </cell>
          <cell r="J32">
            <v>29.880000000000003</v>
          </cell>
          <cell r="K32">
            <v>0.4</v>
          </cell>
        </row>
        <row r="33">
          <cell r="B33">
            <v>22.891666666666666</v>
          </cell>
          <cell r="C33">
            <v>27.5</v>
          </cell>
          <cell r="D33">
            <v>19.8</v>
          </cell>
          <cell r="E33">
            <v>86.333333333333329</v>
          </cell>
          <cell r="F33">
            <v>100</v>
          </cell>
          <cell r="G33">
            <v>63</v>
          </cell>
          <cell r="H33">
            <v>27.720000000000002</v>
          </cell>
          <cell r="I33" t="str">
            <v>SO</v>
          </cell>
          <cell r="J33">
            <v>50.04</v>
          </cell>
          <cell r="K33">
            <v>1.2</v>
          </cell>
        </row>
        <row r="34">
          <cell r="B34">
            <v>21.533333333333335</v>
          </cell>
          <cell r="C34">
            <v>26.1</v>
          </cell>
          <cell r="D34">
            <v>18.7</v>
          </cell>
          <cell r="E34">
            <v>84.666666666666671</v>
          </cell>
          <cell r="F34">
            <v>95</v>
          </cell>
          <cell r="G34">
            <v>68</v>
          </cell>
          <cell r="H34">
            <v>11.16</v>
          </cell>
          <cell r="I34" t="str">
            <v>SO</v>
          </cell>
          <cell r="J34">
            <v>27</v>
          </cell>
          <cell r="K34">
            <v>0.60000000000000009</v>
          </cell>
        </row>
        <row r="35">
          <cell r="B35">
            <v>22.554166666666671</v>
          </cell>
          <cell r="C35">
            <v>28.7</v>
          </cell>
          <cell r="D35">
            <v>17.5</v>
          </cell>
          <cell r="E35">
            <v>76.083333333333329</v>
          </cell>
          <cell r="F35">
            <v>99</v>
          </cell>
          <cell r="G35">
            <v>46</v>
          </cell>
          <cell r="H35">
            <v>14.4</v>
          </cell>
          <cell r="I35" t="str">
            <v>SO</v>
          </cell>
          <cell r="J35">
            <v>30.240000000000002</v>
          </cell>
          <cell r="K35">
            <v>0.2</v>
          </cell>
        </row>
        <row r="36">
          <cell r="I36" t="str">
            <v>SO</v>
          </cell>
        </row>
      </sheetData>
      <sheetData sheetId="10"/>
      <sheetData sheetId="1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30.879166666666663</v>
          </cell>
          <cell r="C5">
            <v>42.1</v>
          </cell>
          <cell r="D5">
            <v>17.899999999999999</v>
          </cell>
          <cell r="E5">
            <v>33.708333333333336</v>
          </cell>
          <cell r="F5">
            <v>79</v>
          </cell>
          <cell r="G5">
            <v>13</v>
          </cell>
          <cell r="H5">
            <v>17.64</v>
          </cell>
          <cell r="I5" t="str">
            <v>N</v>
          </cell>
          <cell r="J5">
            <v>37.800000000000004</v>
          </cell>
          <cell r="K5">
            <v>0</v>
          </cell>
        </row>
        <row r="6">
          <cell r="B6">
            <v>31.704166666666666</v>
          </cell>
          <cell r="C6">
            <v>42.2</v>
          </cell>
          <cell r="D6">
            <v>21.1</v>
          </cell>
          <cell r="E6">
            <v>33.875</v>
          </cell>
          <cell r="F6">
            <v>68</v>
          </cell>
          <cell r="G6">
            <v>13</v>
          </cell>
          <cell r="H6">
            <v>23.400000000000002</v>
          </cell>
          <cell r="I6" t="str">
            <v>NE</v>
          </cell>
          <cell r="J6">
            <v>42.480000000000004</v>
          </cell>
          <cell r="K6">
            <v>0</v>
          </cell>
        </row>
        <row r="7">
          <cell r="B7">
            <v>31.283333333333335</v>
          </cell>
          <cell r="C7">
            <v>42.9</v>
          </cell>
          <cell r="D7">
            <v>18.5</v>
          </cell>
          <cell r="E7">
            <v>36.083333333333336</v>
          </cell>
          <cell r="F7">
            <v>78</v>
          </cell>
          <cell r="G7">
            <v>11</v>
          </cell>
          <cell r="H7">
            <v>18.36</v>
          </cell>
          <cell r="I7" t="str">
            <v>N</v>
          </cell>
          <cell r="J7">
            <v>36.36</v>
          </cell>
          <cell r="K7">
            <v>0</v>
          </cell>
        </row>
        <row r="8">
          <cell r="B8">
            <v>29.045833333333338</v>
          </cell>
          <cell r="C8">
            <v>38.299999999999997</v>
          </cell>
          <cell r="D8">
            <v>21.8</v>
          </cell>
          <cell r="E8">
            <v>47.875</v>
          </cell>
          <cell r="F8">
            <v>74</v>
          </cell>
          <cell r="G8">
            <v>25</v>
          </cell>
          <cell r="H8">
            <v>28.44</v>
          </cell>
          <cell r="I8" t="str">
            <v>L</v>
          </cell>
          <cell r="J8">
            <v>46.080000000000005</v>
          </cell>
          <cell r="K8">
            <v>0</v>
          </cell>
        </row>
        <row r="9">
          <cell r="B9">
            <v>29.962499999999995</v>
          </cell>
          <cell r="C9">
            <v>40.4</v>
          </cell>
          <cell r="D9">
            <v>21.1</v>
          </cell>
          <cell r="E9">
            <v>49.625</v>
          </cell>
          <cell r="F9">
            <v>81</v>
          </cell>
          <cell r="G9">
            <v>20</v>
          </cell>
          <cell r="H9">
            <v>22.68</v>
          </cell>
          <cell r="I9" t="str">
            <v>SE</v>
          </cell>
          <cell r="J9">
            <v>32.4</v>
          </cell>
          <cell r="K9">
            <v>0</v>
          </cell>
        </row>
        <row r="10">
          <cell r="B10">
            <v>31.016666666666662</v>
          </cell>
          <cell r="C10">
            <v>42.9</v>
          </cell>
          <cell r="D10">
            <v>19.2</v>
          </cell>
          <cell r="E10">
            <v>47.958333333333336</v>
          </cell>
          <cell r="F10">
            <v>95</v>
          </cell>
          <cell r="G10">
            <v>17</v>
          </cell>
          <cell r="H10">
            <v>20.52</v>
          </cell>
          <cell r="I10" t="str">
            <v>NO</v>
          </cell>
          <cell r="J10">
            <v>42.480000000000004</v>
          </cell>
          <cell r="K10">
            <v>0</v>
          </cell>
        </row>
        <row r="11">
          <cell r="B11">
            <v>30.008333333333336</v>
          </cell>
          <cell r="C11">
            <v>41.4</v>
          </cell>
          <cell r="D11">
            <v>22</v>
          </cell>
          <cell r="E11">
            <v>53.5</v>
          </cell>
          <cell r="F11">
            <v>89</v>
          </cell>
          <cell r="G11">
            <v>21</v>
          </cell>
          <cell r="H11">
            <v>10.8</v>
          </cell>
          <cell r="I11" t="str">
            <v>SO</v>
          </cell>
          <cell r="J11">
            <v>40.680000000000007</v>
          </cell>
          <cell r="K11">
            <v>0</v>
          </cell>
        </row>
        <row r="12">
          <cell r="B12">
            <v>30.616666666666664</v>
          </cell>
          <cell r="C12">
            <v>39.700000000000003</v>
          </cell>
          <cell r="D12">
            <v>24.1</v>
          </cell>
          <cell r="E12">
            <v>50.5</v>
          </cell>
          <cell r="F12">
            <v>74</v>
          </cell>
          <cell r="G12">
            <v>25</v>
          </cell>
          <cell r="H12">
            <v>22.68</v>
          </cell>
          <cell r="I12" t="str">
            <v>L</v>
          </cell>
          <cell r="J12">
            <v>37.440000000000005</v>
          </cell>
          <cell r="K12">
            <v>0</v>
          </cell>
        </row>
        <row r="13">
          <cell r="B13">
            <v>31.579166666666662</v>
          </cell>
          <cell r="C13">
            <v>40.299999999999997</v>
          </cell>
          <cell r="D13">
            <v>21.2</v>
          </cell>
          <cell r="E13">
            <v>45.166666666666664</v>
          </cell>
          <cell r="F13">
            <v>86</v>
          </cell>
          <cell r="G13">
            <v>21</v>
          </cell>
          <cell r="H13">
            <v>30.6</v>
          </cell>
          <cell r="I13" t="str">
            <v>NE</v>
          </cell>
          <cell r="J13">
            <v>57.6</v>
          </cell>
          <cell r="K13">
            <v>0</v>
          </cell>
        </row>
        <row r="14">
          <cell r="B14">
            <v>26.862499999999994</v>
          </cell>
          <cell r="C14">
            <v>32.6</v>
          </cell>
          <cell r="D14">
            <v>21.4</v>
          </cell>
          <cell r="E14">
            <v>50.416666666666664</v>
          </cell>
          <cell r="F14">
            <v>80</v>
          </cell>
          <cell r="G14">
            <v>19</v>
          </cell>
          <cell r="H14">
            <v>21.96</v>
          </cell>
          <cell r="I14" t="str">
            <v>SE</v>
          </cell>
          <cell r="J14">
            <v>52.56</v>
          </cell>
          <cell r="K14">
            <v>0</v>
          </cell>
        </row>
        <row r="15">
          <cell r="B15">
            <v>25.008333333333336</v>
          </cell>
          <cell r="C15">
            <v>34.700000000000003</v>
          </cell>
          <cell r="D15">
            <v>16.7</v>
          </cell>
          <cell r="E15">
            <v>44</v>
          </cell>
          <cell r="F15">
            <v>71</v>
          </cell>
          <cell r="G15">
            <v>26</v>
          </cell>
          <cell r="H15">
            <v>25.56</v>
          </cell>
          <cell r="I15" t="str">
            <v>L</v>
          </cell>
          <cell r="J15">
            <v>37.800000000000004</v>
          </cell>
          <cell r="K15">
            <v>0</v>
          </cell>
        </row>
        <row r="16">
          <cell r="B16">
            <v>27.020833333333343</v>
          </cell>
          <cell r="C16">
            <v>35.1</v>
          </cell>
          <cell r="D16">
            <v>19.2</v>
          </cell>
          <cell r="E16">
            <v>42.708333333333336</v>
          </cell>
          <cell r="F16">
            <v>65</v>
          </cell>
          <cell r="G16">
            <v>31</v>
          </cell>
          <cell r="H16">
            <v>20.16</v>
          </cell>
          <cell r="I16" t="str">
            <v>L</v>
          </cell>
          <cell r="J16">
            <v>32.4</v>
          </cell>
          <cell r="K16">
            <v>0</v>
          </cell>
        </row>
        <row r="17">
          <cell r="B17">
            <v>29.045833333333334</v>
          </cell>
          <cell r="C17">
            <v>37.1</v>
          </cell>
          <cell r="D17">
            <v>20.2</v>
          </cell>
          <cell r="E17">
            <v>43.875</v>
          </cell>
          <cell r="F17">
            <v>76</v>
          </cell>
          <cell r="G17">
            <v>26</v>
          </cell>
          <cell r="H17">
            <v>18</v>
          </cell>
          <cell r="I17" t="str">
            <v>NE</v>
          </cell>
          <cell r="J17">
            <v>29.880000000000003</v>
          </cell>
          <cell r="K17">
            <v>0</v>
          </cell>
        </row>
        <row r="18">
          <cell r="B18">
            <v>29.233333333333331</v>
          </cell>
          <cell r="C18">
            <v>38.799999999999997</v>
          </cell>
          <cell r="D18">
            <v>20.9</v>
          </cell>
          <cell r="E18">
            <v>54.416666666666664</v>
          </cell>
          <cell r="F18">
            <v>95</v>
          </cell>
          <cell r="G18">
            <v>23</v>
          </cell>
          <cell r="H18">
            <v>27.720000000000002</v>
          </cell>
          <cell r="I18" t="str">
            <v>NO</v>
          </cell>
          <cell r="J18">
            <v>45.36</v>
          </cell>
          <cell r="K18">
            <v>3</v>
          </cell>
        </row>
        <row r="19">
          <cell r="B19">
            <v>23.070833333333329</v>
          </cell>
          <cell r="C19">
            <v>30.4</v>
          </cell>
          <cell r="D19">
            <v>20.7</v>
          </cell>
          <cell r="E19">
            <v>87.25</v>
          </cell>
          <cell r="F19">
            <v>100</v>
          </cell>
          <cell r="G19">
            <v>44</v>
          </cell>
          <cell r="H19">
            <v>27</v>
          </cell>
          <cell r="I19" t="str">
            <v>S</v>
          </cell>
          <cell r="J19">
            <v>44.64</v>
          </cell>
          <cell r="K19">
            <v>10</v>
          </cell>
        </row>
        <row r="20">
          <cell r="B20">
            <v>23.900000000000002</v>
          </cell>
          <cell r="C20">
            <v>29.5</v>
          </cell>
          <cell r="D20">
            <v>20.8</v>
          </cell>
          <cell r="E20">
            <v>81.875</v>
          </cell>
          <cell r="F20">
            <v>100</v>
          </cell>
          <cell r="G20">
            <v>54</v>
          </cell>
          <cell r="H20">
            <v>21.6</v>
          </cell>
          <cell r="I20" t="str">
            <v>SE</v>
          </cell>
          <cell r="J20">
            <v>32.04</v>
          </cell>
          <cell r="K20">
            <v>0.2</v>
          </cell>
        </row>
        <row r="21">
          <cell r="B21">
            <v>24.395833333333329</v>
          </cell>
          <cell r="C21">
            <v>32.1</v>
          </cell>
          <cell r="D21">
            <v>18.100000000000001</v>
          </cell>
          <cell r="E21">
            <v>61.166666666666664</v>
          </cell>
          <cell r="F21">
            <v>85</v>
          </cell>
          <cell r="G21">
            <v>38</v>
          </cell>
          <cell r="H21">
            <v>23.400000000000002</v>
          </cell>
          <cell r="I21" t="str">
            <v>L</v>
          </cell>
          <cell r="J21">
            <v>38.159999999999997</v>
          </cell>
          <cell r="K21">
            <v>0</v>
          </cell>
        </row>
        <row r="22">
          <cell r="B22">
            <v>25.987500000000001</v>
          </cell>
          <cell r="C22">
            <v>34.299999999999997</v>
          </cell>
          <cell r="D22">
            <v>19.3</v>
          </cell>
          <cell r="E22">
            <v>55</v>
          </cell>
          <cell r="F22">
            <v>72</v>
          </cell>
          <cell r="G22">
            <v>33</v>
          </cell>
          <cell r="H22">
            <v>27.720000000000002</v>
          </cell>
          <cell r="I22" t="str">
            <v>L</v>
          </cell>
          <cell r="J22">
            <v>42.12</v>
          </cell>
          <cell r="K22">
            <v>0</v>
          </cell>
        </row>
        <row r="23">
          <cell r="B23">
            <v>26.091666666666669</v>
          </cell>
          <cell r="C23">
            <v>34.5</v>
          </cell>
          <cell r="D23">
            <v>19.5</v>
          </cell>
          <cell r="E23">
            <v>65.625</v>
          </cell>
          <cell r="F23">
            <v>100</v>
          </cell>
          <cell r="G23">
            <v>40</v>
          </cell>
          <cell r="H23">
            <v>37.080000000000005</v>
          </cell>
          <cell r="I23" t="str">
            <v>SE</v>
          </cell>
          <cell r="J23">
            <v>76.319999999999993</v>
          </cell>
          <cell r="K23">
            <v>31</v>
          </cell>
        </row>
        <row r="24">
          <cell r="B24">
            <v>24.700000000000003</v>
          </cell>
          <cell r="C24">
            <v>31.7</v>
          </cell>
          <cell r="D24">
            <v>20.100000000000001</v>
          </cell>
          <cell r="E24">
            <v>81.25</v>
          </cell>
          <cell r="F24">
            <v>100</v>
          </cell>
          <cell r="G24">
            <v>50</v>
          </cell>
          <cell r="H24">
            <v>18.36</v>
          </cell>
          <cell r="I24" t="str">
            <v>L</v>
          </cell>
          <cell r="J24">
            <v>43.56</v>
          </cell>
          <cell r="K24">
            <v>0.2</v>
          </cell>
        </row>
        <row r="25">
          <cell r="B25">
            <v>26.349999999999998</v>
          </cell>
          <cell r="C25">
            <v>32.6</v>
          </cell>
          <cell r="D25">
            <v>20.9</v>
          </cell>
          <cell r="E25">
            <v>76.25</v>
          </cell>
          <cell r="F25">
            <v>100</v>
          </cell>
          <cell r="G25">
            <v>44</v>
          </cell>
          <cell r="H25">
            <v>15.120000000000001</v>
          </cell>
          <cell r="I25" t="str">
            <v>SE</v>
          </cell>
          <cell r="J25">
            <v>35.28</v>
          </cell>
          <cell r="K25">
            <v>0</v>
          </cell>
        </row>
        <row r="26">
          <cell r="B26">
            <v>26.720833333333331</v>
          </cell>
          <cell r="C26">
            <v>33.200000000000003</v>
          </cell>
          <cell r="D26">
            <v>21.1</v>
          </cell>
          <cell r="E26">
            <v>66</v>
          </cell>
          <cell r="F26">
            <v>94</v>
          </cell>
          <cell r="G26">
            <v>40</v>
          </cell>
          <cell r="H26">
            <v>28.8</v>
          </cell>
          <cell r="I26" t="str">
            <v>L</v>
          </cell>
          <cell r="J26">
            <v>43.2</v>
          </cell>
          <cell r="K26">
            <v>0</v>
          </cell>
        </row>
        <row r="27">
          <cell r="B27">
            <v>26.758333333333336</v>
          </cell>
          <cell r="C27">
            <v>34.700000000000003</v>
          </cell>
          <cell r="D27">
            <v>21.6</v>
          </cell>
          <cell r="E27">
            <v>62.916666666666664</v>
          </cell>
          <cell r="F27">
            <v>100</v>
          </cell>
          <cell r="G27">
            <v>39</v>
          </cell>
          <cell r="H27">
            <v>30.240000000000002</v>
          </cell>
          <cell r="I27" t="str">
            <v>L</v>
          </cell>
          <cell r="J27">
            <v>48.6</v>
          </cell>
          <cell r="K27">
            <v>2</v>
          </cell>
        </row>
        <row r="28">
          <cell r="B28">
            <v>23.979166666666668</v>
          </cell>
          <cell r="C28">
            <v>30.9</v>
          </cell>
          <cell r="D28">
            <v>21.2</v>
          </cell>
          <cell r="E28">
            <v>88.541666666666671</v>
          </cell>
          <cell r="F28">
            <v>100</v>
          </cell>
          <cell r="G28">
            <v>56</v>
          </cell>
          <cell r="H28">
            <v>15.840000000000002</v>
          </cell>
          <cell r="I28" t="str">
            <v>L</v>
          </cell>
          <cell r="J28">
            <v>40.680000000000007</v>
          </cell>
          <cell r="K28">
            <v>5.6000000000000005</v>
          </cell>
        </row>
        <row r="29">
          <cell r="B29">
            <v>25.845833333333335</v>
          </cell>
          <cell r="C29">
            <v>34.1</v>
          </cell>
          <cell r="D29">
            <v>19.600000000000001</v>
          </cell>
          <cell r="E29">
            <v>78.5</v>
          </cell>
          <cell r="F29">
            <v>100</v>
          </cell>
          <cell r="G29">
            <v>41</v>
          </cell>
          <cell r="H29">
            <v>13.68</v>
          </cell>
          <cell r="I29" t="str">
            <v>NO</v>
          </cell>
          <cell r="J29">
            <v>27.720000000000002</v>
          </cell>
          <cell r="K29">
            <v>0.4</v>
          </cell>
        </row>
        <row r="30">
          <cell r="B30">
            <v>23.24166666666666</v>
          </cell>
          <cell r="C30">
            <v>27.1</v>
          </cell>
          <cell r="D30">
            <v>19.600000000000001</v>
          </cell>
          <cell r="E30">
            <v>88.333333333333329</v>
          </cell>
          <cell r="F30">
            <v>100</v>
          </cell>
          <cell r="G30">
            <v>66</v>
          </cell>
          <cell r="H30">
            <v>21.96</v>
          </cell>
          <cell r="I30" t="str">
            <v>L</v>
          </cell>
          <cell r="J30">
            <v>65.52</v>
          </cell>
          <cell r="K30">
            <v>23.799999999999997</v>
          </cell>
        </row>
        <row r="31">
          <cell r="B31">
            <v>23.491666666666671</v>
          </cell>
          <cell r="C31">
            <v>29.9</v>
          </cell>
          <cell r="D31">
            <v>18.600000000000001</v>
          </cell>
          <cell r="E31">
            <v>78.958333333333329</v>
          </cell>
          <cell r="F31">
            <v>100</v>
          </cell>
          <cell r="G31">
            <v>37</v>
          </cell>
          <cell r="H31">
            <v>14.04</v>
          </cell>
          <cell r="I31" t="str">
            <v>SO</v>
          </cell>
          <cell r="J31">
            <v>30.240000000000002</v>
          </cell>
          <cell r="K31">
            <v>0.2</v>
          </cell>
        </row>
        <row r="32">
          <cell r="B32">
            <v>24.324999999999999</v>
          </cell>
          <cell r="C32">
            <v>33.799999999999997</v>
          </cell>
          <cell r="D32">
            <v>15.1</v>
          </cell>
          <cell r="E32">
            <v>71.166666666666671</v>
          </cell>
          <cell r="F32">
            <v>100</v>
          </cell>
          <cell r="G32">
            <v>40</v>
          </cell>
          <cell r="H32">
            <v>11.879999999999999</v>
          </cell>
          <cell r="I32" t="str">
            <v>L</v>
          </cell>
          <cell r="J32">
            <v>24.840000000000003</v>
          </cell>
          <cell r="K32">
            <v>0</v>
          </cell>
        </row>
        <row r="33">
          <cell r="B33">
            <v>22.091666666666669</v>
          </cell>
          <cell r="C33">
            <v>27.1</v>
          </cell>
          <cell r="D33">
            <v>20.7</v>
          </cell>
          <cell r="E33">
            <v>94.541666666666671</v>
          </cell>
          <cell r="F33">
            <v>100</v>
          </cell>
          <cell r="G33">
            <v>64</v>
          </cell>
          <cell r="H33">
            <v>24.840000000000003</v>
          </cell>
          <cell r="I33" t="str">
            <v>NE</v>
          </cell>
          <cell r="J33">
            <v>44.28</v>
          </cell>
          <cell r="K33">
            <v>18.400000000000002</v>
          </cell>
        </row>
        <row r="34">
          <cell r="B34">
            <v>23.004166666666663</v>
          </cell>
          <cell r="C34">
            <v>28.2</v>
          </cell>
          <cell r="D34">
            <v>18.8</v>
          </cell>
          <cell r="E34">
            <v>86.5</v>
          </cell>
          <cell r="F34">
            <v>100</v>
          </cell>
          <cell r="G34">
            <v>60</v>
          </cell>
          <cell r="H34">
            <v>19.8</v>
          </cell>
          <cell r="I34" t="str">
            <v>S</v>
          </cell>
          <cell r="J34">
            <v>36.72</v>
          </cell>
          <cell r="K34">
            <v>1.2</v>
          </cell>
        </row>
        <row r="35">
          <cell r="B35">
            <v>22.75</v>
          </cell>
          <cell r="C35">
            <v>28.6</v>
          </cell>
          <cell r="D35">
            <v>17.5</v>
          </cell>
          <cell r="E35">
            <v>69.291666666666671</v>
          </cell>
          <cell r="F35">
            <v>90</v>
          </cell>
          <cell r="G35">
            <v>47</v>
          </cell>
          <cell r="H35">
            <v>25.2</v>
          </cell>
          <cell r="I35" t="str">
            <v>SE</v>
          </cell>
          <cell r="J35">
            <v>41.76</v>
          </cell>
          <cell r="K35">
            <v>0</v>
          </cell>
        </row>
        <row r="36">
          <cell r="I36" t="str">
            <v>L</v>
          </cell>
        </row>
      </sheetData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>
            <v>27.407692307692308</v>
          </cell>
          <cell r="C31">
            <v>31.9</v>
          </cell>
          <cell r="D31">
            <v>21.8</v>
          </cell>
          <cell r="E31">
            <v>59.384615384615387</v>
          </cell>
          <cell r="F31">
            <v>88</v>
          </cell>
          <cell r="G31">
            <v>38</v>
          </cell>
          <cell r="H31">
            <v>0</v>
          </cell>
          <cell r="I31" t="str">
            <v>N</v>
          </cell>
          <cell r="J31">
            <v>13.68</v>
          </cell>
          <cell r="K31" t="str">
            <v>*</v>
          </cell>
        </row>
        <row r="32">
          <cell r="B32">
            <v>26.745833333333337</v>
          </cell>
          <cell r="C32">
            <v>34.6</v>
          </cell>
          <cell r="D32">
            <v>20.3</v>
          </cell>
          <cell r="E32">
            <v>71.458333333333329</v>
          </cell>
          <cell r="F32">
            <v>93</v>
          </cell>
          <cell r="G32">
            <v>44</v>
          </cell>
          <cell r="H32">
            <v>1.4400000000000002</v>
          </cell>
          <cell r="I32" t="str">
            <v>SE</v>
          </cell>
          <cell r="J32">
            <v>27.36</v>
          </cell>
          <cell r="K32" t="str">
            <v>*</v>
          </cell>
        </row>
        <row r="33">
          <cell r="B33">
            <v>23.978571428571431</v>
          </cell>
          <cell r="C33">
            <v>29.3</v>
          </cell>
          <cell r="D33">
            <v>21.1</v>
          </cell>
          <cell r="E33">
            <v>82.642857142857139</v>
          </cell>
          <cell r="F33">
            <v>95</v>
          </cell>
          <cell r="G33">
            <v>65</v>
          </cell>
          <cell r="H33">
            <v>19.079999999999998</v>
          </cell>
          <cell r="I33" t="str">
            <v>N</v>
          </cell>
          <cell r="J33">
            <v>41.4</v>
          </cell>
          <cell r="K33" t="str">
            <v>*</v>
          </cell>
        </row>
        <row r="34">
          <cell r="B34">
            <v>23.783333333333342</v>
          </cell>
          <cell r="C34">
            <v>30</v>
          </cell>
          <cell r="D34">
            <v>19.7</v>
          </cell>
          <cell r="E34">
            <v>74.166666666666671</v>
          </cell>
          <cell r="F34">
            <v>91</v>
          </cell>
          <cell r="G34">
            <v>51</v>
          </cell>
          <cell r="H34">
            <v>5.4</v>
          </cell>
          <cell r="I34" t="str">
            <v>S</v>
          </cell>
          <cell r="J34">
            <v>32.76</v>
          </cell>
          <cell r="K34">
            <v>8.8000000000000007</v>
          </cell>
        </row>
        <row r="35">
          <cell r="B35">
            <v>25.208695652173915</v>
          </cell>
          <cell r="C35">
            <v>31.6</v>
          </cell>
          <cell r="D35">
            <v>20.5</v>
          </cell>
          <cell r="E35">
            <v>66.434782608695656</v>
          </cell>
          <cell r="F35">
            <v>90</v>
          </cell>
          <cell r="G35">
            <v>41</v>
          </cell>
          <cell r="H35">
            <v>3.24</v>
          </cell>
          <cell r="I35" t="str">
            <v>S</v>
          </cell>
          <cell r="J35">
            <v>27.36</v>
          </cell>
          <cell r="K35">
            <v>6.4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30.216666666666658</v>
          </cell>
          <cell r="C5">
            <v>40.5</v>
          </cell>
          <cell r="D5">
            <v>19.399999999999999</v>
          </cell>
          <cell r="E5">
            <v>26.208333333333332</v>
          </cell>
          <cell r="F5">
            <v>51</v>
          </cell>
          <cell r="G5">
            <v>11</v>
          </cell>
          <cell r="H5">
            <v>18</v>
          </cell>
          <cell r="I5" t="str">
            <v>N</v>
          </cell>
          <cell r="J5">
            <v>45</v>
          </cell>
          <cell r="K5" t="str">
            <v>*</v>
          </cell>
        </row>
        <row r="6">
          <cell r="B6">
            <v>30.212500000000002</v>
          </cell>
          <cell r="C6">
            <v>39.6</v>
          </cell>
          <cell r="D6">
            <v>21.3</v>
          </cell>
          <cell r="E6">
            <v>28.041666666666668</v>
          </cell>
          <cell r="F6">
            <v>54</v>
          </cell>
          <cell r="G6">
            <v>11</v>
          </cell>
          <cell r="H6">
            <v>14.04</v>
          </cell>
          <cell r="I6" t="str">
            <v>N</v>
          </cell>
          <cell r="J6">
            <v>37.800000000000004</v>
          </cell>
          <cell r="K6" t="str">
            <v>*</v>
          </cell>
        </row>
        <row r="7">
          <cell r="B7">
            <v>29.825000000000003</v>
          </cell>
          <cell r="C7">
            <v>40.1</v>
          </cell>
          <cell r="D7">
            <v>19.399999999999999</v>
          </cell>
          <cell r="E7">
            <v>32.208333333333336</v>
          </cell>
          <cell r="F7">
            <v>60</v>
          </cell>
          <cell r="G7">
            <v>11</v>
          </cell>
          <cell r="H7">
            <v>12.6</v>
          </cell>
          <cell r="I7" t="str">
            <v>N</v>
          </cell>
          <cell r="J7">
            <v>29.16</v>
          </cell>
          <cell r="K7" t="str">
            <v>*</v>
          </cell>
        </row>
        <row r="8">
          <cell r="B8">
            <v>31.099999999999994</v>
          </cell>
          <cell r="C8">
            <v>41.3</v>
          </cell>
          <cell r="D8">
            <v>22.5</v>
          </cell>
          <cell r="E8">
            <v>36.666666666666664</v>
          </cell>
          <cell r="F8">
            <v>69</v>
          </cell>
          <cell r="G8">
            <v>9</v>
          </cell>
          <cell r="H8">
            <v>16.559999999999999</v>
          </cell>
          <cell r="I8" t="str">
            <v>N</v>
          </cell>
          <cell r="J8">
            <v>30.96</v>
          </cell>
          <cell r="K8" t="str">
            <v>*</v>
          </cell>
        </row>
        <row r="9">
          <cell r="B9">
            <v>30.883333333333329</v>
          </cell>
          <cell r="C9">
            <v>42.3</v>
          </cell>
          <cell r="D9">
            <v>21.4</v>
          </cell>
          <cell r="E9">
            <v>37.458333333333336</v>
          </cell>
          <cell r="F9">
            <v>74</v>
          </cell>
          <cell r="G9">
            <v>11</v>
          </cell>
          <cell r="H9">
            <v>14.76</v>
          </cell>
          <cell r="I9" t="str">
            <v>N</v>
          </cell>
          <cell r="J9">
            <v>33.840000000000003</v>
          </cell>
          <cell r="K9" t="str">
            <v>*</v>
          </cell>
        </row>
        <row r="10">
          <cell r="B10">
            <v>31.612499999999997</v>
          </cell>
          <cell r="C10">
            <v>41.8</v>
          </cell>
          <cell r="D10">
            <v>24.5</v>
          </cell>
          <cell r="E10">
            <v>37.166666666666664</v>
          </cell>
          <cell r="F10">
            <v>63</v>
          </cell>
          <cell r="G10">
            <v>12</v>
          </cell>
          <cell r="H10">
            <v>20.16</v>
          </cell>
          <cell r="I10" t="str">
            <v>N</v>
          </cell>
          <cell r="J10">
            <v>40.680000000000007</v>
          </cell>
          <cell r="K10" t="str">
            <v>*</v>
          </cell>
        </row>
        <row r="11">
          <cell r="B11">
            <v>30.204166666666655</v>
          </cell>
          <cell r="C11">
            <v>39.799999999999997</v>
          </cell>
          <cell r="D11">
            <v>21.2</v>
          </cell>
          <cell r="E11">
            <v>34.416666666666664</v>
          </cell>
          <cell r="F11">
            <v>59</v>
          </cell>
          <cell r="G11">
            <v>20</v>
          </cell>
          <cell r="H11">
            <v>16.920000000000002</v>
          </cell>
          <cell r="I11" t="str">
            <v>N</v>
          </cell>
          <cell r="J11">
            <v>39.6</v>
          </cell>
          <cell r="K11" t="str">
            <v>*</v>
          </cell>
        </row>
        <row r="12">
          <cell r="B12">
            <v>31.104166666666668</v>
          </cell>
          <cell r="C12">
            <v>39.299999999999997</v>
          </cell>
          <cell r="D12">
            <v>24.5</v>
          </cell>
          <cell r="E12">
            <v>38.333333333333336</v>
          </cell>
          <cell r="F12">
            <v>60</v>
          </cell>
          <cell r="G12">
            <v>21</v>
          </cell>
          <cell r="H12">
            <v>23.040000000000003</v>
          </cell>
          <cell r="I12" t="str">
            <v>N</v>
          </cell>
          <cell r="J12">
            <v>41.04</v>
          </cell>
          <cell r="K12" t="str">
            <v>*</v>
          </cell>
        </row>
        <row r="13">
          <cell r="B13">
            <v>29.799999999999997</v>
          </cell>
          <cell r="C13">
            <v>39</v>
          </cell>
          <cell r="D13">
            <v>20.399999999999999</v>
          </cell>
          <cell r="E13">
            <v>40.125</v>
          </cell>
          <cell r="F13">
            <v>71</v>
          </cell>
          <cell r="G13">
            <v>18</v>
          </cell>
          <cell r="H13">
            <v>27.36</v>
          </cell>
          <cell r="I13" t="str">
            <v>N</v>
          </cell>
          <cell r="J13">
            <v>47.16</v>
          </cell>
          <cell r="K13" t="str">
            <v>*</v>
          </cell>
        </row>
        <row r="14">
          <cell r="B14">
            <v>29.520833333333339</v>
          </cell>
          <cell r="C14">
            <v>37.700000000000003</v>
          </cell>
          <cell r="D14">
            <v>24.5</v>
          </cell>
          <cell r="E14">
            <v>45.833333333333336</v>
          </cell>
          <cell r="F14">
            <v>69</v>
          </cell>
          <cell r="G14">
            <v>22</v>
          </cell>
          <cell r="H14">
            <v>13.32</v>
          </cell>
          <cell r="I14" t="str">
            <v>N</v>
          </cell>
          <cell r="J14">
            <v>33.119999999999997</v>
          </cell>
          <cell r="K14" t="str">
            <v>*</v>
          </cell>
        </row>
        <row r="15">
          <cell r="B15">
            <v>27.070833333333329</v>
          </cell>
          <cell r="C15">
            <v>33.6</v>
          </cell>
          <cell r="D15">
            <v>21.3</v>
          </cell>
          <cell r="E15">
            <v>41.583333333333336</v>
          </cell>
          <cell r="F15">
            <v>53</v>
          </cell>
          <cell r="G15">
            <v>32</v>
          </cell>
          <cell r="H15">
            <v>15.48</v>
          </cell>
          <cell r="I15" t="str">
            <v>N</v>
          </cell>
          <cell r="J15">
            <v>36.36</v>
          </cell>
          <cell r="K15" t="str">
            <v>*</v>
          </cell>
        </row>
        <row r="16">
          <cell r="B16">
            <v>26.549999999999997</v>
          </cell>
          <cell r="C16">
            <v>34.4</v>
          </cell>
          <cell r="D16">
            <v>19.399999999999999</v>
          </cell>
          <cell r="E16">
            <v>59.458333333333336</v>
          </cell>
          <cell r="F16">
            <v>91</v>
          </cell>
          <cell r="G16">
            <v>30</v>
          </cell>
          <cell r="H16">
            <v>22.68</v>
          </cell>
          <cell r="I16" t="str">
            <v>N</v>
          </cell>
          <cell r="J16">
            <v>38.159999999999997</v>
          </cell>
          <cell r="K16" t="str">
            <v>*</v>
          </cell>
        </row>
        <row r="17">
          <cell r="B17">
            <v>27.404166666666669</v>
          </cell>
          <cell r="C17">
            <v>37.5</v>
          </cell>
          <cell r="D17">
            <v>19</v>
          </cell>
          <cell r="E17">
            <v>53.25</v>
          </cell>
          <cell r="F17">
            <v>85</v>
          </cell>
          <cell r="G17">
            <v>23</v>
          </cell>
          <cell r="H17">
            <v>20.88</v>
          </cell>
          <cell r="I17" t="str">
            <v>N</v>
          </cell>
          <cell r="J17">
            <v>47.16</v>
          </cell>
          <cell r="K17" t="str">
            <v>*</v>
          </cell>
        </row>
        <row r="18">
          <cell r="B18">
            <v>28.929166666666671</v>
          </cell>
          <cell r="C18">
            <v>38.5</v>
          </cell>
          <cell r="D18">
            <v>20.8</v>
          </cell>
          <cell r="E18">
            <v>46.708333333333336</v>
          </cell>
          <cell r="F18">
            <v>79</v>
          </cell>
          <cell r="G18">
            <v>18</v>
          </cell>
          <cell r="H18">
            <v>18.36</v>
          </cell>
          <cell r="I18" t="str">
            <v>N</v>
          </cell>
          <cell r="J18">
            <v>39.96</v>
          </cell>
          <cell r="K18" t="str">
            <v>*</v>
          </cell>
        </row>
        <row r="19">
          <cell r="B19">
            <v>23.045833333333334</v>
          </cell>
          <cell r="C19">
            <v>28.2</v>
          </cell>
          <cell r="D19">
            <v>19.100000000000001</v>
          </cell>
          <cell r="E19">
            <v>75.541666666666671</v>
          </cell>
          <cell r="F19">
            <v>96</v>
          </cell>
          <cell r="G19">
            <v>46</v>
          </cell>
          <cell r="H19">
            <v>26.64</v>
          </cell>
          <cell r="I19" t="str">
            <v>N</v>
          </cell>
          <cell r="J19">
            <v>40.680000000000007</v>
          </cell>
          <cell r="K19" t="str">
            <v>*</v>
          </cell>
        </row>
        <row r="20">
          <cell r="B20">
            <v>23.654166666666669</v>
          </cell>
          <cell r="C20">
            <v>31.7</v>
          </cell>
          <cell r="D20">
            <v>19.100000000000001</v>
          </cell>
          <cell r="E20">
            <v>75.875</v>
          </cell>
          <cell r="F20">
            <v>96</v>
          </cell>
          <cell r="G20">
            <v>41</v>
          </cell>
          <cell r="H20">
            <v>10.8</v>
          </cell>
          <cell r="I20" t="str">
            <v>N</v>
          </cell>
          <cell r="J20">
            <v>21.240000000000002</v>
          </cell>
          <cell r="K20" t="str">
            <v>*</v>
          </cell>
        </row>
        <row r="21">
          <cell r="B21">
            <v>26.025000000000002</v>
          </cell>
          <cell r="C21">
            <v>34.1</v>
          </cell>
          <cell r="D21">
            <v>19.2</v>
          </cell>
          <cell r="E21">
            <v>60.125</v>
          </cell>
          <cell r="F21">
            <v>84</v>
          </cell>
          <cell r="G21">
            <v>32</v>
          </cell>
          <cell r="H21">
            <v>13.32</v>
          </cell>
          <cell r="I21" t="str">
            <v>N</v>
          </cell>
          <cell r="J21">
            <v>29.52</v>
          </cell>
          <cell r="K21" t="str">
            <v>*</v>
          </cell>
        </row>
        <row r="22">
          <cell r="B22">
            <v>26.087500000000002</v>
          </cell>
          <cell r="C22">
            <v>36.1</v>
          </cell>
          <cell r="D22">
            <v>21.9</v>
          </cell>
          <cell r="E22">
            <v>55</v>
          </cell>
          <cell r="F22">
            <v>82</v>
          </cell>
          <cell r="G22">
            <v>27</v>
          </cell>
          <cell r="H22">
            <v>32.76</v>
          </cell>
          <cell r="I22" t="str">
            <v>N</v>
          </cell>
          <cell r="J22">
            <v>63.360000000000007</v>
          </cell>
          <cell r="K22" t="str">
            <v>*</v>
          </cell>
        </row>
        <row r="23">
          <cell r="B23">
            <v>26.362499999999997</v>
          </cell>
          <cell r="C23">
            <v>35.5</v>
          </cell>
          <cell r="D23">
            <v>21.3</v>
          </cell>
          <cell r="E23">
            <v>60.75</v>
          </cell>
          <cell r="F23">
            <v>83</v>
          </cell>
          <cell r="G23">
            <v>29</v>
          </cell>
          <cell r="H23">
            <v>21.96</v>
          </cell>
          <cell r="I23" t="str">
            <v>N</v>
          </cell>
          <cell r="J23">
            <v>39.6</v>
          </cell>
          <cell r="K23" t="str">
            <v>*</v>
          </cell>
        </row>
        <row r="24">
          <cell r="B24">
            <v>23.333333333333332</v>
          </cell>
          <cell r="C24">
            <v>28.7</v>
          </cell>
          <cell r="D24">
            <v>19.100000000000001</v>
          </cell>
          <cell r="E24">
            <v>81.833333333333329</v>
          </cell>
          <cell r="F24">
            <v>96</v>
          </cell>
          <cell r="G24">
            <v>57</v>
          </cell>
          <cell r="H24">
            <v>15.840000000000002</v>
          </cell>
          <cell r="I24" t="str">
            <v>N</v>
          </cell>
          <cell r="J24">
            <v>33.480000000000004</v>
          </cell>
          <cell r="K24" t="str">
            <v>*</v>
          </cell>
        </row>
        <row r="25">
          <cell r="B25">
            <v>23.687500000000004</v>
          </cell>
          <cell r="C25">
            <v>33.700000000000003</v>
          </cell>
          <cell r="D25">
            <v>20</v>
          </cell>
          <cell r="E25">
            <v>80.791666666666671</v>
          </cell>
          <cell r="F25">
            <v>97</v>
          </cell>
          <cell r="G25">
            <v>33</v>
          </cell>
          <cell r="H25">
            <v>19.440000000000001</v>
          </cell>
          <cell r="I25" t="str">
            <v>N</v>
          </cell>
          <cell r="J25">
            <v>60.12</v>
          </cell>
          <cell r="K25" t="str">
            <v>*</v>
          </cell>
        </row>
        <row r="26">
          <cell r="B26">
            <v>25.012499999999999</v>
          </cell>
          <cell r="C26">
            <v>34.299999999999997</v>
          </cell>
          <cell r="D26">
            <v>20.100000000000001</v>
          </cell>
          <cell r="E26">
            <v>69.375</v>
          </cell>
          <cell r="F26">
            <v>95</v>
          </cell>
          <cell r="G26">
            <v>33</v>
          </cell>
          <cell r="H26">
            <v>13.68</v>
          </cell>
          <cell r="I26" t="str">
            <v>N</v>
          </cell>
          <cell r="J26">
            <v>39.96</v>
          </cell>
          <cell r="K26" t="str">
            <v>*</v>
          </cell>
        </row>
        <row r="27">
          <cell r="B27">
            <v>23.920833333333331</v>
          </cell>
          <cell r="C27">
            <v>28.5</v>
          </cell>
          <cell r="D27">
            <v>21.1</v>
          </cell>
          <cell r="E27">
            <v>76.041666666666671</v>
          </cell>
          <cell r="F27">
            <v>94</v>
          </cell>
          <cell r="G27">
            <v>56</v>
          </cell>
          <cell r="H27">
            <v>27.36</v>
          </cell>
          <cell r="I27" t="str">
            <v>N</v>
          </cell>
          <cell r="J27">
            <v>50.04</v>
          </cell>
          <cell r="K27" t="str">
            <v>*</v>
          </cell>
        </row>
        <row r="28">
          <cell r="B28">
            <v>25.341666666666669</v>
          </cell>
          <cell r="C28">
            <v>33.299999999999997</v>
          </cell>
          <cell r="D28">
            <v>19.3</v>
          </cell>
          <cell r="E28">
            <v>69.541666666666671</v>
          </cell>
          <cell r="F28">
            <v>96</v>
          </cell>
          <cell r="G28">
            <v>34</v>
          </cell>
          <cell r="H28">
            <v>27</v>
          </cell>
          <cell r="I28" t="str">
            <v>N</v>
          </cell>
          <cell r="J28">
            <v>42.480000000000004</v>
          </cell>
          <cell r="K28" t="str">
            <v>*</v>
          </cell>
        </row>
        <row r="29">
          <cell r="B29">
            <v>26.112500000000001</v>
          </cell>
          <cell r="C29">
            <v>34</v>
          </cell>
          <cell r="D29">
            <v>19.5</v>
          </cell>
          <cell r="E29">
            <v>69.083333333333329</v>
          </cell>
          <cell r="F29">
            <v>93</v>
          </cell>
          <cell r="G29">
            <v>40</v>
          </cell>
          <cell r="H29">
            <v>25.2</v>
          </cell>
          <cell r="I29" t="str">
            <v>N</v>
          </cell>
          <cell r="J29">
            <v>40.680000000000007</v>
          </cell>
          <cell r="K29" t="str">
            <v>*</v>
          </cell>
        </row>
        <row r="30">
          <cell r="B30">
            <v>23.308333333333326</v>
          </cell>
          <cell r="C30">
            <v>30.5</v>
          </cell>
          <cell r="D30">
            <v>17.5</v>
          </cell>
          <cell r="E30">
            <v>77.458333333333329</v>
          </cell>
          <cell r="F30">
            <v>95</v>
          </cell>
          <cell r="G30">
            <v>50</v>
          </cell>
          <cell r="H30">
            <v>34.56</v>
          </cell>
          <cell r="I30" t="str">
            <v>N</v>
          </cell>
          <cell r="J30">
            <v>55.800000000000004</v>
          </cell>
          <cell r="K30" t="str">
            <v>*</v>
          </cell>
        </row>
        <row r="31">
          <cell r="B31">
            <v>22.495833333333334</v>
          </cell>
          <cell r="C31">
            <v>31.2</v>
          </cell>
          <cell r="D31">
            <v>17.399999999999999</v>
          </cell>
          <cell r="E31">
            <v>78.416666666666671</v>
          </cell>
          <cell r="F31">
            <v>97</v>
          </cell>
          <cell r="G31">
            <v>45</v>
          </cell>
          <cell r="H31">
            <v>12.96</v>
          </cell>
          <cell r="I31" t="str">
            <v>N</v>
          </cell>
          <cell r="J31">
            <v>27</v>
          </cell>
          <cell r="K31" t="str">
            <v>*</v>
          </cell>
        </row>
        <row r="32">
          <cell r="B32">
            <v>25.200000000000003</v>
          </cell>
          <cell r="C32">
            <v>33.299999999999997</v>
          </cell>
          <cell r="D32">
            <v>18.5</v>
          </cell>
          <cell r="E32">
            <v>72</v>
          </cell>
          <cell r="F32">
            <v>96</v>
          </cell>
          <cell r="G32">
            <v>42</v>
          </cell>
          <cell r="H32">
            <v>37.080000000000005</v>
          </cell>
          <cell r="I32" t="str">
            <v>N</v>
          </cell>
          <cell r="J32">
            <v>59.04</v>
          </cell>
          <cell r="K32" t="str">
            <v>*</v>
          </cell>
        </row>
        <row r="33">
          <cell r="B33">
            <v>20.491666666666671</v>
          </cell>
          <cell r="C33">
            <v>22.2</v>
          </cell>
          <cell r="D33">
            <v>18.899999999999999</v>
          </cell>
          <cell r="E33">
            <v>91.375</v>
          </cell>
          <cell r="F33">
            <v>97</v>
          </cell>
          <cell r="G33">
            <v>80</v>
          </cell>
          <cell r="H33">
            <v>18</v>
          </cell>
          <cell r="I33" t="str">
            <v>N</v>
          </cell>
          <cell r="J33">
            <v>51.12</v>
          </cell>
          <cell r="K33" t="str">
            <v>*</v>
          </cell>
        </row>
        <row r="34">
          <cell r="B34">
            <v>21.854166666666668</v>
          </cell>
          <cell r="C34">
            <v>27.5</v>
          </cell>
          <cell r="D34">
            <v>19</v>
          </cell>
          <cell r="E34">
            <v>85.75</v>
          </cell>
          <cell r="F34">
            <v>97</v>
          </cell>
          <cell r="G34">
            <v>62</v>
          </cell>
          <cell r="H34">
            <v>17.28</v>
          </cell>
          <cell r="I34" t="str">
            <v>N</v>
          </cell>
          <cell r="J34">
            <v>29.16</v>
          </cell>
          <cell r="K34" t="str">
            <v>*</v>
          </cell>
        </row>
        <row r="35">
          <cell r="B35">
            <v>20.585714285714285</v>
          </cell>
          <cell r="C35">
            <v>22.5</v>
          </cell>
          <cell r="D35">
            <v>18.3</v>
          </cell>
          <cell r="E35">
            <v>85.357142857142861</v>
          </cell>
          <cell r="F35">
            <v>93</v>
          </cell>
          <cell r="G35">
            <v>74</v>
          </cell>
          <cell r="H35">
            <v>20.52</v>
          </cell>
          <cell r="I35" t="str">
            <v>N</v>
          </cell>
          <cell r="J35">
            <v>26.64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38.449999999999996</v>
          </cell>
          <cell r="C5">
            <v>39.9</v>
          </cell>
          <cell r="D5">
            <v>32.4</v>
          </cell>
          <cell r="E5">
            <v>20.333333333333332</v>
          </cell>
          <cell r="F5">
            <v>36</v>
          </cell>
          <cell r="G5">
            <v>16</v>
          </cell>
          <cell r="H5">
            <v>9</v>
          </cell>
          <cell r="I5" t="str">
            <v>N</v>
          </cell>
          <cell r="J5">
            <v>34.56</v>
          </cell>
          <cell r="K5" t="str">
            <v>*</v>
          </cell>
        </row>
        <row r="6">
          <cell r="B6">
            <v>36.339999999999996</v>
          </cell>
          <cell r="C6">
            <v>39.5</v>
          </cell>
          <cell r="D6">
            <v>28.8</v>
          </cell>
          <cell r="E6">
            <v>25.4</v>
          </cell>
          <cell r="F6">
            <v>45</v>
          </cell>
          <cell r="G6">
            <v>21</v>
          </cell>
          <cell r="H6">
            <v>5.7600000000000007</v>
          </cell>
          <cell r="I6" t="str">
            <v>N</v>
          </cell>
          <cell r="J6">
            <v>26.28</v>
          </cell>
          <cell r="K6" t="str">
            <v>*</v>
          </cell>
        </row>
        <row r="7">
          <cell r="B7">
            <v>35.542857142857137</v>
          </cell>
          <cell r="C7">
            <v>39.5</v>
          </cell>
          <cell r="D7">
            <v>26.7</v>
          </cell>
          <cell r="E7">
            <v>30.571428571428573</v>
          </cell>
          <cell r="F7">
            <v>58</v>
          </cell>
          <cell r="G7">
            <v>20</v>
          </cell>
          <cell r="H7">
            <v>11.879999999999999</v>
          </cell>
          <cell r="I7" t="str">
            <v>N</v>
          </cell>
          <cell r="J7">
            <v>36</v>
          </cell>
          <cell r="K7" t="str">
            <v>*</v>
          </cell>
        </row>
        <row r="8">
          <cell r="B8">
            <v>31.128571428571426</v>
          </cell>
          <cell r="C8">
            <v>35.299999999999997</v>
          </cell>
          <cell r="D8">
            <v>22.5</v>
          </cell>
          <cell r="E8">
            <v>43.142857142857146</v>
          </cell>
          <cell r="F8">
            <v>70</v>
          </cell>
          <cell r="G8">
            <v>31</v>
          </cell>
          <cell r="H8">
            <v>2.52</v>
          </cell>
          <cell r="I8" t="str">
            <v>N</v>
          </cell>
          <cell r="J8">
            <v>40.32</v>
          </cell>
          <cell r="K8" t="str">
            <v>*</v>
          </cell>
        </row>
        <row r="9">
          <cell r="B9">
            <v>30.583333333333329</v>
          </cell>
          <cell r="C9">
            <v>33.6</v>
          </cell>
          <cell r="D9">
            <v>24</v>
          </cell>
          <cell r="E9">
            <v>45.833333333333336</v>
          </cell>
          <cell r="F9">
            <v>67</v>
          </cell>
          <cell r="G9">
            <v>37</v>
          </cell>
          <cell r="H9">
            <v>1.08</v>
          </cell>
          <cell r="I9" t="str">
            <v>N</v>
          </cell>
          <cell r="J9">
            <v>20.16</v>
          </cell>
          <cell r="K9" t="str">
            <v>*</v>
          </cell>
        </row>
        <row r="10">
          <cell r="B10">
            <v>30.95</v>
          </cell>
          <cell r="C10">
            <v>37.200000000000003</v>
          </cell>
          <cell r="D10">
            <v>19.5</v>
          </cell>
          <cell r="E10">
            <v>40.833333333333336</v>
          </cell>
          <cell r="F10">
            <v>72</v>
          </cell>
          <cell r="G10">
            <v>26</v>
          </cell>
          <cell r="H10">
            <v>0</v>
          </cell>
          <cell r="I10" t="str">
            <v>N</v>
          </cell>
          <cell r="J10">
            <v>22.32</v>
          </cell>
          <cell r="K10" t="str">
            <v>*</v>
          </cell>
        </row>
        <row r="11">
          <cell r="B11">
            <v>36.5</v>
          </cell>
          <cell r="C11">
            <v>37</v>
          </cell>
          <cell r="D11">
            <v>34.299999999999997</v>
          </cell>
          <cell r="E11">
            <v>29</v>
          </cell>
          <cell r="F11">
            <v>33</v>
          </cell>
          <cell r="G11">
            <v>28</v>
          </cell>
          <cell r="H11">
            <v>0</v>
          </cell>
          <cell r="I11" t="str">
            <v>N</v>
          </cell>
          <cell r="J11">
            <v>0</v>
          </cell>
          <cell r="K11" t="str">
            <v>*</v>
          </cell>
        </row>
        <row r="12">
          <cell r="B12">
            <v>33.733333333333334</v>
          </cell>
          <cell r="C12">
            <v>35.5</v>
          </cell>
          <cell r="D12">
            <v>29.1</v>
          </cell>
          <cell r="E12">
            <v>40</v>
          </cell>
          <cell r="F12">
            <v>55</v>
          </cell>
          <cell r="G12">
            <v>35</v>
          </cell>
          <cell r="H12">
            <v>0</v>
          </cell>
          <cell r="I12" t="str">
            <v>N</v>
          </cell>
          <cell r="J12">
            <v>25.56</v>
          </cell>
          <cell r="K12" t="str">
            <v>*</v>
          </cell>
        </row>
        <row r="13">
          <cell r="B13">
            <v>29.699999999999996</v>
          </cell>
          <cell r="C13">
            <v>32.5</v>
          </cell>
          <cell r="D13">
            <v>25.2</v>
          </cell>
          <cell r="E13">
            <v>46.857142857142854</v>
          </cell>
          <cell r="F13">
            <v>71</v>
          </cell>
          <cell r="G13">
            <v>31</v>
          </cell>
          <cell r="H13">
            <v>23.759999999999998</v>
          </cell>
          <cell r="I13" t="str">
            <v>N</v>
          </cell>
          <cell r="J13">
            <v>42.12</v>
          </cell>
          <cell r="K13" t="str">
            <v>*</v>
          </cell>
        </row>
        <row r="14">
          <cell r="B14">
            <v>28.728571428571428</v>
          </cell>
          <cell r="C14">
            <v>33.1</v>
          </cell>
          <cell r="D14">
            <v>19.899999999999999</v>
          </cell>
          <cell r="E14">
            <v>19.285714285714285</v>
          </cell>
          <cell r="F14">
            <v>64</v>
          </cell>
          <cell r="G14">
            <v>11</v>
          </cell>
          <cell r="H14">
            <v>3.6</v>
          </cell>
          <cell r="I14" t="str">
            <v>N</v>
          </cell>
          <cell r="J14">
            <v>32.04</v>
          </cell>
          <cell r="K14" t="str">
            <v>*</v>
          </cell>
        </row>
        <row r="15">
          <cell r="B15">
            <v>29.566666666666663</v>
          </cell>
          <cell r="C15">
            <v>33.5</v>
          </cell>
          <cell r="D15">
            <v>23.2</v>
          </cell>
          <cell r="E15">
            <v>27.833333333333332</v>
          </cell>
          <cell r="F15">
            <v>41</v>
          </cell>
          <cell r="G15">
            <v>16</v>
          </cell>
          <cell r="H15">
            <v>5.04</v>
          </cell>
          <cell r="I15" t="str">
            <v>N</v>
          </cell>
          <cell r="J15">
            <v>27.36</v>
          </cell>
          <cell r="K15" t="str">
            <v>*</v>
          </cell>
        </row>
        <row r="16">
          <cell r="B16">
            <v>30.516666666666666</v>
          </cell>
          <cell r="C16">
            <v>35</v>
          </cell>
          <cell r="D16">
            <v>22.3</v>
          </cell>
          <cell r="E16">
            <v>36.166666666666664</v>
          </cell>
          <cell r="F16">
            <v>54</v>
          </cell>
          <cell r="G16">
            <v>29</v>
          </cell>
          <cell r="H16">
            <v>5.4</v>
          </cell>
          <cell r="I16" t="str">
            <v>N</v>
          </cell>
          <cell r="J16">
            <v>28.8</v>
          </cell>
          <cell r="K16" t="str">
            <v>*</v>
          </cell>
        </row>
        <row r="17">
          <cell r="B17">
            <v>29.3</v>
          </cell>
          <cell r="C17">
            <v>31.1</v>
          </cell>
          <cell r="D17">
            <v>24.5</v>
          </cell>
          <cell r="E17">
            <v>36.5</v>
          </cell>
          <cell r="F17">
            <v>48</v>
          </cell>
          <cell r="G17">
            <v>33</v>
          </cell>
          <cell r="H17">
            <v>0</v>
          </cell>
          <cell r="I17" t="str">
            <v>N</v>
          </cell>
          <cell r="J17">
            <v>14.4</v>
          </cell>
          <cell r="K17" t="str">
            <v>*</v>
          </cell>
        </row>
        <row r="18">
          <cell r="B18">
            <v>32.016666666666659</v>
          </cell>
          <cell r="C18">
            <v>35.5</v>
          </cell>
          <cell r="D18">
            <v>23.7</v>
          </cell>
          <cell r="E18">
            <v>42.666666666666664</v>
          </cell>
          <cell r="F18">
            <v>71</v>
          </cell>
          <cell r="G18">
            <v>32</v>
          </cell>
          <cell r="H18">
            <v>9</v>
          </cell>
          <cell r="I18" t="str">
            <v>N</v>
          </cell>
          <cell r="J18">
            <v>30.6</v>
          </cell>
          <cell r="K18" t="str">
            <v>*</v>
          </cell>
        </row>
        <row r="19">
          <cell r="B19">
            <v>22.8</v>
          </cell>
          <cell r="C19">
            <v>22.8</v>
          </cell>
          <cell r="D19">
            <v>21.2</v>
          </cell>
          <cell r="E19">
            <v>77</v>
          </cell>
          <cell r="F19">
            <v>90</v>
          </cell>
          <cell r="G19">
            <v>77</v>
          </cell>
          <cell r="H19">
            <v>0</v>
          </cell>
          <cell r="I19" t="str">
            <v>N</v>
          </cell>
          <cell r="J19">
            <v>0</v>
          </cell>
          <cell r="K19" t="str">
            <v>*</v>
          </cell>
        </row>
        <row r="20">
          <cell r="B20">
            <v>27</v>
          </cell>
          <cell r="C20">
            <v>30.3</v>
          </cell>
          <cell r="D20">
            <v>20.399999999999999</v>
          </cell>
          <cell r="E20">
            <v>60.222222222222221</v>
          </cell>
          <cell r="F20">
            <v>92</v>
          </cell>
          <cell r="G20">
            <v>44</v>
          </cell>
          <cell r="H20">
            <v>1.8</v>
          </cell>
          <cell r="I20" t="str">
            <v>N</v>
          </cell>
          <cell r="J20">
            <v>24.840000000000003</v>
          </cell>
          <cell r="K20" t="str">
            <v>*</v>
          </cell>
        </row>
        <row r="21">
          <cell r="B21">
            <v>27.212499999999999</v>
          </cell>
          <cell r="C21">
            <v>30.3</v>
          </cell>
          <cell r="D21">
            <v>21</v>
          </cell>
          <cell r="E21">
            <v>45.5</v>
          </cell>
          <cell r="F21">
            <v>66</v>
          </cell>
          <cell r="G21">
            <v>37</v>
          </cell>
          <cell r="H21">
            <v>9.3600000000000012</v>
          </cell>
          <cell r="I21" t="str">
            <v>N</v>
          </cell>
          <cell r="J21">
            <v>33.840000000000003</v>
          </cell>
          <cell r="K21" t="str">
            <v>*</v>
          </cell>
        </row>
        <row r="22">
          <cell r="B22">
            <v>23.7</v>
          </cell>
          <cell r="C22">
            <v>24.8</v>
          </cell>
          <cell r="D22">
            <v>22.1</v>
          </cell>
          <cell r="E22">
            <v>50.5</v>
          </cell>
          <cell r="F22">
            <v>57</v>
          </cell>
          <cell r="G22">
            <v>48</v>
          </cell>
          <cell r="H22">
            <v>8.2799999999999994</v>
          </cell>
          <cell r="I22" t="str">
            <v>N</v>
          </cell>
          <cell r="J22">
            <v>37.080000000000005</v>
          </cell>
          <cell r="K22" t="str">
            <v>*</v>
          </cell>
        </row>
        <row r="23">
          <cell r="B23">
            <v>30.128571428571433</v>
          </cell>
          <cell r="C23">
            <v>33.700000000000003</v>
          </cell>
          <cell r="D23">
            <v>22.4</v>
          </cell>
          <cell r="E23">
            <v>46.857142857142854</v>
          </cell>
          <cell r="F23">
            <v>71</v>
          </cell>
          <cell r="G23">
            <v>33</v>
          </cell>
          <cell r="H23">
            <v>10.8</v>
          </cell>
          <cell r="I23" t="str">
            <v>N</v>
          </cell>
          <cell r="J23">
            <v>33.119999999999997</v>
          </cell>
          <cell r="K23" t="str">
            <v>*</v>
          </cell>
        </row>
        <row r="24">
          <cell r="B24">
            <v>30.799999999999997</v>
          </cell>
          <cell r="C24">
            <v>33.9</v>
          </cell>
          <cell r="D24">
            <v>25</v>
          </cell>
          <cell r="E24">
            <v>47.666666666666664</v>
          </cell>
          <cell r="F24">
            <v>73</v>
          </cell>
          <cell r="G24">
            <v>36</v>
          </cell>
          <cell r="H24">
            <v>0.72000000000000008</v>
          </cell>
          <cell r="I24" t="str">
            <v>N</v>
          </cell>
          <cell r="J24">
            <v>24.48</v>
          </cell>
          <cell r="K24" t="str">
            <v>*</v>
          </cell>
        </row>
        <row r="25">
          <cell r="B25">
            <v>31.533333333333331</v>
          </cell>
          <cell r="C25">
            <v>35.5</v>
          </cell>
          <cell r="D25">
            <v>25.8</v>
          </cell>
          <cell r="E25">
            <v>43.333333333333336</v>
          </cell>
          <cell r="F25">
            <v>67</v>
          </cell>
          <cell r="G25">
            <v>26</v>
          </cell>
          <cell r="H25">
            <v>6.12</v>
          </cell>
          <cell r="I25" t="str">
            <v>N</v>
          </cell>
          <cell r="J25">
            <v>23.759999999999998</v>
          </cell>
          <cell r="K25" t="str">
            <v>*</v>
          </cell>
        </row>
        <row r="26">
          <cell r="B26">
            <v>31.112500000000004</v>
          </cell>
          <cell r="C26">
            <v>34.1</v>
          </cell>
          <cell r="D26">
            <v>24.6</v>
          </cell>
          <cell r="E26">
            <v>38.625</v>
          </cell>
          <cell r="F26">
            <v>63</v>
          </cell>
          <cell r="G26">
            <v>29</v>
          </cell>
          <cell r="H26">
            <v>16.2</v>
          </cell>
          <cell r="I26" t="str">
            <v>N</v>
          </cell>
          <cell r="J26">
            <v>36.72</v>
          </cell>
          <cell r="K26" t="str">
            <v>*</v>
          </cell>
        </row>
        <row r="27">
          <cell r="B27">
            <v>29.88571428571429</v>
          </cell>
          <cell r="C27">
            <v>33.700000000000003</v>
          </cell>
          <cell r="D27">
            <v>24.1</v>
          </cell>
          <cell r="E27">
            <v>41.428571428571431</v>
          </cell>
          <cell r="F27">
            <v>55</v>
          </cell>
          <cell r="G27">
            <v>32</v>
          </cell>
          <cell r="H27">
            <v>11.16</v>
          </cell>
          <cell r="I27" t="str">
            <v>N</v>
          </cell>
          <cell r="J27">
            <v>37.800000000000004</v>
          </cell>
          <cell r="K27" t="str">
            <v>*</v>
          </cell>
        </row>
        <row r="28">
          <cell r="B28">
            <v>28.657142857142855</v>
          </cell>
          <cell r="C28">
            <v>31.5</v>
          </cell>
          <cell r="D28">
            <v>21.3</v>
          </cell>
          <cell r="E28">
            <v>56.142857142857146</v>
          </cell>
          <cell r="F28">
            <v>92</v>
          </cell>
          <cell r="G28">
            <v>42</v>
          </cell>
          <cell r="H28">
            <v>7.5600000000000005</v>
          </cell>
          <cell r="I28" t="str">
            <v>N</v>
          </cell>
          <cell r="J28">
            <v>29.880000000000003</v>
          </cell>
          <cell r="K28" t="str">
            <v>*</v>
          </cell>
        </row>
        <row r="29">
          <cell r="B29">
            <v>31.185714285714287</v>
          </cell>
          <cell r="C29">
            <v>34.1</v>
          </cell>
          <cell r="D29">
            <v>24.6</v>
          </cell>
          <cell r="E29">
            <v>48.428571428571431</v>
          </cell>
          <cell r="F29">
            <v>78</v>
          </cell>
          <cell r="G29">
            <v>34</v>
          </cell>
          <cell r="H29">
            <v>2.16</v>
          </cell>
          <cell r="I29" t="str">
            <v>N</v>
          </cell>
          <cell r="J29">
            <v>30.96</v>
          </cell>
          <cell r="K29" t="str">
            <v>*</v>
          </cell>
        </row>
        <row r="30">
          <cell r="B30">
            <v>22.15</v>
          </cell>
          <cell r="C30">
            <v>23.9</v>
          </cell>
          <cell r="D30">
            <v>19.7</v>
          </cell>
          <cell r="E30">
            <v>83</v>
          </cell>
          <cell r="F30">
            <v>93</v>
          </cell>
          <cell r="G30">
            <v>75</v>
          </cell>
          <cell r="H30">
            <v>1.08</v>
          </cell>
          <cell r="I30" t="str">
            <v>N</v>
          </cell>
          <cell r="J30">
            <v>25.92</v>
          </cell>
          <cell r="K30" t="str">
            <v>*</v>
          </cell>
        </row>
        <row r="31">
          <cell r="B31">
            <v>27.066666666666663</v>
          </cell>
          <cell r="C31">
            <v>29.1</v>
          </cell>
          <cell r="D31">
            <v>23.3</v>
          </cell>
          <cell r="E31">
            <v>41.666666666666664</v>
          </cell>
          <cell r="F31">
            <v>63</v>
          </cell>
          <cell r="G31">
            <v>29</v>
          </cell>
          <cell r="H31">
            <v>0.72000000000000008</v>
          </cell>
          <cell r="I31" t="str">
            <v>N</v>
          </cell>
          <cell r="J31">
            <v>20.88</v>
          </cell>
          <cell r="K31" t="str">
            <v>*</v>
          </cell>
        </row>
        <row r="32">
          <cell r="B32">
            <v>30.885714285714283</v>
          </cell>
          <cell r="C32">
            <v>32.700000000000003</v>
          </cell>
          <cell r="D32">
            <v>27.1</v>
          </cell>
          <cell r="E32">
            <v>33.428571428571431</v>
          </cell>
          <cell r="F32">
            <v>42</v>
          </cell>
          <cell r="G32">
            <v>26</v>
          </cell>
          <cell r="H32">
            <v>0</v>
          </cell>
          <cell r="I32" t="str">
            <v>N</v>
          </cell>
          <cell r="J32">
            <v>16.559999999999999</v>
          </cell>
          <cell r="K32" t="str">
            <v>*</v>
          </cell>
        </row>
        <row r="33">
          <cell r="B33">
            <v>22.866666666666664</v>
          </cell>
          <cell r="C33">
            <v>25.3</v>
          </cell>
          <cell r="D33">
            <v>19.7</v>
          </cell>
          <cell r="E33">
            <v>73</v>
          </cell>
          <cell r="F33">
            <v>86</v>
          </cell>
          <cell r="G33">
            <v>64</v>
          </cell>
          <cell r="H33">
            <v>0</v>
          </cell>
          <cell r="I33" t="str">
            <v>N</v>
          </cell>
          <cell r="J33">
            <v>19.8</v>
          </cell>
          <cell r="K33" t="str">
            <v>*</v>
          </cell>
        </row>
        <row r="34">
          <cell r="B34">
            <v>27.88571428571429</v>
          </cell>
          <cell r="C34">
            <v>30.6</v>
          </cell>
          <cell r="D34">
            <v>21</v>
          </cell>
          <cell r="E34">
            <v>45.571428571428569</v>
          </cell>
          <cell r="F34">
            <v>76</v>
          </cell>
          <cell r="G34">
            <v>34</v>
          </cell>
          <cell r="H34">
            <v>4.32</v>
          </cell>
          <cell r="I34" t="str">
            <v>N</v>
          </cell>
          <cell r="J34">
            <v>28.8</v>
          </cell>
          <cell r="K34" t="str">
            <v>*</v>
          </cell>
        </row>
        <row r="35">
          <cell r="B35">
            <v>26.459999999999997</v>
          </cell>
          <cell r="C35">
            <v>29.8</v>
          </cell>
          <cell r="D35">
            <v>20.5</v>
          </cell>
          <cell r="E35">
            <v>48.8</v>
          </cell>
          <cell r="F35">
            <v>75</v>
          </cell>
          <cell r="G35">
            <v>35</v>
          </cell>
          <cell r="H35">
            <v>0</v>
          </cell>
          <cell r="I35" t="str">
            <v>N</v>
          </cell>
          <cell r="J35">
            <v>20.52</v>
          </cell>
          <cell r="K35" t="str">
            <v>*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31.095833333333321</v>
          </cell>
          <cell r="C5">
            <v>40.1</v>
          </cell>
          <cell r="D5">
            <v>22.1</v>
          </cell>
          <cell r="E5">
            <v>49.5</v>
          </cell>
          <cell r="F5">
            <v>58</v>
          </cell>
          <cell r="G5">
            <v>35</v>
          </cell>
          <cell r="H5">
            <v>12.24</v>
          </cell>
          <cell r="I5" t="str">
            <v>NO</v>
          </cell>
          <cell r="J5">
            <v>31.680000000000003</v>
          </cell>
          <cell r="K5">
            <v>0</v>
          </cell>
        </row>
        <row r="6">
          <cell r="B6">
            <v>31.254166666666663</v>
          </cell>
          <cell r="C6">
            <v>39.5</v>
          </cell>
          <cell r="D6">
            <v>23</v>
          </cell>
          <cell r="E6">
            <v>50.875</v>
          </cell>
          <cell r="F6">
            <v>58</v>
          </cell>
          <cell r="G6">
            <v>41</v>
          </cell>
          <cell r="H6">
            <v>10.08</v>
          </cell>
          <cell r="I6" t="str">
            <v>NO</v>
          </cell>
          <cell r="J6">
            <v>29.16</v>
          </cell>
          <cell r="K6">
            <v>0</v>
          </cell>
        </row>
        <row r="7">
          <cell r="B7">
            <v>30.991666666666671</v>
          </cell>
          <cell r="C7">
            <v>40.700000000000003</v>
          </cell>
          <cell r="D7">
            <v>21.7</v>
          </cell>
          <cell r="E7">
            <v>50.333333333333336</v>
          </cell>
          <cell r="F7">
            <v>60</v>
          </cell>
          <cell r="G7">
            <v>34</v>
          </cell>
          <cell r="H7">
            <v>9.3600000000000012</v>
          </cell>
          <cell r="I7" t="str">
            <v>NO</v>
          </cell>
          <cell r="J7">
            <v>24.12</v>
          </cell>
          <cell r="K7">
            <v>0</v>
          </cell>
        </row>
        <row r="8">
          <cell r="B8">
            <v>29.399999999999995</v>
          </cell>
          <cell r="C8">
            <v>38.799999999999997</v>
          </cell>
          <cell r="D8">
            <v>19.600000000000001</v>
          </cell>
          <cell r="E8">
            <v>58.708333333333336</v>
          </cell>
          <cell r="F8">
            <v>73</v>
          </cell>
          <cell r="G8">
            <v>45</v>
          </cell>
          <cell r="H8">
            <v>14.76</v>
          </cell>
          <cell r="I8" t="str">
            <v>SE</v>
          </cell>
          <cell r="J8">
            <v>30.6</v>
          </cell>
          <cell r="K8">
            <v>0</v>
          </cell>
        </row>
        <row r="9">
          <cell r="B9">
            <v>30.020833333333332</v>
          </cell>
          <cell r="C9">
            <v>39.200000000000003</v>
          </cell>
          <cell r="D9">
            <v>21.1</v>
          </cell>
          <cell r="E9">
            <v>58.458333333333336</v>
          </cell>
          <cell r="F9">
            <v>70</v>
          </cell>
          <cell r="G9">
            <v>44</v>
          </cell>
          <cell r="H9">
            <v>13.68</v>
          </cell>
          <cell r="I9" t="str">
            <v>SE</v>
          </cell>
          <cell r="J9">
            <v>23.759999999999998</v>
          </cell>
          <cell r="K9">
            <v>0</v>
          </cell>
        </row>
        <row r="10">
          <cell r="B10">
            <v>29.341666666666665</v>
          </cell>
          <cell r="C10">
            <v>39.700000000000003</v>
          </cell>
          <cell r="D10">
            <v>20.8</v>
          </cell>
          <cell r="E10">
            <v>59.416666666666664</v>
          </cell>
          <cell r="F10">
            <v>72</v>
          </cell>
          <cell r="G10">
            <v>44</v>
          </cell>
          <cell r="H10">
            <v>12.24</v>
          </cell>
          <cell r="I10" t="str">
            <v>S</v>
          </cell>
          <cell r="J10">
            <v>30.240000000000002</v>
          </cell>
          <cell r="K10">
            <v>0.4</v>
          </cell>
        </row>
        <row r="11">
          <cell r="B11">
            <v>30.841666666666669</v>
          </cell>
          <cell r="C11">
            <v>39.799999999999997</v>
          </cell>
          <cell r="D11">
            <v>23.6</v>
          </cell>
          <cell r="E11">
            <v>56.208333333333336</v>
          </cell>
          <cell r="F11">
            <v>66</v>
          </cell>
          <cell r="G11">
            <v>45</v>
          </cell>
          <cell r="H11">
            <v>12.24</v>
          </cell>
          <cell r="I11" t="str">
            <v>SE</v>
          </cell>
          <cell r="J11">
            <v>32.4</v>
          </cell>
          <cell r="K11">
            <v>0</v>
          </cell>
        </row>
        <row r="12">
          <cell r="B12">
            <v>30.654166666666665</v>
          </cell>
          <cell r="C12">
            <v>38.9</v>
          </cell>
          <cell r="D12">
            <v>22.3</v>
          </cell>
          <cell r="E12">
            <v>55.291666666666664</v>
          </cell>
          <cell r="F12">
            <v>65</v>
          </cell>
          <cell r="G12">
            <v>44</v>
          </cell>
          <cell r="H12">
            <v>11.520000000000001</v>
          </cell>
          <cell r="I12" t="str">
            <v>NO</v>
          </cell>
          <cell r="J12">
            <v>34.56</v>
          </cell>
          <cell r="K12">
            <v>0</v>
          </cell>
        </row>
        <row r="13">
          <cell r="B13">
            <v>32.204166666666673</v>
          </cell>
          <cell r="C13">
            <v>39.6</v>
          </cell>
          <cell r="D13">
            <v>25.6</v>
          </cell>
          <cell r="E13">
            <v>50.625</v>
          </cell>
          <cell r="F13">
            <v>58</v>
          </cell>
          <cell r="G13">
            <v>46</v>
          </cell>
          <cell r="H13">
            <v>7.5600000000000005</v>
          </cell>
          <cell r="I13" t="str">
            <v>NO</v>
          </cell>
          <cell r="J13">
            <v>30.6</v>
          </cell>
          <cell r="K13">
            <v>0</v>
          </cell>
        </row>
        <row r="14">
          <cell r="B14">
            <v>26.933333333333337</v>
          </cell>
          <cell r="C14">
            <v>34.6</v>
          </cell>
          <cell r="D14">
            <v>20.6</v>
          </cell>
          <cell r="E14">
            <v>53.791666666666664</v>
          </cell>
          <cell r="F14">
            <v>68</v>
          </cell>
          <cell r="G14">
            <v>42</v>
          </cell>
          <cell r="H14">
            <v>21.6</v>
          </cell>
          <cell r="I14" t="str">
            <v>SE</v>
          </cell>
          <cell r="J14">
            <v>47.16</v>
          </cell>
          <cell r="K14">
            <v>0</v>
          </cell>
        </row>
        <row r="15">
          <cell r="B15">
            <v>26.929166666666664</v>
          </cell>
          <cell r="C15">
            <v>36.6</v>
          </cell>
          <cell r="D15">
            <v>19.100000000000001</v>
          </cell>
          <cell r="E15">
            <v>45.541666666666664</v>
          </cell>
          <cell r="F15">
            <v>50</v>
          </cell>
          <cell r="G15">
            <v>38</v>
          </cell>
          <cell r="H15">
            <v>14.4</v>
          </cell>
          <cell r="I15" t="str">
            <v>SE</v>
          </cell>
          <cell r="J15">
            <v>28.44</v>
          </cell>
          <cell r="K15">
            <v>0</v>
          </cell>
        </row>
        <row r="16">
          <cell r="B16">
            <v>27.783333333333331</v>
          </cell>
          <cell r="C16">
            <v>33.9</v>
          </cell>
          <cell r="D16">
            <v>23.2</v>
          </cell>
          <cell r="E16">
            <v>53.958333333333336</v>
          </cell>
          <cell r="F16">
            <v>65</v>
          </cell>
          <cell r="G16">
            <v>42</v>
          </cell>
          <cell r="H16">
            <v>11.16</v>
          </cell>
          <cell r="I16" t="str">
            <v>NO</v>
          </cell>
          <cell r="J16">
            <v>29.52</v>
          </cell>
          <cell r="K16">
            <v>0</v>
          </cell>
        </row>
        <row r="17">
          <cell r="B17">
            <v>27.954166666666676</v>
          </cell>
          <cell r="C17">
            <v>35.9</v>
          </cell>
          <cell r="D17">
            <v>22.1</v>
          </cell>
          <cell r="E17">
            <v>60.041666666666664</v>
          </cell>
          <cell r="F17">
            <v>72</v>
          </cell>
          <cell r="G17">
            <v>46</v>
          </cell>
          <cell r="H17">
            <v>11.879999999999999</v>
          </cell>
          <cell r="I17" t="str">
            <v>SE</v>
          </cell>
          <cell r="J17">
            <v>32.4</v>
          </cell>
          <cell r="K17">
            <v>0</v>
          </cell>
        </row>
        <row r="18">
          <cell r="B18">
            <v>28.208333333333332</v>
          </cell>
          <cell r="C18">
            <v>39</v>
          </cell>
          <cell r="D18">
            <v>20.8</v>
          </cell>
          <cell r="E18">
            <v>58.541666666666664</v>
          </cell>
          <cell r="F18">
            <v>75</v>
          </cell>
          <cell r="G18">
            <v>42</v>
          </cell>
          <cell r="H18">
            <v>25.2</v>
          </cell>
          <cell r="I18" t="str">
            <v>N</v>
          </cell>
          <cell r="J18">
            <v>47.88</v>
          </cell>
          <cell r="K18">
            <v>0.6</v>
          </cell>
        </row>
        <row r="19">
          <cell r="B19">
            <v>21.420833333333334</v>
          </cell>
          <cell r="C19">
            <v>26.2</v>
          </cell>
          <cell r="D19">
            <v>19.5</v>
          </cell>
          <cell r="E19">
            <v>77.5</v>
          </cell>
          <cell r="F19">
            <v>85</v>
          </cell>
          <cell r="G19">
            <v>60</v>
          </cell>
          <cell r="H19">
            <v>21.240000000000002</v>
          </cell>
          <cell r="I19" t="str">
            <v>SE</v>
          </cell>
          <cell r="J19">
            <v>41.4</v>
          </cell>
          <cell r="K19">
            <v>6.4</v>
          </cell>
        </row>
        <row r="20">
          <cell r="B20">
            <v>22.479166666666668</v>
          </cell>
          <cell r="C20">
            <v>30</v>
          </cell>
          <cell r="D20">
            <v>18.600000000000001</v>
          </cell>
          <cell r="E20">
            <v>81.541666666666671</v>
          </cell>
          <cell r="F20">
            <v>88</v>
          </cell>
          <cell r="G20">
            <v>68</v>
          </cell>
          <cell r="H20">
            <v>11.520000000000001</v>
          </cell>
          <cell r="I20" t="str">
            <v>SE</v>
          </cell>
          <cell r="J20">
            <v>27.720000000000002</v>
          </cell>
          <cell r="K20">
            <v>0.2</v>
          </cell>
        </row>
        <row r="21">
          <cell r="B21">
            <v>25.020833333333339</v>
          </cell>
          <cell r="C21">
            <v>32.799999999999997</v>
          </cell>
          <cell r="D21">
            <v>19.7</v>
          </cell>
          <cell r="E21">
            <v>69.791666666666671</v>
          </cell>
          <cell r="F21">
            <v>84</v>
          </cell>
          <cell r="G21">
            <v>49</v>
          </cell>
          <cell r="H21">
            <v>11.16</v>
          </cell>
          <cell r="I21" t="str">
            <v>SE</v>
          </cell>
          <cell r="J21">
            <v>27.720000000000002</v>
          </cell>
          <cell r="K21">
            <v>0</v>
          </cell>
        </row>
        <row r="22">
          <cell r="B22">
            <v>24.325000000000003</v>
          </cell>
          <cell r="C22">
            <v>33.299999999999997</v>
          </cell>
          <cell r="D22">
            <v>20</v>
          </cell>
          <cell r="E22">
            <v>67.208333333333329</v>
          </cell>
          <cell r="F22">
            <v>79</v>
          </cell>
          <cell r="G22">
            <v>51</v>
          </cell>
          <cell r="H22">
            <v>19.8</v>
          </cell>
          <cell r="I22" t="str">
            <v>SE</v>
          </cell>
          <cell r="J22">
            <v>42.12</v>
          </cell>
          <cell r="K22">
            <v>0</v>
          </cell>
        </row>
        <row r="23">
          <cell r="B23">
            <v>24.833333333333332</v>
          </cell>
          <cell r="C23">
            <v>32.5</v>
          </cell>
          <cell r="D23">
            <v>19.2</v>
          </cell>
          <cell r="E23">
            <v>74.125</v>
          </cell>
          <cell r="F23">
            <v>84</v>
          </cell>
          <cell r="G23">
            <v>56</v>
          </cell>
          <cell r="H23">
            <v>10.44</v>
          </cell>
          <cell r="I23" t="str">
            <v>NO</v>
          </cell>
          <cell r="J23">
            <v>28.44</v>
          </cell>
          <cell r="K23">
            <v>0</v>
          </cell>
        </row>
        <row r="24">
          <cell r="B24">
            <v>25.358333333333334</v>
          </cell>
          <cell r="C24">
            <v>33.4</v>
          </cell>
          <cell r="D24">
            <v>20.3</v>
          </cell>
          <cell r="E24">
            <v>71.333333333333329</v>
          </cell>
          <cell r="F24">
            <v>80</v>
          </cell>
          <cell r="G24">
            <v>55</v>
          </cell>
          <cell r="H24">
            <v>18.720000000000002</v>
          </cell>
          <cell r="I24" t="str">
            <v>NO</v>
          </cell>
          <cell r="J24">
            <v>49.32</v>
          </cell>
          <cell r="K24">
            <v>0</v>
          </cell>
        </row>
        <row r="25">
          <cell r="B25">
            <v>24.629166666666663</v>
          </cell>
          <cell r="C25">
            <v>33.299999999999997</v>
          </cell>
          <cell r="D25">
            <v>20.9</v>
          </cell>
          <cell r="E25">
            <v>74.708333333333329</v>
          </cell>
          <cell r="F25">
            <v>84</v>
          </cell>
          <cell r="G25">
            <v>52</v>
          </cell>
          <cell r="H25">
            <v>11.16</v>
          </cell>
          <cell r="I25" t="str">
            <v>NO</v>
          </cell>
          <cell r="J25">
            <v>25.56</v>
          </cell>
          <cell r="K25">
            <v>0</v>
          </cell>
        </row>
        <row r="26">
          <cell r="B26">
            <v>25.004166666666663</v>
          </cell>
          <cell r="C26">
            <v>34.4</v>
          </cell>
          <cell r="D26">
            <v>19.600000000000001</v>
          </cell>
          <cell r="E26">
            <v>73.166666666666671</v>
          </cell>
          <cell r="F26">
            <v>84</v>
          </cell>
          <cell r="G26">
            <v>50</v>
          </cell>
          <cell r="H26">
            <v>13.32</v>
          </cell>
          <cell r="I26" t="str">
            <v>SE</v>
          </cell>
          <cell r="J26">
            <v>29.52</v>
          </cell>
          <cell r="K26">
            <v>0</v>
          </cell>
        </row>
        <row r="27">
          <cell r="B27">
            <v>25.304166666666671</v>
          </cell>
          <cell r="C27">
            <v>28.3</v>
          </cell>
          <cell r="D27">
            <v>22.8</v>
          </cell>
          <cell r="E27">
            <v>70.416666666666671</v>
          </cell>
          <cell r="F27">
            <v>77</v>
          </cell>
          <cell r="G27">
            <v>65</v>
          </cell>
          <cell r="H27">
            <v>10.8</v>
          </cell>
          <cell r="I27" t="str">
            <v>SE</v>
          </cell>
          <cell r="J27">
            <v>37.080000000000005</v>
          </cell>
          <cell r="K27">
            <v>0</v>
          </cell>
        </row>
        <row r="28">
          <cell r="B28">
            <v>24.679166666666664</v>
          </cell>
          <cell r="C28">
            <v>32</v>
          </cell>
          <cell r="D28">
            <v>20.7</v>
          </cell>
          <cell r="E28">
            <v>72.958333333333329</v>
          </cell>
          <cell r="F28">
            <v>81</v>
          </cell>
          <cell r="G28">
            <v>56</v>
          </cell>
          <cell r="H28">
            <v>20.88</v>
          </cell>
          <cell r="I28" t="str">
            <v>NE</v>
          </cell>
          <cell r="J28">
            <v>41.4</v>
          </cell>
          <cell r="K28">
            <v>0</v>
          </cell>
        </row>
        <row r="29">
          <cell r="B29">
            <v>25.670833333333334</v>
          </cell>
          <cell r="C29">
            <v>34.1</v>
          </cell>
          <cell r="D29">
            <v>18.600000000000001</v>
          </cell>
          <cell r="E29">
            <v>71.625</v>
          </cell>
          <cell r="F29">
            <v>85</v>
          </cell>
          <cell r="G29">
            <v>52</v>
          </cell>
          <cell r="H29">
            <v>12.24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22.933333333333337</v>
          </cell>
          <cell r="C30">
            <v>28.3</v>
          </cell>
          <cell r="D30">
            <v>17.7</v>
          </cell>
          <cell r="E30">
            <v>75.166666666666671</v>
          </cell>
          <cell r="F30">
            <v>85</v>
          </cell>
          <cell r="G30">
            <v>60</v>
          </cell>
          <cell r="H30">
            <v>23.400000000000002</v>
          </cell>
          <cell r="I30" t="str">
            <v>NO</v>
          </cell>
          <cell r="J30">
            <v>55.800000000000004</v>
          </cell>
          <cell r="K30">
            <v>0</v>
          </cell>
        </row>
        <row r="31">
          <cell r="B31">
            <v>22.366666666666671</v>
          </cell>
          <cell r="C31">
            <v>30.3</v>
          </cell>
          <cell r="D31">
            <v>15.9</v>
          </cell>
          <cell r="E31">
            <v>75.416666666666671</v>
          </cell>
          <cell r="F31">
            <v>89</v>
          </cell>
          <cell r="G31">
            <v>49</v>
          </cell>
          <cell r="H31">
            <v>11.520000000000001</v>
          </cell>
          <cell r="I31" t="str">
            <v>SE</v>
          </cell>
          <cell r="J31">
            <v>28.44</v>
          </cell>
          <cell r="K31">
            <v>0</v>
          </cell>
        </row>
        <row r="32">
          <cell r="B32">
            <v>26.124999999999996</v>
          </cell>
          <cell r="C32">
            <v>33</v>
          </cell>
          <cell r="D32">
            <v>20.399999999999999</v>
          </cell>
          <cell r="E32">
            <v>63.541666666666664</v>
          </cell>
          <cell r="F32">
            <v>70</v>
          </cell>
          <cell r="G32">
            <v>54</v>
          </cell>
          <cell r="H32">
            <v>12.24</v>
          </cell>
          <cell r="I32" t="str">
            <v>NO</v>
          </cell>
          <cell r="J32">
            <v>32.04</v>
          </cell>
          <cell r="K32">
            <v>0</v>
          </cell>
        </row>
        <row r="33">
          <cell r="B33">
            <v>22.374999999999996</v>
          </cell>
          <cell r="C33">
            <v>27.4</v>
          </cell>
          <cell r="D33">
            <v>19.7</v>
          </cell>
          <cell r="E33">
            <v>79.083333333333329</v>
          </cell>
          <cell r="F33">
            <v>88</v>
          </cell>
          <cell r="G33">
            <v>63</v>
          </cell>
          <cell r="H33">
            <v>12.24</v>
          </cell>
          <cell r="I33" t="str">
            <v>NO</v>
          </cell>
          <cell r="J33">
            <v>38.159999999999997</v>
          </cell>
          <cell r="K33">
            <v>0</v>
          </cell>
        </row>
        <row r="34">
          <cell r="B34">
            <v>20.479166666666668</v>
          </cell>
          <cell r="C34">
            <v>24.5</v>
          </cell>
          <cell r="D34">
            <v>17.7</v>
          </cell>
          <cell r="E34">
            <v>87.333333333333329</v>
          </cell>
          <cell r="F34">
            <v>92</v>
          </cell>
          <cell r="G34">
            <v>79</v>
          </cell>
          <cell r="H34">
            <v>14.4</v>
          </cell>
          <cell r="I34" t="str">
            <v>S</v>
          </cell>
          <cell r="J34">
            <v>27.720000000000002</v>
          </cell>
          <cell r="K34">
            <v>0</v>
          </cell>
        </row>
        <row r="35">
          <cell r="B35">
            <v>22.316666666666663</v>
          </cell>
          <cell r="C35">
            <v>28.7</v>
          </cell>
          <cell r="D35">
            <v>17.3</v>
          </cell>
          <cell r="E35">
            <v>76.125</v>
          </cell>
          <cell r="F35">
            <v>90</v>
          </cell>
          <cell r="G35">
            <v>54</v>
          </cell>
          <cell r="H35">
            <v>14.04</v>
          </cell>
          <cell r="I35" t="str">
            <v>SE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10"/>
      <sheetData sheetId="1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31.612500000000001</v>
          </cell>
          <cell r="C5">
            <v>40.299999999999997</v>
          </cell>
          <cell r="D5">
            <v>23.3</v>
          </cell>
          <cell r="E5">
            <v>19.208333333333332</v>
          </cell>
          <cell r="F5">
            <v>34</v>
          </cell>
          <cell r="G5">
            <v>12</v>
          </cell>
          <cell r="H5">
            <v>24.12</v>
          </cell>
          <cell r="I5" t="str">
            <v>N</v>
          </cell>
          <cell r="J5">
            <v>41.4</v>
          </cell>
          <cell r="K5">
            <v>0</v>
          </cell>
        </row>
        <row r="6">
          <cell r="B6">
            <v>31.670833333333334</v>
          </cell>
          <cell r="C6">
            <v>38.9</v>
          </cell>
          <cell r="D6">
            <v>24.8</v>
          </cell>
          <cell r="E6">
            <v>24.208333333333332</v>
          </cell>
          <cell r="F6">
            <v>35</v>
          </cell>
          <cell r="G6">
            <v>15</v>
          </cell>
          <cell r="H6">
            <v>20.16</v>
          </cell>
          <cell r="I6" t="str">
            <v>L</v>
          </cell>
          <cell r="J6">
            <v>36.72</v>
          </cell>
          <cell r="K6">
            <v>0</v>
          </cell>
        </row>
        <row r="7">
          <cell r="B7">
            <v>30.679166666666664</v>
          </cell>
          <cell r="C7">
            <v>39.200000000000003</v>
          </cell>
          <cell r="D7">
            <v>22.5</v>
          </cell>
          <cell r="E7">
            <v>34.875</v>
          </cell>
          <cell r="F7">
            <v>61</v>
          </cell>
          <cell r="G7">
            <v>14</v>
          </cell>
          <cell r="H7">
            <v>18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32.300000000000004</v>
          </cell>
          <cell r="C8">
            <v>41.3</v>
          </cell>
          <cell r="D8">
            <v>25</v>
          </cell>
          <cell r="E8">
            <v>28.125</v>
          </cell>
          <cell r="F8">
            <v>44</v>
          </cell>
          <cell r="G8">
            <v>12</v>
          </cell>
          <cell r="H8">
            <v>32.04</v>
          </cell>
          <cell r="I8" t="str">
            <v>SE</v>
          </cell>
          <cell r="J8">
            <v>47.16</v>
          </cell>
          <cell r="K8">
            <v>0</v>
          </cell>
        </row>
        <row r="9">
          <cell r="B9">
            <v>31.041666666666671</v>
          </cell>
          <cell r="C9">
            <v>41.3</v>
          </cell>
          <cell r="D9">
            <v>22.6</v>
          </cell>
          <cell r="E9">
            <v>39.833333333333336</v>
          </cell>
          <cell r="F9">
            <v>70</v>
          </cell>
          <cell r="G9">
            <v>14</v>
          </cell>
          <cell r="H9">
            <v>15.840000000000002</v>
          </cell>
          <cell r="I9" t="str">
            <v>SO</v>
          </cell>
          <cell r="J9">
            <v>38.880000000000003</v>
          </cell>
          <cell r="K9">
            <v>0</v>
          </cell>
        </row>
        <row r="10">
          <cell r="B10">
            <v>32.433333333333337</v>
          </cell>
          <cell r="C10">
            <v>41.7</v>
          </cell>
          <cell r="D10">
            <v>22</v>
          </cell>
          <cell r="E10">
            <v>32.25</v>
          </cell>
          <cell r="F10">
            <v>69</v>
          </cell>
          <cell r="G10">
            <v>11</v>
          </cell>
          <cell r="H10">
            <v>24.12</v>
          </cell>
          <cell r="I10" t="str">
            <v>N</v>
          </cell>
          <cell r="J10">
            <v>43.2</v>
          </cell>
          <cell r="K10">
            <v>0</v>
          </cell>
        </row>
        <row r="11">
          <cell r="B11">
            <v>31.95</v>
          </cell>
          <cell r="C11">
            <v>39.4</v>
          </cell>
          <cell r="D11">
            <v>26.3</v>
          </cell>
          <cell r="E11">
            <v>30.541666666666668</v>
          </cell>
          <cell r="F11">
            <v>48</v>
          </cell>
          <cell r="G11">
            <v>20</v>
          </cell>
          <cell r="H11">
            <v>19.8</v>
          </cell>
          <cell r="I11" t="str">
            <v>NE</v>
          </cell>
          <cell r="J11">
            <v>34.92</v>
          </cell>
          <cell r="K11">
            <v>0</v>
          </cell>
        </row>
        <row r="12">
          <cell r="B12">
            <v>31.720833333333335</v>
          </cell>
          <cell r="C12">
            <v>39.299999999999997</v>
          </cell>
          <cell r="D12">
            <v>24.4</v>
          </cell>
          <cell r="E12">
            <v>36.958333333333336</v>
          </cell>
          <cell r="F12">
            <v>71</v>
          </cell>
          <cell r="G12">
            <v>18</v>
          </cell>
          <cell r="H12">
            <v>22.32</v>
          </cell>
          <cell r="I12" t="str">
            <v>O</v>
          </cell>
          <cell r="J12">
            <v>49.680000000000007</v>
          </cell>
          <cell r="K12">
            <v>0.2</v>
          </cell>
        </row>
        <row r="13">
          <cell r="B13">
            <v>32.029166666666669</v>
          </cell>
          <cell r="C13">
            <v>39.4</v>
          </cell>
          <cell r="D13">
            <v>25</v>
          </cell>
          <cell r="E13">
            <v>31.5</v>
          </cell>
          <cell r="F13">
            <v>50</v>
          </cell>
          <cell r="G13">
            <v>17</v>
          </cell>
          <cell r="H13">
            <v>20.16</v>
          </cell>
          <cell r="I13" t="str">
            <v>NO</v>
          </cell>
          <cell r="J13">
            <v>38.880000000000003</v>
          </cell>
          <cell r="K13">
            <v>0</v>
          </cell>
        </row>
        <row r="14">
          <cell r="B14">
            <v>31.604166666666671</v>
          </cell>
          <cell r="C14">
            <v>38.5</v>
          </cell>
          <cell r="D14">
            <v>26</v>
          </cell>
          <cell r="E14">
            <v>32.333333333333336</v>
          </cell>
          <cell r="F14">
            <v>51</v>
          </cell>
          <cell r="G14">
            <v>19</v>
          </cell>
          <cell r="H14">
            <v>28.44</v>
          </cell>
          <cell r="I14" t="str">
            <v>SO</v>
          </cell>
          <cell r="J14">
            <v>46.080000000000005</v>
          </cell>
          <cell r="K14">
            <v>0</v>
          </cell>
        </row>
        <row r="15">
          <cell r="B15">
            <v>29.341666666666669</v>
          </cell>
          <cell r="C15">
            <v>34.9</v>
          </cell>
          <cell r="D15">
            <v>23.9</v>
          </cell>
          <cell r="E15">
            <v>41.541666666666664</v>
          </cell>
          <cell r="F15">
            <v>58</v>
          </cell>
          <cell r="G15">
            <v>30</v>
          </cell>
          <cell r="H15">
            <v>23.759999999999998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25.412500000000005</v>
          </cell>
          <cell r="C16">
            <v>32.5</v>
          </cell>
          <cell r="D16">
            <v>20.399999999999999</v>
          </cell>
          <cell r="E16">
            <v>64.916666666666671</v>
          </cell>
          <cell r="F16">
            <v>91</v>
          </cell>
          <cell r="G16">
            <v>36</v>
          </cell>
          <cell r="H16">
            <v>28.08</v>
          </cell>
          <cell r="I16" t="str">
            <v>NE</v>
          </cell>
          <cell r="J16">
            <v>50.76</v>
          </cell>
          <cell r="K16">
            <v>0</v>
          </cell>
        </row>
        <row r="17">
          <cell r="B17">
            <v>29.579166666666662</v>
          </cell>
          <cell r="C17">
            <v>37.5</v>
          </cell>
          <cell r="D17">
            <v>23.2</v>
          </cell>
          <cell r="E17">
            <v>44.833333333333336</v>
          </cell>
          <cell r="F17">
            <v>73</v>
          </cell>
          <cell r="G17">
            <v>21</v>
          </cell>
          <cell r="H17">
            <v>18</v>
          </cell>
          <cell r="I17" t="str">
            <v>N</v>
          </cell>
          <cell r="J17">
            <v>32.4</v>
          </cell>
          <cell r="K17">
            <v>0</v>
          </cell>
        </row>
        <row r="18">
          <cell r="B18">
            <v>30.704166666666662</v>
          </cell>
          <cell r="C18">
            <v>38.1</v>
          </cell>
          <cell r="D18">
            <v>24.5</v>
          </cell>
          <cell r="E18">
            <v>41.333333333333336</v>
          </cell>
          <cell r="F18">
            <v>64</v>
          </cell>
          <cell r="G18">
            <v>20</v>
          </cell>
          <cell r="H18">
            <v>16.920000000000002</v>
          </cell>
          <cell r="I18" t="str">
            <v>N</v>
          </cell>
          <cell r="J18">
            <v>41.04</v>
          </cell>
          <cell r="K18">
            <v>0</v>
          </cell>
        </row>
        <row r="19">
          <cell r="B19">
            <v>26.145833333333329</v>
          </cell>
          <cell r="C19">
            <v>32.299999999999997</v>
          </cell>
          <cell r="D19">
            <v>22.9</v>
          </cell>
          <cell r="E19">
            <v>62.958333333333336</v>
          </cell>
          <cell r="F19">
            <v>81</v>
          </cell>
          <cell r="G19">
            <v>39</v>
          </cell>
          <cell r="H19">
            <v>29.880000000000003</v>
          </cell>
          <cell r="I19" t="str">
            <v>NE</v>
          </cell>
          <cell r="J19">
            <v>46.440000000000005</v>
          </cell>
          <cell r="K19">
            <v>0</v>
          </cell>
        </row>
        <row r="20">
          <cell r="B20">
            <v>24.316666666666663</v>
          </cell>
          <cell r="C20">
            <v>30.1</v>
          </cell>
          <cell r="D20">
            <v>19.7</v>
          </cell>
          <cell r="E20">
            <v>70.166666666666671</v>
          </cell>
          <cell r="F20">
            <v>91</v>
          </cell>
          <cell r="G20">
            <v>39</v>
          </cell>
          <cell r="H20">
            <v>16.2</v>
          </cell>
          <cell r="I20" t="str">
            <v>SE</v>
          </cell>
          <cell r="J20">
            <v>39.6</v>
          </cell>
          <cell r="K20">
            <v>0</v>
          </cell>
        </row>
        <row r="21">
          <cell r="B21">
            <v>27.387500000000003</v>
          </cell>
          <cell r="C21">
            <v>37.299999999999997</v>
          </cell>
          <cell r="D21">
            <v>19.399999999999999</v>
          </cell>
          <cell r="E21">
            <v>55.458333333333336</v>
          </cell>
          <cell r="F21">
            <v>84</v>
          </cell>
          <cell r="G21">
            <v>23</v>
          </cell>
          <cell r="H21">
            <v>28.08</v>
          </cell>
          <cell r="I21" t="str">
            <v>L</v>
          </cell>
          <cell r="J21">
            <v>86.76</v>
          </cell>
          <cell r="K21">
            <v>0</v>
          </cell>
        </row>
        <row r="22">
          <cell r="B22">
            <v>27.975000000000005</v>
          </cell>
          <cell r="C22">
            <v>36.799999999999997</v>
          </cell>
          <cell r="D22">
            <v>22</v>
          </cell>
          <cell r="E22">
            <v>53.333333333333336</v>
          </cell>
          <cell r="F22">
            <v>78</v>
          </cell>
          <cell r="G22">
            <v>25</v>
          </cell>
          <cell r="H22">
            <v>24.840000000000003</v>
          </cell>
          <cell r="I22" t="str">
            <v>SE</v>
          </cell>
          <cell r="J22">
            <v>46.800000000000004</v>
          </cell>
          <cell r="K22">
            <v>0</v>
          </cell>
        </row>
        <row r="23">
          <cell r="B23">
            <v>24.933333333333334</v>
          </cell>
          <cell r="C23">
            <v>32.1</v>
          </cell>
          <cell r="D23">
            <v>21.6</v>
          </cell>
          <cell r="E23">
            <v>72.375</v>
          </cell>
          <cell r="F23">
            <v>90</v>
          </cell>
          <cell r="G23">
            <v>34</v>
          </cell>
          <cell r="H23">
            <v>24.12</v>
          </cell>
          <cell r="I23" t="str">
            <v>NE</v>
          </cell>
          <cell r="J23">
            <v>49.680000000000007</v>
          </cell>
          <cell r="K23">
            <v>0</v>
          </cell>
        </row>
        <row r="24">
          <cell r="B24">
            <v>25.450000000000003</v>
          </cell>
          <cell r="C24">
            <v>33.9</v>
          </cell>
          <cell r="D24">
            <v>21</v>
          </cell>
          <cell r="E24">
            <v>71</v>
          </cell>
          <cell r="F24">
            <v>96</v>
          </cell>
          <cell r="G24">
            <v>36</v>
          </cell>
          <cell r="H24">
            <v>20.52</v>
          </cell>
          <cell r="I24" t="str">
            <v>NE</v>
          </cell>
          <cell r="J24">
            <v>46.800000000000004</v>
          </cell>
          <cell r="K24">
            <v>1</v>
          </cell>
        </row>
        <row r="25">
          <cell r="B25">
            <v>25.454166666666669</v>
          </cell>
          <cell r="C25">
            <v>34.5</v>
          </cell>
          <cell r="D25">
            <v>20.8</v>
          </cell>
          <cell r="E25">
            <v>71</v>
          </cell>
          <cell r="F25">
            <v>94</v>
          </cell>
          <cell r="G25">
            <v>31</v>
          </cell>
          <cell r="H25">
            <v>25.2</v>
          </cell>
          <cell r="I25" t="str">
            <v>L</v>
          </cell>
          <cell r="J25">
            <v>59.4</v>
          </cell>
          <cell r="K25">
            <v>5.4000000000000012</v>
          </cell>
        </row>
        <row r="26">
          <cell r="B26">
            <v>27.7</v>
          </cell>
          <cell r="C26">
            <v>35.4</v>
          </cell>
          <cell r="D26">
            <v>21</v>
          </cell>
          <cell r="E26">
            <v>61.791666666666664</v>
          </cell>
          <cell r="F26">
            <v>89</v>
          </cell>
          <cell r="G26">
            <v>24</v>
          </cell>
          <cell r="H26">
            <v>15.120000000000001</v>
          </cell>
          <cell r="I26" t="str">
            <v>SE</v>
          </cell>
          <cell r="J26">
            <v>28.8</v>
          </cell>
          <cell r="K26">
            <v>0</v>
          </cell>
        </row>
        <row r="27">
          <cell r="B27">
            <v>27.458333333333332</v>
          </cell>
          <cell r="C27">
            <v>33.200000000000003</v>
          </cell>
          <cell r="D27">
            <v>23</v>
          </cell>
          <cell r="E27">
            <v>60.833333333333336</v>
          </cell>
          <cell r="F27">
            <v>88</v>
          </cell>
          <cell r="G27">
            <v>42</v>
          </cell>
          <cell r="H27">
            <v>28.44</v>
          </cell>
          <cell r="I27" t="str">
            <v>SO</v>
          </cell>
          <cell r="J27">
            <v>55.800000000000004</v>
          </cell>
          <cell r="K27">
            <v>0</v>
          </cell>
        </row>
        <row r="28">
          <cell r="B28">
            <v>25.858333333333334</v>
          </cell>
          <cell r="C28">
            <v>32.799999999999997</v>
          </cell>
          <cell r="D28">
            <v>21.4</v>
          </cell>
          <cell r="E28">
            <v>68.916666666666671</v>
          </cell>
          <cell r="F28">
            <v>86</v>
          </cell>
          <cell r="G28">
            <v>43</v>
          </cell>
          <cell r="H28">
            <v>26.64</v>
          </cell>
          <cell r="I28" t="str">
            <v>NE</v>
          </cell>
          <cell r="J28">
            <v>42.480000000000004</v>
          </cell>
          <cell r="K28">
            <v>0</v>
          </cell>
        </row>
        <row r="29">
          <cell r="B29">
            <v>27.779166666666669</v>
          </cell>
          <cell r="C29">
            <v>35.299999999999997</v>
          </cell>
          <cell r="D29">
            <v>22.4</v>
          </cell>
          <cell r="E29">
            <v>63.5</v>
          </cell>
          <cell r="F29">
            <v>88</v>
          </cell>
          <cell r="G29">
            <v>32</v>
          </cell>
          <cell r="H29">
            <v>25.92</v>
          </cell>
          <cell r="I29" t="str">
            <v>NO</v>
          </cell>
          <cell r="J29">
            <v>46.800000000000004</v>
          </cell>
          <cell r="K29">
            <v>0</v>
          </cell>
        </row>
        <row r="30">
          <cell r="B30">
            <v>27.870833333333334</v>
          </cell>
          <cell r="C30">
            <v>35.200000000000003</v>
          </cell>
          <cell r="D30">
            <v>21.2</v>
          </cell>
          <cell r="E30">
            <v>58.583333333333336</v>
          </cell>
          <cell r="F30">
            <v>79</v>
          </cell>
          <cell r="G30">
            <v>32</v>
          </cell>
          <cell r="H30">
            <v>47.88</v>
          </cell>
          <cell r="I30" t="str">
            <v>N</v>
          </cell>
          <cell r="J30">
            <v>74.52</v>
          </cell>
          <cell r="K30">
            <v>0</v>
          </cell>
        </row>
        <row r="31">
          <cell r="B31">
            <v>23.341666666666669</v>
          </cell>
          <cell r="C31">
            <v>28.6</v>
          </cell>
          <cell r="D31">
            <v>19.5</v>
          </cell>
          <cell r="E31">
            <v>75.416666666666671</v>
          </cell>
          <cell r="F31">
            <v>96</v>
          </cell>
          <cell r="G31">
            <v>54</v>
          </cell>
          <cell r="H31">
            <v>26.64</v>
          </cell>
          <cell r="I31" t="str">
            <v>SO</v>
          </cell>
          <cell r="J31">
            <v>52.56</v>
          </cell>
          <cell r="K31">
            <v>0</v>
          </cell>
        </row>
        <row r="32">
          <cell r="B32">
            <v>25.845833333333335</v>
          </cell>
          <cell r="C32">
            <v>34.700000000000003</v>
          </cell>
          <cell r="D32">
            <v>22</v>
          </cell>
          <cell r="E32">
            <v>69.541666666666671</v>
          </cell>
          <cell r="F32">
            <v>91</v>
          </cell>
          <cell r="G32">
            <v>38</v>
          </cell>
          <cell r="H32">
            <v>23.759999999999998</v>
          </cell>
          <cell r="I32" t="str">
            <v>NE</v>
          </cell>
          <cell r="J32">
            <v>57.960000000000008</v>
          </cell>
          <cell r="K32">
            <v>0</v>
          </cell>
        </row>
        <row r="33">
          <cell r="B33">
            <v>22.087500000000002</v>
          </cell>
          <cell r="C33">
            <v>23.9</v>
          </cell>
          <cell r="D33">
            <v>20.100000000000001</v>
          </cell>
          <cell r="E33">
            <v>86.375</v>
          </cell>
          <cell r="F33">
            <v>96</v>
          </cell>
          <cell r="G33">
            <v>71</v>
          </cell>
          <cell r="H33">
            <v>22.68</v>
          </cell>
          <cell r="I33" t="str">
            <v>NE</v>
          </cell>
          <cell r="J33">
            <v>41.4</v>
          </cell>
          <cell r="K33">
            <v>0</v>
          </cell>
        </row>
        <row r="34">
          <cell r="B34">
            <v>23.420833333333334</v>
          </cell>
          <cell r="C34">
            <v>29</v>
          </cell>
          <cell r="D34">
            <v>20.3</v>
          </cell>
          <cell r="E34">
            <v>80.375</v>
          </cell>
          <cell r="F34">
            <v>95</v>
          </cell>
          <cell r="G34">
            <v>58</v>
          </cell>
          <cell r="H34">
            <v>22.68</v>
          </cell>
          <cell r="I34" t="str">
            <v>SE</v>
          </cell>
          <cell r="J34">
            <v>35.28</v>
          </cell>
          <cell r="K34">
            <v>0</v>
          </cell>
        </row>
        <row r="35">
          <cell r="B35">
            <v>24.983333333333331</v>
          </cell>
          <cell r="C35">
            <v>31.9</v>
          </cell>
          <cell r="D35">
            <v>21.2</v>
          </cell>
          <cell r="E35">
            <v>69.916666666666671</v>
          </cell>
          <cell r="F35">
            <v>89</v>
          </cell>
          <cell r="G35">
            <v>39</v>
          </cell>
          <cell r="H35">
            <v>21.6</v>
          </cell>
          <cell r="I35" t="str">
            <v>S</v>
          </cell>
          <cell r="J35">
            <v>35.28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31.750000000000011</v>
          </cell>
          <cell r="C5">
            <v>37.700000000000003</v>
          </cell>
          <cell r="D5">
            <v>23.3</v>
          </cell>
          <cell r="E5">
            <v>34.409090909090907</v>
          </cell>
          <cell r="F5">
            <v>54</v>
          </cell>
          <cell r="G5">
            <v>24</v>
          </cell>
          <cell r="H5">
            <v>18.720000000000002</v>
          </cell>
          <cell r="I5" t="str">
            <v>NO</v>
          </cell>
          <cell r="J5">
            <v>38.159999999999997</v>
          </cell>
          <cell r="K5">
            <v>0</v>
          </cell>
        </row>
        <row r="6">
          <cell r="B6">
            <v>32.05833333333333</v>
          </cell>
          <cell r="C6">
            <v>36.799999999999997</v>
          </cell>
          <cell r="D6">
            <v>24</v>
          </cell>
          <cell r="E6">
            <v>35.5</v>
          </cell>
          <cell r="F6">
            <v>52</v>
          </cell>
          <cell r="G6">
            <v>25</v>
          </cell>
          <cell r="H6">
            <v>16.2</v>
          </cell>
          <cell r="I6" t="str">
            <v>NO</v>
          </cell>
          <cell r="J6">
            <v>34.200000000000003</v>
          </cell>
          <cell r="K6">
            <v>0</v>
          </cell>
        </row>
        <row r="7">
          <cell r="B7">
            <v>30.291666666666661</v>
          </cell>
          <cell r="C7">
            <v>36.6</v>
          </cell>
          <cell r="D7">
            <v>24.3</v>
          </cell>
          <cell r="E7">
            <v>42.625</v>
          </cell>
          <cell r="F7">
            <v>67</v>
          </cell>
          <cell r="G7">
            <v>28</v>
          </cell>
          <cell r="H7">
            <v>20.16</v>
          </cell>
          <cell r="I7" t="str">
            <v>O</v>
          </cell>
          <cell r="J7">
            <v>36</v>
          </cell>
          <cell r="K7">
            <v>0</v>
          </cell>
        </row>
        <row r="8">
          <cell r="B8">
            <v>23.554166666666656</v>
          </cell>
          <cell r="C8">
            <v>33.799999999999997</v>
          </cell>
          <cell r="D8">
            <v>14.7</v>
          </cell>
          <cell r="E8">
            <v>67.083333333333329</v>
          </cell>
          <cell r="F8">
            <v>94</v>
          </cell>
          <cell r="G8">
            <v>39</v>
          </cell>
          <cell r="H8">
            <v>16.920000000000002</v>
          </cell>
          <cell r="I8" t="str">
            <v>SO</v>
          </cell>
          <cell r="J8">
            <v>34.200000000000003</v>
          </cell>
          <cell r="K8">
            <v>0</v>
          </cell>
        </row>
        <row r="9">
          <cell r="B9">
            <v>24.69583333333334</v>
          </cell>
          <cell r="C9">
            <v>29.7</v>
          </cell>
          <cell r="D9">
            <v>19.899999999999999</v>
          </cell>
          <cell r="E9">
            <v>64.208333333333329</v>
          </cell>
          <cell r="F9">
            <v>82</v>
          </cell>
          <cell r="G9">
            <v>50</v>
          </cell>
          <cell r="H9">
            <v>15.48</v>
          </cell>
          <cell r="I9" t="str">
            <v>SO</v>
          </cell>
          <cell r="J9">
            <v>30.96</v>
          </cell>
          <cell r="K9">
            <v>0</v>
          </cell>
        </row>
        <row r="10">
          <cell r="B10">
            <v>26.283333333333331</v>
          </cell>
          <cell r="C10">
            <v>34.5</v>
          </cell>
          <cell r="D10">
            <v>18.600000000000001</v>
          </cell>
          <cell r="E10">
            <v>55.208333333333336</v>
          </cell>
          <cell r="F10">
            <v>77</v>
          </cell>
          <cell r="G10">
            <v>34</v>
          </cell>
          <cell r="H10">
            <v>14.04</v>
          </cell>
          <cell r="I10" t="str">
            <v>SO</v>
          </cell>
          <cell r="J10">
            <v>26.28</v>
          </cell>
          <cell r="K10">
            <v>0</v>
          </cell>
        </row>
        <row r="11">
          <cell r="B11">
            <v>30.366666666666664</v>
          </cell>
          <cell r="C11">
            <v>37.5</v>
          </cell>
          <cell r="D11">
            <v>23.8</v>
          </cell>
          <cell r="E11">
            <v>46.416666666666664</v>
          </cell>
          <cell r="F11">
            <v>64</v>
          </cell>
          <cell r="G11">
            <v>29</v>
          </cell>
          <cell r="H11">
            <v>14.04</v>
          </cell>
          <cell r="I11" t="str">
            <v>O</v>
          </cell>
          <cell r="J11">
            <v>31.680000000000003</v>
          </cell>
          <cell r="K11">
            <v>0</v>
          </cell>
        </row>
        <row r="12">
          <cell r="B12">
            <v>30.470833333333342</v>
          </cell>
          <cell r="C12">
            <v>36.799999999999997</v>
          </cell>
          <cell r="D12">
            <v>22.5</v>
          </cell>
          <cell r="E12">
            <v>46.347826086956523</v>
          </cell>
          <cell r="F12">
            <v>73</v>
          </cell>
          <cell r="G12">
            <v>28</v>
          </cell>
          <cell r="H12">
            <v>21.6</v>
          </cell>
          <cell r="I12" t="str">
            <v>NO</v>
          </cell>
          <cell r="J12">
            <v>41.04</v>
          </cell>
          <cell r="K12">
            <v>0</v>
          </cell>
        </row>
        <row r="13">
          <cell r="B13">
            <v>29.983333333333334</v>
          </cell>
          <cell r="C13">
            <v>34.6</v>
          </cell>
          <cell r="D13">
            <v>24.1</v>
          </cell>
          <cell r="E13">
            <v>42.875</v>
          </cell>
          <cell r="F13">
            <v>49</v>
          </cell>
          <cell r="G13">
            <v>29</v>
          </cell>
          <cell r="H13">
            <v>31.319999999999997</v>
          </cell>
          <cell r="I13" t="str">
            <v>N</v>
          </cell>
          <cell r="J13">
            <v>52.56</v>
          </cell>
          <cell r="K13">
            <v>0</v>
          </cell>
        </row>
        <row r="14">
          <cell r="B14">
            <v>22.825000000000003</v>
          </cell>
          <cell r="C14">
            <v>30.5</v>
          </cell>
          <cell r="D14">
            <v>16.8</v>
          </cell>
          <cell r="E14">
            <v>45.083333333333336</v>
          </cell>
          <cell r="F14">
            <v>88</v>
          </cell>
          <cell r="G14">
            <v>13</v>
          </cell>
          <cell r="H14">
            <v>26.28</v>
          </cell>
          <cell r="I14" t="str">
            <v>L</v>
          </cell>
          <cell r="J14">
            <v>47.88</v>
          </cell>
          <cell r="K14">
            <v>1.7999999999999998</v>
          </cell>
        </row>
        <row r="15">
          <cell r="B15">
            <v>25.212500000000002</v>
          </cell>
          <cell r="C15">
            <v>33.700000000000003</v>
          </cell>
          <cell r="D15">
            <v>18.8</v>
          </cell>
          <cell r="E15">
            <v>33.291666666666664</v>
          </cell>
          <cell r="F15">
            <v>48</v>
          </cell>
          <cell r="G15">
            <v>23</v>
          </cell>
          <cell r="H15">
            <v>22.32</v>
          </cell>
          <cell r="I15" t="str">
            <v>L</v>
          </cell>
          <cell r="J15">
            <v>38.519999999999996</v>
          </cell>
          <cell r="K15">
            <v>0</v>
          </cell>
        </row>
        <row r="16">
          <cell r="B16">
            <v>25.549999999999997</v>
          </cell>
          <cell r="C16">
            <v>33.5</v>
          </cell>
          <cell r="D16">
            <v>19.899999999999999</v>
          </cell>
          <cell r="E16">
            <v>49.208333333333336</v>
          </cell>
          <cell r="F16">
            <v>81</v>
          </cell>
          <cell r="G16">
            <v>36</v>
          </cell>
          <cell r="H16">
            <v>15.840000000000002</v>
          </cell>
          <cell r="I16" t="str">
            <v>NE</v>
          </cell>
          <cell r="J16">
            <v>37.080000000000005</v>
          </cell>
          <cell r="K16">
            <v>1.5999999999999999</v>
          </cell>
        </row>
        <row r="17">
          <cell r="B17">
            <v>24.645833333333339</v>
          </cell>
          <cell r="C17">
            <v>33.700000000000003</v>
          </cell>
          <cell r="D17">
            <v>17.399999999999999</v>
          </cell>
          <cell r="E17">
            <v>64.625</v>
          </cell>
          <cell r="F17">
            <v>98</v>
          </cell>
          <cell r="G17">
            <v>38</v>
          </cell>
          <cell r="H17">
            <v>30.6</v>
          </cell>
          <cell r="I17" t="str">
            <v>NE</v>
          </cell>
          <cell r="J17">
            <v>54</v>
          </cell>
          <cell r="K17">
            <v>23</v>
          </cell>
        </row>
        <row r="18">
          <cell r="B18">
            <v>26.345833333333328</v>
          </cell>
          <cell r="C18">
            <v>35.700000000000003</v>
          </cell>
          <cell r="D18">
            <v>20.399999999999999</v>
          </cell>
          <cell r="E18">
            <v>58.458333333333336</v>
          </cell>
          <cell r="F18">
            <v>82</v>
          </cell>
          <cell r="G18">
            <v>35</v>
          </cell>
          <cell r="H18">
            <v>20.88</v>
          </cell>
          <cell r="I18" t="str">
            <v>NE</v>
          </cell>
          <cell r="J18">
            <v>55.800000000000004</v>
          </cell>
          <cell r="K18">
            <v>0</v>
          </cell>
        </row>
        <row r="19">
          <cell r="B19">
            <v>19.670833333333338</v>
          </cell>
          <cell r="C19">
            <v>24.3</v>
          </cell>
          <cell r="D19">
            <v>18.3</v>
          </cell>
          <cell r="E19">
            <v>93.458333333333329</v>
          </cell>
          <cell r="F19">
            <v>98</v>
          </cell>
          <cell r="G19">
            <v>65</v>
          </cell>
          <cell r="H19">
            <v>41.76</v>
          </cell>
          <cell r="I19" t="str">
            <v>L</v>
          </cell>
          <cell r="J19">
            <v>57.960000000000008</v>
          </cell>
          <cell r="K19">
            <v>13.6</v>
          </cell>
        </row>
        <row r="20">
          <cell r="B20">
            <v>21.345833333333331</v>
          </cell>
          <cell r="C20">
            <v>27.7</v>
          </cell>
          <cell r="D20">
            <v>17.399999999999999</v>
          </cell>
          <cell r="E20">
            <v>86.166666666666671</v>
          </cell>
          <cell r="F20">
            <v>99</v>
          </cell>
          <cell r="G20">
            <v>60</v>
          </cell>
          <cell r="H20">
            <v>18.36</v>
          </cell>
          <cell r="I20" t="str">
            <v>L</v>
          </cell>
          <cell r="J20">
            <v>31.680000000000003</v>
          </cell>
          <cell r="K20">
            <v>0.2</v>
          </cell>
        </row>
        <row r="21">
          <cell r="B21">
            <v>22.741666666666664</v>
          </cell>
          <cell r="C21">
            <v>30</v>
          </cell>
          <cell r="D21">
            <v>17.100000000000001</v>
          </cell>
          <cell r="E21">
            <v>69.75</v>
          </cell>
          <cell r="F21">
            <v>91</v>
          </cell>
          <cell r="G21">
            <v>43</v>
          </cell>
          <cell r="H21">
            <v>23.759999999999998</v>
          </cell>
          <cell r="I21" t="str">
            <v>NE</v>
          </cell>
          <cell r="J21">
            <v>47.88</v>
          </cell>
          <cell r="K21">
            <v>0</v>
          </cell>
        </row>
        <row r="22">
          <cell r="B22">
            <v>22.529166666666669</v>
          </cell>
          <cell r="C22">
            <v>26.6</v>
          </cell>
          <cell r="D22">
            <v>18.399999999999999</v>
          </cell>
          <cell r="E22">
            <v>66.958333333333329</v>
          </cell>
          <cell r="F22">
            <v>82</v>
          </cell>
          <cell r="G22">
            <v>54</v>
          </cell>
          <cell r="H22">
            <v>16.2</v>
          </cell>
          <cell r="I22" t="str">
            <v>NE</v>
          </cell>
          <cell r="J22">
            <v>36.36</v>
          </cell>
          <cell r="K22">
            <v>0</v>
          </cell>
        </row>
        <row r="23">
          <cell r="B23">
            <v>24.674999999999997</v>
          </cell>
          <cell r="C23">
            <v>33.700000000000003</v>
          </cell>
          <cell r="D23">
            <v>19.600000000000001</v>
          </cell>
          <cell r="E23">
            <v>63.458333333333336</v>
          </cell>
          <cell r="F23">
            <v>83</v>
          </cell>
          <cell r="G23">
            <v>37</v>
          </cell>
          <cell r="H23">
            <v>20.52</v>
          </cell>
          <cell r="I23" t="str">
            <v>NE</v>
          </cell>
          <cell r="J23">
            <v>63.72</v>
          </cell>
          <cell r="K23">
            <v>26.8</v>
          </cell>
        </row>
        <row r="24">
          <cell r="B24">
            <v>24.304166666666664</v>
          </cell>
          <cell r="C24">
            <v>31.5</v>
          </cell>
          <cell r="D24">
            <v>19.7</v>
          </cell>
          <cell r="E24">
            <v>70.291666666666671</v>
          </cell>
          <cell r="F24">
            <v>94</v>
          </cell>
          <cell r="G24">
            <v>38</v>
          </cell>
          <cell r="H24">
            <v>15.840000000000002</v>
          </cell>
          <cell r="I24" t="str">
            <v>NE</v>
          </cell>
          <cell r="J24">
            <v>37.800000000000004</v>
          </cell>
          <cell r="K24">
            <v>19.399999999999999</v>
          </cell>
        </row>
        <row r="25">
          <cell r="B25">
            <v>26.087499999999995</v>
          </cell>
          <cell r="C25">
            <v>34</v>
          </cell>
          <cell r="D25">
            <v>18.5</v>
          </cell>
          <cell r="E25">
            <v>63.75</v>
          </cell>
          <cell r="F25">
            <v>98</v>
          </cell>
          <cell r="G25">
            <v>32</v>
          </cell>
          <cell r="H25">
            <v>12.96</v>
          </cell>
          <cell r="I25" t="str">
            <v>NE</v>
          </cell>
          <cell r="J25">
            <v>71.64</v>
          </cell>
          <cell r="K25">
            <v>18</v>
          </cell>
        </row>
        <row r="26">
          <cell r="B26">
            <v>23.895833333333332</v>
          </cell>
          <cell r="C26">
            <v>29</v>
          </cell>
          <cell r="D26">
            <v>20.2</v>
          </cell>
          <cell r="E26">
            <v>72.083333333333329</v>
          </cell>
          <cell r="F26">
            <v>93</v>
          </cell>
          <cell r="G26">
            <v>53</v>
          </cell>
          <cell r="H26">
            <v>27.36</v>
          </cell>
          <cell r="I26" t="str">
            <v>NE</v>
          </cell>
          <cell r="J26">
            <v>46.080000000000005</v>
          </cell>
          <cell r="K26">
            <v>0</v>
          </cell>
        </row>
        <row r="27">
          <cell r="B27">
            <v>24.237499999999997</v>
          </cell>
          <cell r="C27">
            <v>30.5</v>
          </cell>
          <cell r="D27">
            <v>20.6</v>
          </cell>
          <cell r="E27">
            <v>69.083333333333329</v>
          </cell>
          <cell r="F27">
            <v>92</v>
          </cell>
          <cell r="G27">
            <v>50</v>
          </cell>
          <cell r="H27">
            <v>29.16</v>
          </cell>
          <cell r="I27" t="str">
            <v>L</v>
          </cell>
          <cell r="J27">
            <v>48.6</v>
          </cell>
          <cell r="K27">
            <v>1</v>
          </cell>
        </row>
        <row r="28">
          <cell r="B28">
            <v>23.087500000000002</v>
          </cell>
          <cell r="C28">
            <v>29.1</v>
          </cell>
          <cell r="D28">
            <v>19.399999999999999</v>
          </cell>
          <cell r="E28">
            <v>77.791666666666671</v>
          </cell>
          <cell r="F28">
            <v>98</v>
          </cell>
          <cell r="G28">
            <v>59</v>
          </cell>
          <cell r="H28">
            <v>21.240000000000002</v>
          </cell>
          <cell r="I28" t="str">
            <v>L</v>
          </cell>
          <cell r="J28">
            <v>46.800000000000004</v>
          </cell>
          <cell r="K28">
            <v>6.4</v>
          </cell>
        </row>
        <row r="29">
          <cell r="B29">
            <v>26.108333333333331</v>
          </cell>
          <cell r="C29">
            <v>33.4</v>
          </cell>
          <cell r="D29">
            <v>20.8</v>
          </cell>
          <cell r="E29">
            <v>64.416666666666671</v>
          </cell>
          <cell r="F29">
            <v>87</v>
          </cell>
          <cell r="G29">
            <v>38</v>
          </cell>
          <cell r="H29">
            <v>16.2</v>
          </cell>
          <cell r="I29" t="str">
            <v>NE</v>
          </cell>
          <cell r="J29">
            <v>34.56</v>
          </cell>
          <cell r="K29">
            <v>0</v>
          </cell>
        </row>
        <row r="30">
          <cell r="B30">
            <v>22.045833333333334</v>
          </cell>
          <cell r="C30">
            <v>28.8</v>
          </cell>
          <cell r="D30">
            <v>17.7</v>
          </cell>
          <cell r="E30">
            <v>83.125</v>
          </cell>
          <cell r="F30">
            <v>98</v>
          </cell>
          <cell r="G30">
            <v>54</v>
          </cell>
          <cell r="H30">
            <v>30.96</v>
          </cell>
          <cell r="I30" t="str">
            <v>N</v>
          </cell>
          <cell r="J30">
            <v>71.64</v>
          </cell>
          <cell r="K30">
            <v>43.400000000000013</v>
          </cell>
        </row>
        <row r="31">
          <cell r="B31">
            <v>21.295833333333338</v>
          </cell>
          <cell r="C31">
            <v>26.7</v>
          </cell>
          <cell r="D31">
            <v>17.399999999999999</v>
          </cell>
          <cell r="E31">
            <v>77.541666666666671</v>
          </cell>
          <cell r="F31">
            <v>99</v>
          </cell>
          <cell r="G31">
            <v>45</v>
          </cell>
          <cell r="H31">
            <v>10.44</v>
          </cell>
          <cell r="I31" t="str">
            <v>O</v>
          </cell>
          <cell r="J31">
            <v>22.68</v>
          </cell>
          <cell r="K31">
            <v>0</v>
          </cell>
        </row>
        <row r="32">
          <cell r="B32">
            <v>24.958333333333339</v>
          </cell>
          <cell r="C32">
            <v>32.700000000000003</v>
          </cell>
          <cell r="D32">
            <v>18.399999999999999</v>
          </cell>
          <cell r="E32">
            <v>55.75</v>
          </cell>
          <cell r="F32">
            <v>73</v>
          </cell>
          <cell r="G32">
            <v>34</v>
          </cell>
          <cell r="H32">
            <v>11.520000000000001</v>
          </cell>
          <cell r="I32" t="str">
            <v>N</v>
          </cell>
          <cell r="J32">
            <v>29.880000000000003</v>
          </cell>
          <cell r="K32">
            <v>0</v>
          </cell>
        </row>
        <row r="33">
          <cell r="B33">
            <v>21.108333333333334</v>
          </cell>
          <cell r="C33">
            <v>27.8</v>
          </cell>
          <cell r="D33">
            <v>17</v>
          </cell>
          <cell r="E33">
            <v>81.166666666666671</v>
          </cell>
          <cell r="F33">
            <v>98</v>
          </cell>
          <cell r="G33">
            <v>51</v>
          </cell>
          <cell r="H33">
            <v>27.36</v>
          </cell>
          <cell r="I33" t="str">
            <v>SE</v>
          </cell>
          <cell r="J33">
            <v>46.800000000000004</v>
          </cell>
          <cell r="K33">
            <v>26.999999999999996</v>
          </cell>
        </row>
        <row r="34">
          <cell r="B34">
            <v>20.441666666666666</v>
          </cell>
          <cell r="C34">
            <v>27.5</v>
          </cell>
          <cell r="D34">
            <v>15.5</v>
          </cell>
          <cell r="E34">
            <v>75.416666666666671</v>
          </cell>
          <cell r="F34">
            <v>99</v>
          </cell>
          <cell r="G34">
            <v>42</v>
          </cell>
          <cell r="H34">
            <v>17.64</v>
          </cell>
          <cell r="I34" t="str">
            <v>S</v>
          </cell>
          <cell r="J34">
            <v>45.72</v>
          </cell>
          <cell r="K34">
            <v>0</v>
          </cell>
        </row>
        <row r="35">
          <cell r="B35">
            <v>22.095833333333331</v>
          </cell>
          <cell r="C35">
            <v>28.2</v>
          </cell>
          <cell r="D35">
            <v>17.3</v>
          </cell>
          <cell r="E35">
            <v>68.666666666666671</v>
          </cell>
          <cell r="F35">
            <v>96</v>
          </cell>
          <cell r="G35">
            <v>43</v>
          </cell>
          <cell r="H35">
            <v>18.720000000000002</v>
          </cell>
          <cell r="I35" t="str">
            <v>L</v>
          </cell>
          <cell r="J35">
            <v>32.4</v>
          </cell>
          <cell r="K35">
            <v>0</v>
          </cell>
        </row>
        <row r="36">
          <cell r="I36" t="str">
            <v>NE</v>
          </cell>
        </row>
      </sheetData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 t="str">
            <v>*</v>
          </cell>
          <cell r="C5" t="str">
            <v>*</v>
          </cell>
          <cell r="D5" t="str">
            <v>*</v>
          </cell>
          <cell r="E5" t="str">
            <v>*</v>
          </cell>
          <cell r="F5" t="str">
            <v>*</v>
          </cell>
          <cell r="G5" t="str">
            <v>*</v>
          </cell>
          <cell r="H5" t="str">
            <v>*</v>
          </cell>
          <cell r="I5" t="str">
            <v>*</v>
          </cell>
          <cell r="J5" t="str">
            <v>*</v>
          </cell>
          <cell r="K5" t="str">
            <v>*</v>
          </cell>
        </row>
        <row r="6">
          <cell r="B6" t="str">
            <v>*</v>
          </cell>
          <cell r="C6" t="str">
            <v>*</v>
          </cell>
          <cell r="D6" t="str">
            <v>*</v>
          </cell>
          <cell r="E6" t="str">
            <v>*</v>
          </cell>
          <cell r="F6" t="str">
            <v>*</v>
          </cell>
          <cell r="G6" t="str">
            <v>*</v>
          </cell>
          <cell r="H6" t="str">
            <v>*</v>
          </cell>
          <cell r="I6" t="str">
            <v>*</v>
          </cell>
          <cell r="J6" t="str">
            <v>*</v>
          </cell>
          <cell r="K6" t="str">
            <v>*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*</v>
          </cell>
        </row>
      </sheetData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B5">
            <v>31.629166666666663</v>
          </cell>
          <cell r="C5">
            <v>40.299999999999997</v>
          </cell>
          <cell r="D5">
            <v>23.4</v>
          </cell>
          <cell r="E5">
            <v>40.666666666666664</v>
          </cell>
          <cell r="F5">
            <v>65</v>
          </cell>
          <cell r="G5">
            <v>18</v>
          </cell>
          <cell r="H5">
            <v>23.759999999999998</v>
          </cell>
          <cell r="I5" t="str">
            <v>N</v>
          </cell>
          <cell r="J5">
            <v>40.680000000000007</v>
          </cell>
          <cell r="K5">
            <v>0</v>
          </cell>
        </row>
        <row r="6">
          <cell r="B6">
            <v>30.504166666666663</v>
          </cell>
          <cell r="C6">
            <v>40.200000000000003</v>
          </cell>
          <cell r="D6">
            <v>21.2</v>
          </cell>
          <cell r="E6">
            <v>47.125</v>
          </cell>
          <cell r="F6">
            <v>82</v>
          </cell>
          <cell r="G6">
            <v>21</v>
          </cell>
          <cell r="H6">
            <v>15.48</v>
          </cell>
          <cell r="I6" t="str">
            <v>NE</v>
          </cell>
          <cell r="J6">
            <v>27.36</v>
          </cell>
          <cell r="K6">
            <v>0</v>
          </cell>
        </row>
        <row r="7">
          <cell r="B7">
            <v>30.145833333333332</v>
          </cell>
          <cell r="C7">
            <v>40.200000000000003</v>
          </cell>
          <cell r="D7">
            <v>21.3</v>
          </cell>
          <cell r="E7">
            <v>52.625</v>
          </cell>
          <cell r="F7">
            <v>84</v>
          </cell>
          <cell r="G7">
            <v>24</v>
          </cell>
          <cell r="H7">
            <v>26.28</v>
          </cell>
          <cell r="I7" t="str">
            <v>O</v>
          </cell>
          <cell r="J7">
            <v>39.6</v>
          </cell>
          <cell r="K7">
            <v>0</v>
          </cell>
        </row>
        <row r="8">
          <cell r="B8">
            <v>24.612500000000001</v>
          </cell>
          <cell r="C8">
            <v>33.799999999999997</v>
          </cell>
          <cell r="D8">
            <v>17.100000000000001</v>
          </cell>
          <cell r="E8">
            <v>63.625</v>
          </cell>
          <cell r="F8">
            <v>81</v>
          </cell>
          <cell r="G8">
            <v>43</v>
          </cell>
          <cell r="H8">
            <v>22.68</v>
          </cell>
          <cell r="I8" t="str">
            <v>S</v>
          </cell>
          <cell r="J8">
            <v>45.36</v>
          </cell>
          <cell r="K8">
            <v>0</v>
          </cell>
        </row>
        <row r="9">
          <cell r="B9">
            <v>26.004166666666663</v>
          </cell>
          <cell r="C9">
            <v>34.5</v>
          </cell>
          <cell r="D9">
            <v>20.6</v>
          </cell>
          <cell r="E9">
            <v>63.666666666666664</v>
          </cell>
          <cell r="F9">
            <v>80</v>
          </cell>
          <cell r="G9">
            <v>41</v>
          </cell>
          <cell r="H9">
            <v>27</v>
          </cell>
          <cell r="I9" t="str">
            <v>SO</v>
          </cell>
          <cell r="J9">
            <v>38.519999999999996</v>
          </cell>
          <cell r="K9">
            <v>0</v>
          </cell>
        </row>
        <row r="10">
          <cell r="B10">
            <v>27.216666666666669</v>
          </cell>
          <cell r="C10">
            <v>38</v>
          </cell>
          <cell r="D10">
            <v>19.600000000000001</v>
          </cell>
          <cell r="E10">
            <v>57.583333333333336</v>
          </cell>
          <cell r="F10">
            <v>77</v>
          </cell>
          <cell r="G10">
            <v>32</v>
          </cell>
          <cell r="H10">
            <v>14.04</v>
          </cell>
          <cell r="I10" t="str">
            <v>SO</v>
          </cell>
          <cell r="J10">
            <v>25.2</v>
          </cell>
          <cell r="K10">
            <v>0</v>
          </cell>
        </row>
        <row r="11">
          <cell r="B11">
            <v>30.570833333333336</v>
          </cell>
          <cell r="C11">
            <v>40.200000000000003</v>
          </cell>
          <cell r="D11">
            <v>23.6</v>
          </cell>
          <cell r="E11">
            <v>53.708333333333336</v>
          </cell>
          <cell r="F11">
            <v>75</v>
          </cell>
          <cell r="G11">
            <v>27</v>
          </cell>
          <cell r="H11">
            <v>15.48</v>
          </cell>
          <cell r="I11" t="str">
            <v>SO</v>
          </cell>
          <cell r="J11">
            <v>38.159999999999997</v>
          </cell>
          <cell r="K11">
            <v>0</v>
          </cell>
        </row>
        <row r="12">
          <cell r="B12">
            <v>30.983333333333331</v>
          </cell>
          <cell r="C12">
            <v>39.700000000000003</v>
          </cell>
          <cell r="D12">
            <v>21.8</v>
          </cell>
          <cell r="E12">
            <v>51.25</v>
          </cell>
          <cell r="F12">
            <v>86</v>
          </cell>
          <cell r="G12">
            <v>25</v>
          </cell>
          <cell r="H12">
            <v>17.64</v>
          </cell>
          <cell r="I12" t="str">
            <v>N</v>
          </cell>
          <cell r="J12">
            <v>34.92</v>
          </cell>
          <cell r="K12">
            <v>0</v>
          </cell>
        </row>
        <row r="13">
          <cell r="B13">
            <v>32.5625</v>
          </cell>
          <cell r="C13">
            <v>39.4</v>
          </cell>
          <cell r="D13">
            <v>26.7</v>
          </cell>
          <cell r="E13">
            <v>39.791666666666664</v>
          </cell>
          <cell r="F13">
            <v>64</v>
          </cell>
          <cell r="G13">
            <v>25</v>
          </cell>
          <cell r="H13">
            <v>30.240000000000002</v>
          </cell>
          <cell r="I13" t="str">
            <v>O</v>
          </cell>
          <cell r="J13">
            <v>51.84</v>
          </cell>
          <cell r="K13">
            <v>0</v>
          </cell>
        </row>
        <row r="14">
          <cell r="B14">
            <v>27.441666666666666</v>
          </cell>
          <cell r="C14">
            <v>35.299999999999997</v>
          </cell>
          <cell r="D14">
            <v>20</v>
          </cell>
          <cell r="E14">
            <v>46.625</v>
          </cell>
          <cell r="F14">
            <v>72</v>
          </cell>
          <cell r="G14">
            <v>27</v>
          </cell>
          <cell r="H14">
            <v>27.36</v>
          </cell>
          <cell r="I14" t="str">
            <v>SE</v>
          </cell>
          <cell r="J14">
            <v>42.480000000000004</v>
          </cell>
          <cell r="K14">
            <v>0</v>
          </cell>
        </row>
        <row r="15">
          <cell r="B15">
            <v>27.337500000000002</v>
          </cell>
          <cell r="C15">
            <v>37.299999999999997</v>
          </cell>
          <cell r="D15">
            <v>19.3</v>
          </cell>
          <cell r="E15">
            <v>39.875</v>
          </cell>
          <cell r="F15">
            <v>68</v>
          </cell>
          <cell r="G15">
            <v>27</v>
          </cell>
          <cell r="H15">
            <v>15.120000000000001</v>
          </cell>
          <cell r="I15" t="str">
            <v>NE</v>
          </cell>
          <cell r="J15">
            <v>33.840000000000003</v>
          </cell>
          <cell r="K15">
            <v>0</v>
          </cell>
        </row>
        <row r="16">
          <cell r="B16">
            <v>28.345833333333335</v>
          </cell>
          <cell r="C16">
            <v>35.6</v>
          </cell>
          <cell r="D16">
            <v>22.9</v>
          </cell>
          <cell r="E16">
            <v>55.625</v>
          </cell>
          <cell r="F16">
            <v>72</v>
          </cell>
          <cell r="G16">
            <v>41</v>
          </cell>
          <cell r="H16">
            <v>20.52</v>
          </cell>
          <cell r="I16" t="str">
            <v>N</v>
          </cell>
          <cell r="J16">
            <v>35.28</v>
          </cell>
          <cell r="K16">
            <v>0</v>
          </cell>
        </row>
        <row r="17">
          <cell r="B17">
            <v>28.620833333333337</v>
          </cell>
          <cell r="C17">
            <v>36.6</v>
          </cell>
          <cell r="D17">
            <v>21.5</v>
          </cell>
          <cell r="E17">
            <v>60.125</v>
          </cell>
          <cell r="F17">
            <v>87</v>
          </cell>
          <cell r="G17">
            <v>35</v>
          </cell>
          <cell r="H17">
            <v>12.96</v>
          </cell>
          <cell r="I17" t="str">
            <v>N</v>
          </cell>
          <cell r="J17">
            <v>32.04</v>
          </cell>
          <cell r="K17">
            <v>0</v>
          </cell>
        </row>
        <row r="18">
          <cell r="B18">
            <v>29.404166666666669</v>
          </cell>
          <cell r="C18">
            <v>38.4</v>
          </cell>
          <cell r="D18">
            <v>21.7</v>
          </cell>
          <cell r="E18">
            <v>54.166666666666664</v>
          </cell>
          <cell r="F18">
            <v>81</v>
          </cell>
          <cell r="G18">
            <v>29</v>
          </cell>
          <cell r="H18">
            <v>33.480000000000004</v>
          </cell>
          <cell r="I18" t="str">
            <v>N</v>
          </cell>
          <cell r="J18">
            <v>53.28</v>
          </cell>
          <cell r="K18">
            <v>0</v>
          </cell>
        </row>
        <row r="19">
          <cell r="B19">
            <v>23.191666666666666</v>
          </cell>
          <cell r="C19">
            <v>32.799999999999997</v>
          </cell>
          <cell r="D19">
            <v>19.899999999999999</v>
          </cell>
          <cell r="E19">
            <v>79.666666666666671</v>
          </cell>
          <cell r="F19">
            <v>98</v>
          </cell>
          <cell r="G19">
            <v>38</v>
          </cell>
          <cell r="H19">
            <v>23.400000000000002</v>
          </cell>
          <cell r="I19" t="str">
            <v>NE</v>
          </cell>
          <cell r="J19">
            <v>37.440000000000005</v>
          </cell>
          <cell r="K19">
            <v>44.599999999999994</v>
          </cell>
        </row>
        <row r="20">
          <cell r="B20">
            <v>23.904166666666665</v>
          </cell>
          <cell r="C20">
            <v>30.9</v>
          </cell>
          <cell r="D20">
            <v>19.399999999999999</v>
          </cell>
          <cell r="E20">
            <v>80.916666666666671</v>
          </cell>
          <cell r="F20">
            <v>98</v>
          </cell>
          <cell r="G20">
            <v>52</v>
          </cell>
          <cell r="H20">
            <v>16.559999999999999</v>
          </cell>
          <cell r="I20" t="str">
            <v>L</v>
          </cell>
          <cell r="J20">
            <v>50.4</v>
          </cell>
          <cell r="K20">
            <v>0.2</v>
          </cell>
        </row>
        <row r="21">
          <cell r="B21">
            <v>26.087500000000006</v>
          </cell>
          <cell r="C21">
            <v>33.5</v>
          </cell>
          <cell r="D21">
            <v>20.3</v>
          </cell>
          <cell r="E21">
            <v>71.916666666666671</v>
          </cell>
          <cell r="F21">
            <v>96</v>
          </cell>
          <cell r="G21">
            <v>44</v>
          </cell>
          <cell r="H21">
            <v>16.2</v>
          </cell>
          <cell r="I21" t="str">
            <v>L</v>
          </cell>
          <cell r="J21">
            <v>27</v>
          </cell>
          <cell r="K21">
            <v>0</v>
          </cell>
        </row>
        <row r="22">
          <cell r="B22">
            <v>23.212500000000002</v>
          </cell>
          <cell r="C22">
            <v>28.2</v>
          </cell>
          <cell r="D22">
            <v>20.6</v>
          </cell>
          <cell r="E22">
            <v>81.583333333333329</v>
          </cell>
          <cell r="F22">
            <v>98</v>
          </cell>
          <cell r="G22">
            <v>52</v>
          </cell>
          <cell r="H22">
            <v>18.720000000000002</v>
          </cell>
          <cell r="I22" t="str">
            <v>L</v>
          </cell>
          <cell r="J22">
            <v>28.8</v>
          </cell>
          <cell r="K22">
            <v>13.200000000000001</v>
          </cell>
        </row>
        <row r="23">
          <cell r="B23">
            <v>24.991666666666664</v>
          </cell>
          <cell r="C23">
            <v>33.5</v>
          </cell>
          <cell r="D23">
            <v>18.7</v>
          </cell>
          <cell r="E23">
            <v>77.125</v>
          </cell>
          <cell r="F23">
            <v>99</v>
          </cell>
          <cell r="G23">
            <v>46</v>
          </cell>
          <cell r="H23">
            <v>22.68</v>
          </cell>
          <cell r="I23" t="str">
            <v>N</v>
          </cell>
          <cell r="J23">
            <v>42.12</v>
          </cell>
          <cell r="K23">
            <v>0.2</v>
          </cell>
        </row>
        <row r="24">
          <cell r="B24">
            <v>27.345833333333342</v>
          </cell>
          <cell r="C24">
            <v>34.700000000000003</v>
          </cell>
          <cell r="D24">
            <v>21.3</v>
          </cell>
          <cell r="E24">
            <v>68.916666666666671</v>
          </cell>
          <cell r="F24">
            <v>95</v>
          </cell>
          <cell r="G24">
            <v>43</v>
          </cell>
          <cell r="H24">
            <v>21.6</v>
          </cell>
          <cell r="I24" t="str">
            <v>N</v>
          </cell>
          <cell r="J24">
            <v>30.240000000000002</v>
          </cell>
          <cell r="K24">
            <v>0</v>
          </cell>
        </row>
        <row r="25">
          <cell r="B25">
            <v>24.599999999999998</v>
          </cell>
          <cell r="C25">
            <v>34</v>
          </cell>
          <cell r="D25">
            <v>21.1</v>
          </cell>
          <cell r="E25">
            <v>77.583333333333329</v>
          </cell>
          <cell r="F25">
            <v>93</v>
          </cell>
          <cell r="G25">
            <v>45</v>
          </cell>
          <cell r="H25">
            <v>22.68</v>
          </cell>
          <cell r="I25" t="str">
            <v>N</v>
          </cell>
          <cell r="J25">
            <v>42.84</v>
          </cell>
          <cell r="K25">
            <v>0.8</v>
          </cell>
        </row>
        <row r="26">
          <cell r="B26">
            <v>24.691666666666666</v>
          </cell>
          <cell r="C26">
            <v>33.4</v>
          </cell>
          <cell r="D26">
            <v>19.100000000000001</v>
          </cell>
          <cell r="E26">
            <v>81.541666666666671</v>
          </cell>
          <cell r="F26">
            <v>98</v>
          </cell>
          <cell r="G26">
            <v>52</v>
          </cell>
          <cell r="H26">
            <v>17.28</v>
          </cell>
          <cell r="I26" t="str">
            <v>NE</v>
          </cell>
          <cell r="J26">
            <v>30.6</v>
          </cell>
          <cell r="K26">
            <v>0.4</v>
          </cell>
        </row>
        <row r="27">
          <cell r="B27">
            <v>26.062500000000011</v>
          </cell>
          <cell r="C27">
            <v>31.8</v>
          </cell>
          <cell r="D27">
            <v>23</v>
          </cell>
          <cell r="E27">
            <v>78.083333333333329</v>
          </cell>
          <cell r="F27">
            <v>94</v>
          </cell>
          <cell r="G27">
            <v>52</v>
          </cell>
          <cell r="H27">
            <v>16.559999999999999</v>
          </cell>
          <cell r="I27" t="str">
            <v>N</v>
          </cell>
          <cell r="J27">
            <v>30.240000000000002</v>
          </cell>
          <cell r="K27">
            <v>0.4</v>
          </cell>
        </row>
        <row r="28">
          <cell r="B28">
            <v>25.770833333333329</v>
          </cell>
          <cell r="C28">
            <v>31.3</v>
          </cell>
          <cell r="D28">
            <v>21.6</v>
          </cell>
          <cell r="E28">
            <v>77.208333333333329</v>
          </cell>
          <cell r="F28">
            <v>97</v>
          </cell>
          <cell r="G28">
            <v>52</v>
          </cell>
          <cell r="H28">
            <v>23.040000000000003</v>
          </cell>
          <cell r="I28" t="str">
            <v>N</v>
          </cell>
          <cell r="J28">
            <v>34.92</v>
          </cell>
          <cell r="K28">
            <v>0</v>
          </cell>
        </row>
        <row r="29">
          <cell r="B29">
            <v>27.245833333333334</v>
          </cell>
          <cell r="C29">
            <v>35.299999999999997</v>
          </cell>
          <cell r="D29">
            <v>21.5</v>
          </cell>
          <cell r="E29">
            <v>72</v>
          </cell>
          <cell r="F29">
            <v>92</v>
          </cell>
          <cell r="G29">
            <v>46</v>
          </cell>
          <cell r="H29">
            <v>18</v>
          </cell>
          <cell r="I29" t="str">
            <v>N</v>
          </cell>
          <cell r="J29">
            <v>30.96</v>
          </cell>
          <cell r="K29">
            <v>0</v>
          </cell>
        </row>
        <row r="30">
          <cell r="B30">
            <v>23.454166666666669</v>
          </cell>
          <cell r="C30">
            <v>30.1</v>
          </cell>
          <cell r="D30">
            <v>19</v>
          </cell>
          <cell r="E30">
            <v>86.541666666666671</v>
          </cell>
          <cell r="F30">
            <v>98</v>
          </cell>
          <cell r="G30">
            <v>60</v>
          </cell>
          <cell r="H30">
            <v>42.12</v>
          </cell>
          <cell r="I30" t="str">
            <v>N</v>
          </cell>
          <cell r="J30">
            <v>65.160000000000011</v>
          </cell>
          <cell r="K30">
            <v>52.600000000000016</v>
          </cell>
        </row>
        <row r="31">
          <cell r="B31">
            <v>23.079166666666666</v>
          </cell>
          <cell r="C31">
            <v>30.7</v>
          </cell>
          <cell r="D31">
            <v>17.899999999999999</v>
          </cell>
          <cell r="E31">
            <v>74.541666666666671</v>
          </cell>
          <cell r="F31">
            <v>97</v>
          </cell>
          <cell r="G31">
            <v>37</v>
          </cell>
          <cell r="H31">
            <v>15.48</v>
          </cell>
          <cell r="I31" t="str">
            <v>SO</v>
          </cell>
          <cell r="J31">
            <v>28.8</v>
          </cell>
          <cell r="K31">
            <v>0.2</v>
          </cell>
        </row>
        <row r="32">
          <cell r="B32">
            <v>24.941666666666663</v>
          </cell>
          <cell r="C32">
            <v>34</v>
          </cell>
          <cell r="D32">
            <v>18.100000000000001</v>
          </cell>
          <cell r="E32">
            <v>73.708333333333329</v>
          </cell>
          <cell r="F32">
            <v>95</v>
          </cell>
          <cell r="G32">
            <v>48</v>
          </cell>
          <cell r="H32">
            <v>20.88</v>
          </cell>
          <cell r="I32" t="str">
            <v>N</v>
          </cell>
          <cell r="J32">
            <v>34.56</v>
          </cell>
          <cell r="K32">
            <v>0</v>
          </cell>
        </row>
        <row r="33">
          <cell r="B33">
            <v>23.745833333333337</v>
          </cell>
          <cell r="C33">
            <v>27.7</v>
          </cell>
          <cell r="D33">
            <v>20.3</v>
          </cell>
          <cell r="E33">
            <v>82.666666666666671</v>
          </cell>
          <cell r="F33">
            <v>98</v>
          </cell>
          <cell r="G33">
            <v>62</v>
          </cell>
          <cell r="H33">
            <v>23.400000000000002</v>
          </cell>
          <cell r="I33" t="str">
            <v>S</v>
          </cell>
          <cell r="J33">
            <v>48.96</v>
          </cell>
          <cell r="K33">
            <v>56.599999999999994</v>
          </cell>
        </row>
        <row r="34">
          <cell r="B34">
            <v>22.670833333333334</v>
          </cell>
          <cell r="C34">
            <v>29.7</v>
          </cell>
          <cell r="D34">
            <v>16.5</v>
          </cell>
          <cell r="E34">
            <v>72.5</v>
          </cell>
          <cell r="F34">
            <v>94</v>
          </cell>
          <cell r="G34">
            <v>44</v>
          </cell>
          <cell r="H34">
            <v>30.96</v>
          </cell>
          <cell r="I34" t="str">
            <v>S</v>
          </cell>
          <cell r="J34">
            <v>46.440000000000005</v>
          </cell>
          <cell r="K34">
            <v>0</v>
          </cell>
        </row>
        <row r="35">
          <cell r="B35">
            <v>23.274999999999995</v>
          </cell>
          <cell r="C35">
            <v>30.7</v>
          </cell>
          <cell r="D35">
            <v>17.100000000000001</v>
          </cell>
          <cell r="E35">
            <v>65.125</v>
          </cell>
          <cell r="F35">
            <v>81</v>
          </cell>
          <cell r="G35">
            <v>44</v>
          </cell>
          <cell r="H35">
            <v>18</v>
          </cell>
          <cell r="I35" t="str">
            <v>S</v>
          </cell>
          <cell r="J35">
            <v>34.92</v>
          </cell>
          <cell r="K35">
            <v>0</v>
          </cell>
        </row>
        <row r="36">
          <cell r="I36" t="str">
            <v>N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0"/>
  <sheetViews>
    <sheetView zoomScale="90" zoomScaleNormal="90" workbookViewId="0">
      <selection activeCell="AL72" sqref="AL72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7" bestFit="1" customWidth="1"/>
  </cols>
  <sheetData>
    <row r="1" spans="1:37" ht="20.100000000000001" customHeight="1" x14ac:dyDescent="0.2">
      <c r="A1" s="154" t="s">
        <v>22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6"/>
    </row>
    <row r="2" spans="1:37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3"/>
    </row>
    <row r="3" spans="1:37" s="5" customFormat="1" ht="20.100000000000001" customHeight="1" x14ac:dyDescent="0.2">
      <c r="A3" s="157"/>
      <c r="B3" s="148">
        <v>1</v>
      </c>
      <c r="C3" s="148">
        <f>SUM(B3+1)</f>
        <v>2</v>
      </c>
      <c r="D3" s="148">
        <f t="shared" ref="D3:AB3" si="0">SUM(C3+1)</f>
        <v>3</v>
      </c>
      <c r="E3" s="148">
        <f t="shared" si="0"/>
        <v>4</v>
      </c>
      <c r="F3" s="148">
        <f t="shared" si="0"/>
        <v>5</v>
      </c>
      <c r="G3" s="148">
        <v>6</v>
      </c>
      <c r="H3" s="148"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>SUM(AB3+1)</f>
        <v>28</v>
      </c>
      <c r="AD3" s="148">
        <f>SUM(AC3+1)</f>
        <v>29</v>
      </c>
      <c r="AE3" s="148">
        <v>30</v>
      </c>
      <c r="AF3" s="149">
        <v>31</v>
      </c>
      <c r="AG3" s="144" t="s">
        <v>36</v>
      </c>
    </row>
    <row r="4" spans="1:37" s="5" customForma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0"/>
      <c r="AG4" s="145"/>
    </row>
    <row r="5" spans="1:37" s="5" customFormat="1" x14ac:dyDescent="0.2">
      <c r="A5" s="58" t="s">
        <v>40</v>
      </c>
      <c r="B5" s="129">
        <f>[1]Outubro!$B$5</f>
        <v>32.016666666666659</v>
      </c>
      <c r="C5" s="129">
        <f>[1]Outubro!$B$6</f>
        <v>32.37916666666667</v>
      </c>
      <c r="D5" s="129">
        <f>[1]Outubro!$B$7</f>
        <v>30.895833333333339</v>
      </c>
      <c r="E5" s="129">
        <f>[1]Outubro!$B$8</f>
        <v>31.158333333333335</v>
      </c>
      <c r="F5" s="129">
        <f>[1]Outubro!$B$9</f>
        <v>32.200000000000003</v>
      </c>
      <c r="G5" s="129">
        <f>[1]Outubro!$B$10</f>
        <v>32.445833333333333</v>
      </c>
      <c r="H5" s="129">
        <f>[1]Outubro!$B$11</f>
        <v>32.929166666666667</v>
      </c>
      <c r="I5" s="129">
        <f>[1]Outubro!$B$12</f>
        <v>32.4375</v>
      </c>
      <c r="J5" s="129">
        <f>[1]Outubro!$B$13</f>
        <v>31.8</v>
      </c>
      <c r="K5" s="129">
        <f>[1]Outubro!$B$14</f>
        <v>29.479166666666661</v>
      </c>
      <c r="L5" s="129">
        <f>[1]Outubro!$B$15</f>
        <v>27.695833333333329</v>
      </c>
      <c r="M5" s="129">
        <f>[1]Outubro!$B$16</f>
        <v>28.804166666666664</v>
      </c>
      <c r="N5" s="129">
        <f>[1]Outubro!$B$17</f>
        <v>29.816666666666663</v>
      </c>
      <c r="O5" s="129">
        <f>[1]Outubro!$B$18</f>
        <v>30.537500000000005</v>
      </c>
      <c r="P5" s="129">
        <f>[1]Outubro!$B$19</f>
        <v>26.108333333333331</v>
      </c>
      <c r="Q5" s="129">
        <f>[1]Outubro!$B$20</f>
        <v>25.266666666666669</v>
      </c>
      <c r="R5" s="129">
        <f>[1]Outubro!$B$21</f>
        <v>26.629166666666659</v>
      </c>
      <c r="S5" s="129">
        <f>[1]Outubro!$B$22</f>
        <v>27.445833333333336</v>
      </c>
      <c r="T5" s="129">
        <f>[1]Outubro!$B$23</f>
        <v>27.112499999999994</v>
      </c>
      <c r="U5" s="129">
        <f>[1]Outubro!$B$24</f>
        <v>25.495833333333326</v>
      </c>
      <c r="V5" s="129">
        <f>[1]Outubro!$B$25</f>
        <v>26.687500000000004</v>
      </c>
      <c r="W5" s="129">
        <f>[1]Outubro!$B$26</f>
        <v>27.675000000000001</v>
      </c>
      <c r="X5" s="129">
        <f>[1]Outubro!$B$27</f>
        <v>28.141666666666662</v>
      </c>
      <c r="Y5" s="129">
        <f>[1]Outubro!$B$28</f>
        <v>26.233333333333331</v>
      </c>
      <c r="Z5" s="129">
        <f>[1]Outubro!$B$29</f>
        <v>26.975000000000005</v>
      </c>
      <c r="AA5" s="129">
        <f>[1]Outubro!$B$30</f>
        <v>24.379166666666666</v>
      </c>
      <c r="AB5" s="129">
        <f>[1]Outubro!$B$31</f>
        <v>24.604166666666668</v>
      </c>
      <c r="AC5" s="129">
        <f>[1]Outubro!$B$32</f>
        <v>25.870833333333334</v>
      </c>
      <c r="AD5" s="129">
        <f>[1]Outubro!$B$33</f>
        <v>22.695833333333336</v>
      </c>
      <c r="AE5" s="129">
        <f>[1]Outubro!$B$34</f>
        <v>24.375</v>
      </c>
      <c r="AF5" s="129">
        <f>[1]Outubro!$B$35</f>
        <v>24.320833333333326</v>
      </c>
      <c r="AG5" s="97">
        <f>AVERAGE(B5:AF5)</f>
        <v>28.213306451612898</v>
      </c>
    </row>
    <row r="6" spans="1:37" x14ac:dyDescent="0.2">
      <c r="A6" s="58" t="s">
        <v>0</v>
      </c>
      <c r="B6" s="11">
        <f>[2]Outubro!$B$5</f>
        <v>29.891666666666669</v>
      </c>
      <c r="C6" s="11">
        <f>[2]Outubro!$B$6</f>
        <v>28.924999999999994</v>
      </c>
      <c r="D6" s="11">
        <f>[2]Outubro!$B$7</f>
        <v>28.916666666666671</v>
      </c>
      <c r="E6" s="11">
        <f>[2]Outubro!$B$8</f>
        <v>24.991666666666664</v>
      </c>
      <c r="F6" s="11">
        <f>[2]Outubro!$B$9</f>
        <v>25.266666666666666</v>
      </c>
      <c r="G6" s="11">
        <f>[2]Outubro!$B$10</f>
        <v>26.433333333333334</v>
      </c>
      <c r="H6" s="11">
        <f>[2]Outubro!$B$11</f>
        <v>29.42916666666666</v>
      </c>
      <c r="I6" s="11">
        <f>[2]Outubro!$B$12</f>
        <v>29.904166666666669</v>
      </c>
      <c r="J6" s="11">
        <f>[2]Outubro!$B$13</f>
        <v>28.912500000000005</v>
      </c>
      <c r="K6" s="11">
        <f>[2]Outubro!$B$14</f>
        <v>23.783333333333331</v>
      </c>
      <c r="L6" s="11">
        <f>[2]Outubro!$B$15</f>
        <v>23.816666666666666</v>
      </c>
      <c r="M6" s="11">
        <f>[2]Outubro!$B$16</f>
        <v>24.029166666666665</v>
      </c>
      <c r="N6" s="11">
        <f>[2]Outubro!$B$17</f>
        <v>23.175000000000001</v>
      </c>
      <c r="O6" s="11">
        <f>[2]Outubro!$B$18</f>
        <v>23.508333333333326</v>
      </c>
      <c r="P6" s="11">
        <f>[2]Outubro!$B$19</f>
        <v>20.275000000000002</v>
      </c>
      <c r="Q6" s="11">
        <f>[2]Outubro!$B$20</f>
        <v>21.912500000000005</v>
      </c>
      <c r="R6" s="11">
        <f>[2]Outubro!$B$21</f>
        <v>22.816666666666666</v>
      </c>
      <c r="S6" s="11">
        <f>[2]Outubro!$B$22</f>
        <v>22.129166666666666</v>
      </c>
      <c r="T6" s="11">
        <f>[2]Outubro!$B$23</f>
        <v>24.204166666666666</v>
      </c>
      <c r="U6" s="11">
        <f>[2]Outubro!$B$24</f>
        <v>23.775000000000002</v>
      </c>
      <c r="V6" s="11">
        <f>[2]Outubro!$B$25</f>
        <v>25.4375</v>
      </c>
      <c r="W6" s="11">
        <f>[2]Outubro!$B$26</f>
        <v>24.920833333333334</v>
      </c>
      <c r="X6" s="11">
        <f>[2]Outubro!$B$27</f>
        <v>24.587500000000002</v>
      </c>
      <c r="Y6" s="11">
        <f>[2]Outubro!$B$28</f>
        <v>22.670833333333338</v>
      </c>
      <c r="Z6" s="11">
        <f>[2]Outubro!$B$29</f>
        <v>25.458333333333332</v>
      </c>
      <c r="AA6" s="11">
        <f>[2]Outubro!$B$30</f>
        <v>21.720833333333331</v>
      </c>
      <c r="AB6" s="11">
        <f>[2]Outubro!$B$31</f>
        <v>22.479166666666668</v>
      </c>
      <c r="AC6" s="11">
        <f>[2]Outubro!$B$32</f>
        <v>23.708333333333332</v>
      </c>
      <c r="AD6" s="11">
        <f>[2]Outubro!$B$33</f>
        <v>21.670833333333331</v>
      </c>
      <c r="AE6" s="11">
        <f>[2]Outubro!$B$34</f>
        <v>21.829166666666666</v>
      </c>
      <c r="AF6" s="11">
        <f>[2]Outubro!$B$35</f>
        <v>22.779166666666669</v>
      </c>
      <c r="AG6" s="93">
        <f t="shared" ref="AG6" si="1">AVERAGE(B6:AF6)</f>
        <v>24.624462365591398</v>
      </c>
    </row>
    <row r="7" spans="1:37" x14ac:dyDescent="0.2">
      <c r="A7" s="58" t="s">
        <v>104</v>
      </c>
      <c r="B7" s="11">
        <f>[3]Outubro!$B$5</f>
        <v>31</v>
      </c>
      <c r="C7" s="11">
        <f>[3]Outubro!$B$6</f>
        <v>31.529166666666669</v>
      </c>
      <c r="D7" s="11">
        <f>[3]Outubro!$B$7</f>
        <v>32.033333333333339</v>
      </c>
      <c r="E7" s="11">
        <f>[3]Outubro!$B$8</f>
        <v>29.274999999999995</v>
      </c>
      <c r="F7" s="11">
        <f>[3]Outubro!$B$9</f>
        <v>28.641666666666662</v>
      </c>
      <c r="G7" s="11">
        <f>[3]Outubro!$B$10</f>
        <v>30.804166666666671</v>
      </c>
      <c r="H7" s="11">
        <f>[3]Outubro!$B$11</f>
        <v>32.18333333333333</v>
      </c>
      <c r="I7" s="11">
        <f>[3]Outubro!$B$12</f>
        <v>29.295833333333334</v>
      </c>
      <c r="J7" s="11">
        <f>[3]Outubro!$B$13</f>
        <v>31.045833333333331</v>
      </c>
      <c r="K7" s="11">
        <f>[3]Outubro!$B$14</f>
        <v>24.679166666666664</v>
      </c>
      <c r="L7" s="11">
        <f>[3]Outubro!$B$15</f>
        <v>25</v>
      </c>
      <c r="M7" s="11">
        <f>[3]Outubro!$B$16</f>
        <v>26.804166666666671</v>
      </c>
      <c r="N7" s="11">
        <f>[3]Outubro!$B$17</f>
        <v>27.929166666666671</v>
      </c>
      <c r="O7" s="11">
        <f>[3]Outubro!$B$18</f>
        <v>27.945833333333336</v>
      </c>
      <c r="P7" s="11">
        <f>[3]Outubro!$B$19</f>
        <v>21.612499999999997</v>
      </c>
      <c r="Q7" s="11">
        <f>[3]Outubro!$B$20</f>
        <v>22.945833333333329</v>
      </c>
      <c r="R7" s="11">
        <f>[3]Outubro!$B$21</f>
        <v>23.729166666666661</v>
      </c>
      <c r="S7" s="11">
        <f>[3]Outubro!$B$22</f>
        <v>25.170833333333338</v>
      </c>
      <c r="T7" s="11">
        <f>[3]Outubro!$B$23</f>
        <v>27.283333333333335</v>
      </c>
      <c r="U7" s="11">
        <f>[3]Outubro!$B$24</f>
        <v>26.012500000000003</v>
      </c>
      <c r="V7" s="11">
        <f>[3]Outubro!$B$25</f>
        <v>27.875000000000004</v>
      </c>
      <c r="W7" s="11">
        <f>[3]Outubro!$B$26</f>
        <v>27.104166666666671</v>
      </c>
      <c r="X7" s="11">
        <f>[3]Outubro!$B$27</f>
        <v>27.437500000000004</v>
      </c>
      <c r="Y7" s="11">
        <f>[3]Outubro!$B$28</f>
        <v>25.187499999999996</v>
      </c>
      <c r="Z7" s="11">
        <f>[3]Outubro!$B$29</f>
        <v>25.958333333333339</v>
      </c>
      <c r="AA7" s="11">
        <f>[3]Outubro!$B$30</f>
        <v>23.141666666666669</v>
      </c>
      <c r="AB7" s="11">
        <f>[3]Outubro!$B$31</f>
        <v>23.204166666666662</v>
      </c>
      <c r="AC7" s="11">
        <f>[3]Outubro!$B$32</f>
        <v>25.312499999999996</v>
      </c>
      <c r="AD7" s="11">
        <f>[3]Outubro!$B$33</f>
        <v>23.266666666666666</v>
      </c>
      <c r="AE7" s="11">
        <f>[3]Outubro!$B$34</f>
        <v>21.479166666666668</v>
      </c>
      <c r="AF7" s="11">
        <f>[3]Outubro!$B$35</f>
        <v>22.5625</v>
      </c>
      <c r="AG7" s="132">
        <f>AVERAGE(B7:AF7)</f>
        <v>26.691935483870971</v>
      </c>
    </row>
    <row r="8" spans="1:37" x14ac:dyDescent="0.2">
      <c r="A8" s="58" t="s">
        <v>1</v>
      </c>
      <c r="B8" s="11" t="str">
        <f>[4]Outubro!$B$5</f>
        <v>*</v>
      </c>
      <c r="C8" s="11" t="str">
        <f>[4]Outubro!$B$6</f>
        <v>*</v>
      </c>
      <c r="D8" s="11" t="str">
        <f>[4]Outubro!$B$7</f>
        <v>*</v>
      </c>
      <c r="E8" s="11" t="str">
        <f>[4]Outubro!$B$8</f>
        <v>*</v>
      </c>
      <c r="F8" s="11" t="str">
        <f>[4]Outubro!$B$9</f>
        <v>*</v>
      </c>
      <c r="G8" s="11" t="str">
        <f>[4]Outubro!$B$10</f>
        <v>*</v>
      </c>
      <c r="H8" s="11" t="str">
        <f>[4]Outubro!$B$11</f>
        <v>*</v>
      </c>
      <c r="I8" s="11" t="str">
        <f>[4]Outubro!$B$12</f>
        <v>*</v>
      </c>
      <c r="J8" s="11" t="str">
        <f>[4]Outubro!$B$13</f>
        <v>*</v>
      </c>
      <c r="K8" s="11" t="str">
        <f>[4]Outubro!$B$14</f>
        <v>*</v>
      </c>
      <c r="L8" s="11" t="str">
        <f>[4]Outubro!$B$15</f>
        <v>*</v>
      </c>
      <c r="M8" s="11" t="str">
        <f>[4]Outubro!$B$16</f>
        <v>*</v>
      </c>
      <c r="N8" s="11" t="str">
        <f>[4]Outubro!$B$17</f>
        <v>*</v>
      </c>
      <c r="O8" s="11" t="str">
        <f>[4]Outubro!$B$18</f>
        <v>*</v>
      </c>
      <c r="P8" s="11" t="str">
        <f>[4]Outubro!$B$19</f>
        <v>*</v>
      </c>
      <c r="Q8" s="11" t="str">
        <f>[4]Outubro!$B$20</f>
        <v>*</v>
      </c>
      <c r="R8" s="11" t="str">
        <f>[4]Outubro!$B$21</f>
        <v>*</v>
      </c>
      <c r="S8" s="11" t="str">
        <f>[4]Outubro!$B$22</f>
        <v>*</v>
      </c>
      <c r="T8" s="11" t="str">
        <f>[4]Outubro!$B$23</f>
        <v>*</v>
      </c>
      <c r="U8" s="11" t="str">
        <f>[4]Outubro!$B$24</f>
        <v>*</v>
      </c>
      <c r="V8" s="11" t="str">
        <f>[4]Outubro!$B$25</f>
        <v>*</v>
      </c>
      <c r="W8" s="11" t="str">
        <f>[4]Outubro!$B$26</f>
        <v>*</v>
      </c>
      <c r="X8" s="11" t="str">
        <f>[4]Outubro!$B$27</f>
        <v>*</v>
      </c>
      <c r="Y8" s="11" t="str">
        <f>[4]Outubro!$B$28</f>
        <v>*</v>
      </c>
      <c r="Z8" s="11" t="str">
        <f>[4]Outubro!$B$29</f>
        <v>*</v>
      </c>
      <c r="AA8" s="11" t="str">
        <f>[4]Outubro!$B$30</f>
        <v>*</v>
      </c>
      <c r="AB8" s="11">
        <f>[4]Outubro!$B$31</f>
        <v>27.407692307692308</v>
      </c>
      <c r="AC8" s="11">
        <f>[4]Outubro!$B$32</f>
        <v>26.745833333333337</v>
      </c>
      <c r="AD8" s="11">
        <f>[4]Outubro!$B$33</f>
        <v>23.978571428571431</v>
      </c>
      <c r="AE8" s="11">
        <f>[4]Outubro!$B$34</f>
        <v>23.783333333333342</v>
      </c>
      <c r="AF8" s="11">
        <f>[4]Outubro!$B$35</f>
        <v>25.208695652173915</v>
      </c>
      <c r="AG8" s="132">
        <f>AVERAGE(B8:AF8)</f>
        <v>25.424825211020867</v>
      </c>
    </row>
    <row r="9" spans="1:37" x14ac:dyDescent="0.2">
      <c r="A9" s="58" t="s">
        <v>167</v>
      </c>
      <c r="B9" s="11">
        <f>[5]Outubro!$B$5</f>
        <v>31.750000000000011</v>
      </c>
      <c r="C9" s="11">
        <f>[5]Outubro!$B$6</f>
        <v>32.05833333333333</v>
      </c>
      <c r="D9" s="11">
        <f>[5]Outubro!$B$7</f>
        <v>30.291666666666661</v>
      </c>
      <c r="E9" s="11">
        <f>[5]Outubro!$B$8</f>
        <v>23.554166666666656</v>
      </c>
      <c r="F9" s="11">
        <f>[5]Outubro!$B$9</f>
        <v>24.69583333333334</v>
      </c>
      <c r="G9" s="11">
        <f>[5]Outubro!$B$10</f>
        <v>26.283333333333331</v>
      </c>
      <c r="H9" s="11">
        <f>[5]Outubro!$B$11</f>
        <v>30.366666666666664</v>
      </c>
      <c r="I9" s="11">
        <f>[5]Outubro!$B$12</f>
        <v>30.470833333333342</v>
      </c>
      <c r="J9" s="11">
        <f>[5]Outubro!$B$13</f>
        <v>29.983333333333334</v>
      </c>
      <c r="K9" s="11">
        <f>[5]Outubro!$B$14</f>
        <v>22.825000000000003</v>
      </c>
      <c r="L9" s="11">
        <f>[5]Outubro!$B$15</f>
        <v>25.212500000000002</v>
      </c>
      <c r="M9" s="11">
        <f>[5]Outubro!$B$16</f>
        <v>25.549999999999997</v>
      </c>
      <c r="N9" s="11">
        <f>[5]Outubro!$B$17</f>
        <v>24.645833333333339</v>
      </c>
      <c r="O9" s="11">
        <f>[5]Outubro!$B$18</f>
        <v>26.345833333333328</v>
      </c>
      <c r="P9" s="11">
        <f>[5]Outubro!$B$19</f>
        <v>19.670833333333338</v>
      </c>
      <c r="Q9" s="11">
        <f>[5]Outubro!$B$20</f>
        <v>21.345833333333331</v>
      </c>
      <c r="R9" s="11">
        <f>[5]Outubro!$B$21</f>
        <v>22.741666666666664</v>
      </c>
      <c r="S9" s="11">
        <f>[5]Outubro!$B$22</f>
        <v>22.529166666666669</v>
      </c>
      <c r="T9" s="11">
        <f>[5]Outubro!$B$23</f>
        <v>24.674999999999997</v>
      </c>
      <c r="U9" s="11">
        <f>[5]Outubro!$B$24</f>
        <v>24.304166666666664</v>
      </c>
      <c r="V9" s="11">
        <f>[5]Outubro!$B$25</f>
        <v>26.087499999999995</v>
      </c>
      <c r="W9" s="11">
        <f>[5]Outubro!$B$26</f>
        <v>23.895833333333332</v>
      </c>
      <c r="X9" s="11">
        <f>[5]Outubro!$B$27</f>
        <v>24.237499999999997</v>
      </c>
      <c r="Y9" s="11">
        <f>[5]Outubro!$B$28</f>
        <v>23.087500000000002</v>
      </c>
      <c r="Z9" s="11">
        <f>[5]Outubro!$B$29</f>
        <v>26.108333333333331</v>
      </c>
      <c r="AA9" s="11">
        <f>[5]Outubro!$B$30</f>
        <v>22.045833333333334</v>
      </c>
      <c r="AB9" s="11">
        <f>[5]Outubro!$B$31</f>
        <v>21.295833333333338</v>
      </c>
      <c r="AC9" s="11">
        <f>[5]Outubro!$B$32</f>
        <v>24.958333333333339</v>
      </c>
      <c r="AD9" s="11">
        <f>[5]Outubro!$B$33</f>
        <v>21.108333333333334</v>
      </c>
      <c r="AE9" s="11">
        <f>[5]Outubro!$B$34</f>
        <v>20.441666666666666</v>
      </c>
      <c r="AF9" s="11">
        <f>[5]Outubro!$B$35</f>
        <v>22.095833333333331</v>
      </c>
      <c r="AG9" s="132">
        <f>AVERAGE(B9:AF9)</f>
        <v>24.989112903225806</v>
      </c>
    </row>
    <row r="10" spans="1:37" x14ac:dyDescent="0.2">
      <c r="A10" s="58" t="s">
        <v>111</v>
      </c>
      <c r="B10" s="11" t="str">
        <f>[6]Outubro!$B$5</f>
        <v>*</v>
      </c>
      <c r="C10" s="11" t="str">
        <f>[6]Outubro!$B$6</f>
        <v>*</v>
      </c>
      <c r="D10" s="11" t="str">
        <f>[6]Outubro!$B$7</f>
        <v>*</v>
      </c>
      <c r="E10" s="11" t="str">
        <f>[6]Outubro!$B$8</f>
        <v>*</v>
      </c>
      <c r="F10" s="11" t="str">
        <f>[6]Outubro!$B$9</f>
        <v>*</v>
      </c>
      <c r="G10" s="11" t="str">
        <f>[6]Outubro!$B$10</f>
        <v>*</v>
      </c>
      <c r="H10" s="11" t="str">
        <f>[6]Outubro!$B$11</f>
        <v>*</v>
      </c>
      <c r="I10" s="11" t="str">
        <f>[6]Outubro!$B$12</f>
        <v>*</v>
      </c>
      <c r="J10" s="11" t="str">
        <f>[6]Outubro!$B$13</f>
        <v>*</v>
      </c>
      <c r="K10" s="11" t="str">
        <f>[6]Outubro!$B$14</f>
        <v>*</v>
      </c>
      <c r="L10" s="11" t="str">
        <f>[6]Outubro!$B$15</f>
        <v>*</v>
      </c>
      <c r="M10" s="11" t="str">
        <f>[6]Outubro!$B$16</f>
        <v>*</v>
      </c>
      <c r="N10" s="11" t="str">
        <f>[6]Outubro!$B$17</f>
        <v>*</v>
      </c>
      <c r="O10" s="11" t="str">
        <f>[6]Outubro!$B$18</f>
        <v>*</v>
      </c>
      <c r="P10" s="11" t="str">
        <f>[6]Outubro!$B$19</f>
        <v>*</v>
      </c>
      <c r="Q10" s="11" t="str">
        <f>[6]Outubro!$B$20</f>
        <v>*</v>
      </c>
      <c r="R10" s="11" t="str">
        <f>[6]Outubro!$B$21</f>
        <v>*</v>
      </c>
      <c r="S10" s="11" t="str">
        <f>[6]Outubro!$B$22</f>
        <v>*</v>
      </c>
      <c r="T10" s="11" t="str">
        <f>[6]Outubro!$B$23</f>
        <v>*</v>
      </c>
      <c r="U10" s="11" t="str">
        <f>[6]Outubro!$B$24</f>
        <v>*</v>
      </c>
      <c r="V10" s="11" t="str">
        <f>[6]Outubro!$B$25</f>
        <v>*</v>
      </c>
      <c r="W10" s="11" t="str">
        <f>[6]Outubro!$B$26</f>
        <v>*</v>
      </c>
      <c r="X10" s="11" t="str">
        <f>[6]Outubro!$B$27</f>
        <v>*</v>
      </c>
      <c r="Y10" s="11" t="str">
        <f>[6]Outubro!$B$28</f>
        <v>*</v>
      </c>
      <c r="Z10" s="11" t="str">
        <f>[6]Outubro!$B$29</f>
        <v>*</v>
      </c>
      <c r="AA10" s="11" t="str">
        <f>[6]Outubro!$B$30</f>
        <v>*</v>
      </c>
      <c r="AB10" s="11" t="str">
        <f>[6]Outubro!$B$31</f>
        <v>*</v>
      </c>
      <c r="AC10" s="11" t="str">
        <f>[6]Outubro!$B$32</f>
        <v>*</v>
      </c>
      <c r="AD10" s="11" t="str">
        <f>[6]Outubro!$B$33</f>
        <v>*</v>
      </c>
      <c r="AE10" s="11" t="str">
        <f>[6]Outubro!$B$34</f>
        <v>*</v>
      </c>
      <c r="AF10" s="11" t="str">
        <f>[6]Outubro!$B$35</f>
        <v>*</v>
      </c>
      <c r="AG10" s="138" t="s">
        <v>226</v>
      </c>
    </row>
    <row r="11" spans="1:37" x14ac:dyDescent="0.2">
      <c r="A11" s="58" t="s">
        <v>64</v>
      </c>
      <c r="B11" s="11" t="str">
        <f>[7]Outubro!$B$5</f>
        <v>*</v>
      </c>
      <c r="C11" s="11" t="str">
        <f>[7]Outubro!$B$6</f>
        <v>*</v>
      </c>
      <c r="D11" s="11" t="str">
        <f>[7]Outubro!$B$7</f>
        <v>*</v>
      </c>
      <c r="E11" s="11" t="str">
        <f>[7]Outubro!$B$8</f>
        <v>*</v>
      </c>
      <c r="F11" s="11" t="str">
        <f>[7]Outubro!$B$9</f>
        <v>*</v>
      </c>
      <c r="G11" s="11" t="str">
        <f>[7]Outubro!$B$10</f>
        <v>*</v>
      </c>
      <c r="H11" s="11" t="str">
        <f>[7]Outubro!$B$11</f>
        <v>*</v>
      </c>
      <c r="I11" s="11" t="str">
        <f>[7]Outubro!$B$12</f>
        <v>*</v>
      </c>
      <c r="J11" s="11" t="str">
        <f>[7]Outubro!$B$13</f>
        <v>*</v>
      </c>
      <c r="K11" s="11" t="str">
        <f>[7]Outubro!$B$14</f>
        <v>*</v>
      </c>
      <c r="L11" s="11" t="str">
        <f>[7]Outubro!$B$15</f>
        <v>*</v>
      </c>
      <c r="M11" s="11" t="str">
        <f>[7]Outubro!$B$16</f>
        <v>*</v>
      </c>
      <c r="N11" s="11" t="str">
        <f>[7]Outubro!$B$17</f>
        <v>*</v>
      </c>
      <c r="O11" s="11" t="str">
        <f>[7]Outubro!$B$18</f>
        <v>*</v>
      </c>
      <c r="P11" s="11" t="str">
        <f>[7]Outubro!$B$19</f>
        <v>*</v>
      </c>
      <c r="Q11" s="11" t="str">
        <f>[7]Outubro!$B$20</f>
        <v>*</v>
      </c>
      <c r="R11" s="11" t="str">
        <f>[7]Outubro!$B$21</f>
        <v>*</v>
      </c>
      <c r="S11" s="11" t="str">
        <f>[7]Outubro!$B$22</f>
        <v>*</v>
      </c>
      <c r="T11" s="11" t="str">
        <f>[7]Outubro!$B$23</f>
        <v>*</v>
      </c>
      <c r="U11" s="11" t="str">
        <f>[7]Outubro!$B$24</f>
        <v>*</v>
      </c>
      <c r="V11" s="11" t="str">
        <f>[7]Outubro!$B$25</f>
        <v>*</v>
      </c>
      <c r="W11" s="11" t="str">
        <f>[7]Outubro!$B$26</f>
        <v>*</v>
      </c>
      <c r="X11" s="11" t="str">
        <f>[7]Outubro!$B$27</f>
        <v>*</v>
      </c>
      <c r="Y11" s="11" t="str">
        <f>[7]Outubro!$B$28</f>
        <v>*</v>
      </c>
      <c r="Z11" s="11" t="str">
        <f>[7]Outubro!$B$29</f>
        <v>*</v>
      </c>
      <c r="AA11" s="11" t="str">
        <f>[7]Outubro!$B$30</f>
        <v>*</v>
      </c>
      <c r="AB11" s="11" t="str">
        <f>[7]Outubro!$B$31</f>
        <v>*</v>
      </c>
      <c r="AC11" s="11" t="str">
        <f>[7]Outubro!$B$32</f>
        <v>*</v>
      </c>
      <c r="AD11" s="11" t="str">
        <f>[7]Outubro!$B$33</f>
        <v>*</v>
      </c>
      <c r="AE11" s="11" t="str">
        <f>[7]Outubro!$B$34</f>
        <v>*</v>
      </c>
      <c r="AF11" s="11" t="str">
        <f>[7]Outubro!$B$35</f>
        <v>*</v>
      </c>
      <c r="AG11" s="93" t="s">
        <v>226</v>
      </c>
    </row>
    <row r="12" spans="1:37" x14ac:dyDescent="0.2">
      <c r="A12" s="58" t="s">
        <v>41</v>
      </c>
      <c r="B12" s="11" t="str">
        <f>[8]Outubro!$B$5</f>
        <v>*</v>
      </c>
      <c r="C12" s="11" t="str">
        <f>[8]Outubro!$B$6</f>
        <v>*</v>
      </c>
      <c r="D12" s="11" t="str">
        <f>[8]Outubro!$B$7</f>
        <v>*</v>
      </c>
      <c r="E12" s="11" t="str">
        <f>[8]Outubro!$B$8</f>
        <v>*</v>
      </c>
      <c r="F12" s="11" t="str">
        <f>[8]Outubro!$B$9</f>
        <v>*</v>
      </c>
      <c r="G12" s="11" t="str">
        <f>[8]Outubro!$B$10</f>
        <v>*</v>
      </c>
      <c r="H12" s="11" t="str">
        <f>[8]Outubro!$B$11</f>
        <v>*</v>
      </c>
      <c r="I12" s="11" t="str">
        <f>[8]Outubro!$B$12</f>
        <v>*</v>
      </c>
      <c r="J12" s="11" t="str">
        <f>[8]Outubro!$B$13</f>
        <v>*</v>
      </c>
      <c r="K12" s="11" t="str">
        <f>[8]Outubro!$B$14</f>
        <v>*</v>
      </c>
      <c r="L12" s="11" t="str">
        <f>[8]Outubro!$B$15</f>
        <v>*</v>
      </c>
      <c r="M12" s="11" t="str">
        <f>[8]Outubro!$B$16</f>
        <v>*</v>
      </c>
      <c r="N12" s="11" t="str">
        <f>[8]Outubro!$B$17</f>
        <v>*</v>
      </c>
      <c r="O12" s="11" t="str">
        <f>[8]Outubro!$B$18</f>
        <v>*</v>
      </c>
      <c r="P12" s="11" t="str">
        <f>[8]Outubro!$B$19</f>
        <v>*</v>
      </c>
      <c r="Q12" s="11" t="str">
        <f>[8]Outubro!$B$20</f>
        <v>*</v>
      </c>
      <c r="R12" s="11" t="str">
        <f>[8]Outubro!$B$21</f>
        <v>*</v>
      </c>
      <c r="S12" s="11" t="str">
        <f>[8]Outubro!$B$22</f>
        <v>*</v>
      </c>
      <c r="T12" s="11" t="str">
        <f>[8]Outubro!$B$23</f>
        <v>*</v>
      </c>
      <c r="U12" s="11" t="str">
        <f>[8]Outubro!$B$24</f>
        <v>*</v>
      </c>
      <c r="V12" s="11" t="str">
        <f>[8]Outubro!$B$25</f>
        <v>*</v>
      </c>
      <c r="W12" s="11" t="str">
        <f>[8]Outubro!$B$26</f>
        <v>*</v>
      </c>
      <c r="X12" s="11" t="str">
        <f>[8]Outubro!$B$27</f>
        <v>*</v>
      </c>
      <c r="Y12" s="11" t="str">
        <f>[8]Outubro!$B$28</f>
        <v>*</v>
      </c>
      <c r="Z12" s="11" t="str">
        <f>[8]Outubro!$B$29</f>
        <v>*</v>
      </c>
      <c r="AA12" s="11" t="str">
        <f>[8]Outubro!$B$30</f>
        <v>*</v>
      </c>
      <c r="AB12" s="11" t="str">
        <f>[8]Outubro!$B$31</f>
        <v>*</v>
      </c>
      <c r="AC12" s="11" t="str">
        <f>[8]Outubro!$B$32</f>
        <v>*</v>
      </c>
      <c r="AD12" s="11" t="str">
        <f>[8]Outubro!$B$33</f>
        <v>*</v>
      </c>
      <c r="AE12" s="11" t="str">
        <f>[8]Outubro!$B$34</f>
        <v>*</v>
      </c>
      <c r="AF12" s="11" t="str">
        <f>[8]Outubro!$B$35</f>
        <v>*</v>
      </c>
      <c r="AG12" s="93" t="s">
        <v>226</v>
      </c>
      <c r="AJ12" t="s">
        <v>47</v>
      </c>
    </row>
    <row r="13" spans="1:37" x14ac:dyDescent="0.2">
      <c r="A13" s="58" t="s">
        <v>114</v>
      </c>
      <c r="B13" s="11">
        <f>[9]Outubro!$B$5</f>
        <v>31.629166666666663</v>
      </c>
      <c r="C13" s="11">
        <f>[9]Outubro!$B$6</f>
        <v>30.504166666666663</v>
      </c>
      <c r="D13" s="11">
        <f>[9]Outubro!$B$7</f>
        <v>30.145833333333332</v>
      </c>
      <c r="E13" s="11">
        <f>[9]Outubro!$B$8</f>
        <v>24.612500000000001</v>
      </c>
      <c r="F13" s="11">
        <f>[9]Outubro!$B$9</f>
        <v>26.004166666666663</v>
      </c>
      <c r="G13" s="11">
        <f>[9]Outubro!$B$10</f>
        <v>27.216666666666669</v>
      </c>
      <c r="H13" s="11">
        <f>[9]Outubro!$B$11</f>
        <v>30.570833333333336</v>
      </c>
      <c r="I13" s="11">
        <f>[9]Outubro!$B$12</f>
        <v>30.983333333333331</v>
      </c>
      <c r="J13" s="11">
        <f>[9]Outubro!$B$13</f>
        <v>32.5625</v>
      </c>
      <c r="K13" s="11">
        <f>[9]Outubro!$B$14</f>
        <v>27.441666666666666</v>
      </c>
      <c r="L13" s="11">
        <f>[9]Outubro!$B$15</f>
        <v>27.337500000000002</v>
      </c>
      <c r="M13" s="11">
        <f>[9]Outubro!$B$16</f>
        <v>28.345833333333335</v>
      </c>
      <c r="N13" s="11">
        <f>[9]Outubro!$B$17</f>
        <v>28.620833333333337</v>
      </c>
      <c r="O13" s="11">
        <f>[9]Outubro!$B$18</f>
        <v>29.404166666666669</v>
      </c>
      <c r="P13" s="11">
        <f>[9]Outubro!$B$19</f>
        <v>23.191666666666666</v>
      </c>
      <c r="Q13" s="11">
        <f>[9]Outubro!$B$20</f>
        <v>23.904166666666665</v>
      </c>
      <c r="R13" s="11">
        <f>[9]Outubro!$B$21</f>
        <v>26.087500000000006</v>
      </c>
      <c r="S13" s="11">
        <f>[9]Outubro!$B$22</f>
        <v>23.212500000000002</v>
      </c>
      <c r="T13" s="11">
        <f>[9]Outubro!$B$23</f>
        <v>24.991666666666664</v>
      </c>
      <c r="U13" s="11">
        <f>[9]Outubro!$B$24</f>
        <v>27.345833333333342</v>
      </c>
      <c r="V13" s="11">
        <f>[9]Outubro!$B$25</f>
        <v>24.599999999999998</v>
      </c>
      <c r="W13" s="11">
        <f>[9]Outubro!$B$26</f>
        <v>24.691666666666666</v>
      </c>
      <c r="X13" s="11">
        <f>[9]Outubro!$B$27</f>
        <v>26.062500000000011</v>
      </c>
      <c r="Y13" s="11">
        <f>[9]Outubro!$B$28</f>
        <v>25.770833333333329</v>
      </c>
      <c r="Z13" s="11">
        <f>[9]Outubro!$B$29</f>
        <v>27.245833333333334</v>
      </c>
      <c r="AA13" s="11">
        <f>[9]Outubro!$B$30</f>
        <v>23.454166666666669</v>
      </c>
      <c r="AB13" s="11">
        <f>[9]Outubro!$B$31</f>
        <v>23.079166666666666</v>
      </c>
      <c r="AC13" s="11">
        <f>[9]Outubro!$B$32</f>
        <v>24.941666666666663</v>
      </c>
      <c r="AD13" s="11">
        <f>[9]Outubro!$B$33</f>
        <v>23.745833333333337</v>
      </c>
      <c r="AE13" s="11">
        <f>[9]Outubro!$B$34</f>
        <v>22.670833333333334</v>
      </c>
      <c r="AF13" s="11">
        <f>[9]Outubro!$B$35</f>
        <v>23.274999999999995</v>
      </c>
      <c r="AG13" s="132">
        <f>AVERAGE(B13:AF13)</f>
        <v>26.569354838709678</v>
      </c>
    </row>
    <row r="14" spans="1:37" x14ac:dyDescent="0.2">
      <c r="A14" s="58" t="s">
        <v>118</v>
      </c>
      <c r="B14" s="11" t="str">
        <f>[10]Outubro!$B$5</f>
        <v>*</v>
      </c>
      <c r="C14" s="11" t="str">
        <f>[10]Outubro!$B$6</f>
        <v>*</v>
      </c>
      <c r="D14" s="11" t="str">
        <f>[10]Outubro!$B$7</f>
        <v>*</v>
      </c>
      <c r="E14" s="11" t="str">
        <f>[10]Outubro!$B$8</f>
        <v>*</v>
      </c>
      <c r="F14" s="11" t="str">
        <f>[10]Outubro!$B$9</f>
        <v>*</v>
      </c>
      <c r="G14" s="11" t="str">
        <f>[10]Outubro!$B$10</f>
        <v>*</v>
      </c>
      <c r="H14" s="11" t="str">
        <f>[10]Outubro!$B$11</f>
        <v>*</v>
      </c>
      <c r="I14" s="11" t="str">
        <f>[10]Outubro!$B$12</f>
        <v>*</v>
      </c>
      <c r="J14" s="11" t="str">
        <f>[10]Outubro!$B$13</f>
        <v>*</v>
      </c>
      <c r="K14" s="11" t="str">
        <f>[10]Outubro!$B$14</f>
        <v>*</v>
      </c>
      <c r="L14" s="11" t="str">
        <f>[10]Outubro!$B$15</f>
        <v>*</v>
      </c>
      <c r="M14" s="11" t="str">
        <f>[10]Outubro!$B$16</f>
        <v>*</v>
      </c>
      <c r="N14" s="11" t="str">
        <f>[10]Outubro!$B$17</f>
        <v>*</v>
      </c>
      <c r="O14" s="11" t="str">
        <f>[10]Outubro!$B$18</f>
        <v>*</v>
      </c>
      <c r="P14" s="11" t="str">
        <f>[10]Outubro!$B$19</f>
        <v>*</v>
      </c>
      <c r="Q14" s="11" t="str">
        <f>[10]Outubro!$B$20</f>
        <v>*</v>
      </c>
      <c r="R14" s="11" t="str">
        <f>[10]Outubro!$B$21</f>
        <v>*</v>
      </c>
      <c r="S14" s="11" t="str">
        <f>[10]Outubro!$B$22</f>
        <v>*</v>
      </c>
      <c r="T14" s="11" t="str">
        <f>[10]Outubro!$B$23</f>
        <v>*</v>
      </c>
      <c r="U14" s="11" t="str">
        <f>[10]Outubro!$B$24</f>
        <v>*</v>
      </c>
      <c r="V14" s="11" t="str">
        <f>[10]Outubro!$B$25</f>
        <v>*</v>
      </c>
      <c r="W14" s="11" t="str">
        <f>[10]Outubro!$B$26</f>
        <v>*</v>
      </c>
      <c r="X14" s="11" t="str">
        <f>[10]Outubro!$B$27</f>
        <v>*</v>
      </c>
      <c r="Y14" s="11" t="str">
        <f>[10]Outubro!$B$28</f>
        <v>*</v>
      </c>
      <c r="Z14" s="11" t="str">
        <f>[10]Outubro!$B$29</f>
        <v>*</v>
      </c>
      <c r="AA14" s="11" t="str">
        <f>[10]Outubro!$B$30</f>
        <v>*</v>
      </c>
      <c r="AB14" s="11" t="str">
        <f>[10]Outubro!$B$31</f>
        <v>*</v>
      </c>
      <c r="AC14" s="11" t="str">
        <f>[10]Outubro!$B$32</f>
        <v>*</v>
      </c>
      <c r="AD14" s="11" t="str">
        <f>[10]Outubro!$B$33</f>
        <v>*</v>
      </c>
      <c r="AE14" s="11" t="str">
        <f>[10]Outubro!$B$34</f>
        <v>*</v>
      </c>
      <c r="AF14" s="11" t="str">
        <f>[10]Outubro!$B$35</f>
        <v>*</v>
      </c>
      <c r="AG14" s="138" t="s">
        <v>226</v>
      </c>
    </row>
    <row r="15" spans="1:37" x14ac:dyDescent="0.2">
      <c r="A15" s="58" t="s">
        <v>121</v>
      </c>
      <c r="B15" s="11">
        <f>[11]Outubro!$B$5</f>
        <v>32.43333333333333</v>
      </c>
      <c r="C15" s="11">
        <f>[11]Outubro!$B$6</f>
        <v>32.404166666666676</v>
      </c>
      <c r="D15" s="11">
        <f>[11]Outubro!$B$7</f>
        <v>31.504166666666666</v>
      </c>
      <c r="E15" s="11">
        <f>[11]Outubro!$B$8</f>
        <v>26.520833333333332</v>
      </c>
      <c r="F15" s="11">
        <f>[11]Outubro!$B$9</f>
        <v>27.645833333333332</v>
      </c>
      <c r="G15" s="11">
        <f>[11]Outubro!$B$10</f>
        <v>27.479166666666671</v>
      </c>
      <c r="H15" s="11">
        <f>[11]Outubro!$B$11</f>
        <v>30.041666666666671</v>
      </c>
      <c r="I15" s="11">
        <f>[11]Outubro!$B$12</f>
        <v>30.141666666666669</v>
      </c>
      <c r="J15" s="11">
        <f>[11]Outubro!$B$13</f>
        <v>31.300000000000008</v>
      </c>
      <c r="K15" s="11">
        <f>[11]Outubro!$B$14</f>
        <v>23.395833333333343</v>
      </c>
      <c r="L15" s="11">
        <f>[11]Outubro!$B$15</f>
        <v>24.745833333333334</v>
      </c>
      <c r="M15" s="11">
        <f>[11]Outubro!$B$16</f>
        <v>25.870833333333326</v>
      </c>
      <c r="N15" s="11">
        <f>[11]Outubro!$B$17</f>
        <v>25.058333333333337</v>
      </c>
      <c r="O15" s="11">
        <f>[11]Outubro!$B$18</f>
        <v>25.279166666666658</v>
      </c>
      <c r="P15" s="11">
        <f>[11]Outubro!$B$19</f>
        <v>20.354166666666668</v>
      </c>
      <c r="Q15" s="11">
        <f>[11]Outubro!$B$20</f>
        <v>22.066666666666663</v>
      </c>
      <c r="R15" s="11">
        <f>[11]Outubro!$B$21</f>
        <v>23.654166666666665</v>
      </c>
      <c r="S15" s="11">
        <f>[11]Outubro!$B$22</f>
        <v>23.995833333333334</v>
      </c>
      <c r="T15" s="11">
        <f>[11]Outubro!$B$23</f>
        <v>25.829166666666669</v>
      </c>
      <c r="U15" s="11">
        <f>[11]Outubro!$B$24</f>
        <v>25.558333333333326</v>
      </c>
      <c r="V15" s="11">
        <f>[11]Outubro!$B$25</f>
        <v>27.412499999999994</v>
      </c>
      <c r="W15" s="11">
        <f>[11]Outubro!$B$26</f>
        <v>26.037499999999998</v>
      </c>
      <c r="X15" s="11">
        <f>[11]Outubro!$B$27</f>
        <v>25.55</v>
      </c>
      <c r="Y15" s="11">
        <f>[11]Outubro!$B$28</f>
        <v>24.037500000000005</v>
      </c>
      <c r="Z15" s="11">
        <f>[11]Outubro!$B$29</f>
        <v>25.950000000000003</v>
      </c>
      <c r="AA15" s="11">
        <f>[11]Outubro!$B$30</f>
        <v>22.354166666666668</v>
      </c>
      <c r="AB15" s="11">
        <f>[11]Outubro!$B$31</f>
        <v>22.854545454545459</v>
      </c>
      <c r="AC15" s="11">
        <f>[11]Outubro!$B$32</f>
        <v>25.204166666666666</v>
      </c>
      <c r="AD15" s="11">
        <f>[11]Outubro!$B$33</f>
        <v>21.387500000000003</v>
      </c>
      <c r="AE15" s="11">
        <f>[11]Outubro!$B$34</f>
        <v>21.175000000000004</v>
      </c>
      <c r="AF15" s="11">
        <f>[11]Outubro!$B$35</f>
        <v>22.125</v>
      </c>
      <c r="AG15" s="138">
        <f t="shared" ref="AG15" si="2">AVERAGE(B15:AF15)</f>
        <v>25.786033724340175</v>
      </c>
      <c r="AK15" t="s">
        <v>47</v>
      </c>
    </row>
    <row r="16" spans="1:37" x14ac:dyDescent="0.2">
      <c r="A16" s="58" t="s">
        <v>168</v>
      </c>
      <c r="B16" s="11" t="str">
        <f>[12]Outubro!$B$5</f>
        <v>*</v>
      </c>
      <c r="C16" s="11" t="str">
        <f>[12]Outubro!$B$6</f>
        <v>*</v>
      </c>
      <c r="D16" s="11" t="str">
        <f>[12]Outubro!$B$7</f>
        <v>*</v>
      </c>
      <c r="E16" s="11" t="str">
        <f>[12]Outubro!$B$8</f>
        <v>*</v>
      </c>
      <c r="F16" s="11" t="str">
        <f>[12]Outubro!$B$9</f>
        <v>*</v>
      </c>
      <c r="G16" s="11" t="str">
        <f>[12]Outubro!$B$10</f>
        <v>*</v>
      </c>
      <c r="H16" s="11" t="str">
        <f>[12]Outubro!$B$11</f>
        <v>*</v>
      </c>
      <c r="I16" s="11" t="str">
        <f>[12]Outubro!$B$12</f>
        <v>*</v>
      </c>
      <c r="J16" s="11" t="str">
        <f>[12]Outubro!$B$13</f>
        <v>*</v>
      </c>
      <c r="K16" s="11" t="str">
        <f>[12]Outubro!$B$14</f>
        <v>*</v>
      </c>
      <c r="L16" s="11" t="str">
        <f>[12]Outubro!$B$15</f>
        <v>*</v>
      </c>
      <c r="M16" s="11" t="str">
        <f>[12]Outubro!$B$16</f>
        <v>*</v>
      </c>
      <c r="N16" s="11" t="str">
        <f>[12]Outubro!$B$17</f>
        <v>*</v>
      </c>
      <c r="O16" s="11" t="str">
        <f>[12]Outubro!$B$18</f>
        <v>*</v>
      </c>
      <c r="P16" s="11" t="str">
        <f>[12]Outubro!$B$19</f>
        <v>*</v>
      </c>
      <c r="Q16" s="11" t="str">
        <f>[12]Outubro!$B$20</f>
        <v>*</v>
      </c>
      <c r="R16" s="11" t="str">
        <f>[12]Outubro!$B$21</f>
        <v>*</v>
      </c>
      <c r="S16" s="11" t="str">
        <f>[12]Outubro!$B$22</f>
        <v>*</v>
      </c>
      <c r="T16" s="11" t="str">
        <f>[12]Outubro!$B$23</f>
        <v>*</v>
      </c>
      <c r="U16" s="11" t="str">
        <f>[12]Outubro!$B$24</f>
        <v>*</v>
      </c>
      <c r="V16" s="11" t="str">
        <f>[12]Outubro!$B$25</f>
        <v>*</v>
      </c>
      <c r="W16" s="11" t="str">
        <f>[12]Outubro!$B$26</f>
        <v>*</v>
      </c>
      <c r="X16" s="11" t="str">
        <f>[12]Outubro!$B$27</f>
        <v>*</v>
      </c>
      <c r="Y16" s="11" t="str">
        <f>[12]Outubro!$B$28</f>
        <v>*</v>
      </c>
      <c r="Z16" s="11" t="str">
        <f>[12]Outubro!$B$29</f>
        <v>*</v>
      </c>
      <c r="AA16" s="11" t="str">
        <f>[12]Outubro!$B$30</f>
        <v>*</v>
      </c>
      <c r="AB16" s="11" t="str">
        <f>[12]Outubro!$B$31</f>
        <v>*</v>
      </c>
      <c r="AC16" s="11" t="str">
        <f>[12]Outubro!$B$32</f>
        <v>*</v>
      </c>
      <c r="AD16" s="11" t="str">
        <f>[12]Outubro!$B$33</f>
        <v>*</v>
      </c>
      <c r="AE16" s="11" t="str">
        <f>[12]Outubro!$B$34</f>
        <v>*</v>
      </c>
      <c r="AF16" s="11" t="str">
        <f>[12]Outubro!$B$35</f>
        <v>*</v>
      </c>
      <c r="AG16" s="138" t="s">
        <v>226</v>
      </c>
      <c r="AK16" t="s">
        <v>47</v>
      </c>
    </row>
    <row r="17" spans="1:38" x14ac:dyDescent="0.2">
      <c r="A17" s="58" t="s">
        <v>2</v>
      </c>
      <c r="B17" s="11">
        <f>[13]Outubro!$B$5</f>
        <v>32.516666666666666</v>
      </c>
      <c r="C17" s="11">
        <f>[13]Outubro!$B$6</f>
        <v>32.12083333333333</v>
      </c>
      <c r="D17" s="11">
        <f>[13]Outubro!$B$7</f>
        <v>31.600000000000005</v>
      </c>
      <c r="E17" s="11">
        <f>[13]Outubro!$B$8</f>
        <v>31.045833333333334</v>
      </c>
      <c r="F17" s="11">
        <f>[13]Outubro!$B$9</f>
        <v>32.262500000000003</v>
      </c>
      <c r="G17" s="11">
        <f>[13]Outubro!$B$10</f>
        <v>30.758333333333336</v>
      </c>
      <c r="H17" s="11">
        <f>[13]Outubro!$B$11</f>
        <v>30.529166666666658</v>
      </c>
      <c r="I17" s="11">
        <f>[13]Outubro!$B$12</f>
        <v>29.779166666666669</v>
      </c>
      <c r="J17" s="11">
        <f>[13]Outubro!$B$13</f>
        <v>31.754166666666663</v>
      </c>
      <c r="K17" s="11">
        <f>[13]Outubro!$B$14</f>
        <v>28.633333333333336</v>
      </c>
      <c r="L17" s="11">
        <f>[13]Outubro!$B$15</f>
        <v>28.362500000000001</v>
      </c>
      <c r="M17" s="11">
        <f>[13]Outubro!$B$16</f>
        <v>27.783333333333331</v>
      </c>
      <c r="N17" s="11">
        <f>[13]Outubro!$B$17</f>
        <v>28.824999999999999</v>
      </c>
      <c r="O17" s="11">
        <f>[13]Outubro!$B$18</f>
        <v>27.920833333333338</v>
      </c>
      <c r="P17" s="11">
        <f>[13]Outubro!$B$19</f>
        <v>22.558333333333334</v>
      </c>
      <c r="Q17" s="11">
        <f>[13]Outubro!$B$20</f>
        <v>23.799999999999997</v>
      </c>
      <c r="R17" s="11">
        <f>[13]Outubro!$B$21</f>
        <v>26.075000000000006</v>
      </c>
      <c r="S17" s="11">
        <f>[13]Outubro!$B$22</f>
        <v>26.129166666666674</v>
      </c>
      <c r="T17" s="11">
        <f>[13]Outubro!$B$23</f>
        <v>25.645833333333329</v>
      </c>
      <c r="U17" s="11">
        <f>[13]Outubro!$B$24</f>
        <v>25.320833333333336</v>
      </c>
      <c r="V17" s="11">
        <f>[13]Outubro!$B$25</f>
        <v>24.158333333333335</v>
      </c>
      <c r="W17" s="11">
        <f>[13]Outubro!$B$26</f>
        <v>25.441666666666663</v>
      </c>
      <c r="X17" s="11">
        <f>[13]Outubro!$B$27</f>
        <v>25.858333333333331</v>
      </c>
      <c r="Y17" s="11">
        <f>[13]Outubro!$B$28</f>
        <v>25.345833333333331</v>
      </c>
      <c r="Z17" s="11">
        <f>[13]Outubro!$B$29</f>
        <v>25.866666666666671</v>
      </c>
      <c r="AA17" s="11">
        <f>[13]Outubro!$B$30</f>
        <v>23.137499999999999</v>
      </c>
      <c r="AB17" s="11">
        <f>[13]Outubro!$B$31</f>
        <v>21.625</v>
      </c>
      <c r="AC17" s="11">
        <f>[13]Outubro!$B$32</f>
        <v>25.529166666666669</v>
      </c>
      <c r="AD17" s="11">
        <f>[13]Outubro!$B$33</f>
        <v>22.441666666666666</v>
      </c>
      <c r="AE17" s="11">
        <f>[13]Outubro!$B$34</f>
        <v>21.429166666666664</v>
      </c>
      <c r="AF17" s="11">
        <f>[13]Outubro!$B$35</f>
        <v>23.120833333333334</v>
      </c>
      <c r="AG17" s="93">
        <f t="shared" ref="AG17:AG22" si="3">AVERAGE(B17:AF17)</f>
        <v>27.012096774193555</v>
      </c>
      <c r="AI17" s="12" t="s">
        <v>47</v>
      </c>
    </row>
    <row r="18" spans="1:38" x14ac:dyDescent="0.2">
      <c r="A18" s="58" t="s">
        <v>3</v>
      </c>
      <c r="B18" s="11">
        <f>[14]Outubro!$B$5</f>
        <v>33.35</v>
      </c>
      <c r="C18" s="11">
        <f>[14]Outubro!$B$6</f>
        <v>31.624999999999996</v>
      </c>
      <c r="D18" s="11">
        <f>[14]Outubro!$B$7</f>
        <v>30.408333333333335</v>
      </c>
      <c r="E18" s="11">
        <f>[14]Outubro!$B$8</f>
        <v>30.954166666666666</v>
      </c>
      <c r="F18" s="11">
        <f>[14]Outubro!$B$9</f>
        <v>31.999999999999996</v>
      </c>
      <c r="G18" s="11">
        <f>[14]Outubro!$B$10</f>
        <v>32.395833333333336</v>
      </c>
      <c r="H18" s="11">
        <f>[14]Outubro!$B$11</f>
        <v>31.991666666666674</v>
      </c>
      <c r="I18" s="11">
        <f>[14]Outubro!$B$12</f>
        <v>31.573913043478267</v>
      </c>
      <c r="J18" s="11">
        <f>[14]Outubro!$B$13</f>
        <v>32.224999999999994</v>
      </c>
      <c r="K18" s="11">
        <f>[14]Outubro!$B$14</f>
        <v>29.347826086956523</v>
      </c>
      <c r="L18" s="11">
        <f>[14]Outubro!$B$15</f>
        <v>27.270833333333329</v>
      </c>
      <c r="M18" s="11">
        <f>[14]Outubro!$B$16</f>
        <v>28.030434782608694</v>
      </c>
      <c r="N18" s="11">
        <f>[14]Outubro!$B$17</f>
        <v>29.05416666666666</v>
      </c>
      <c r="O18" s="11">
        <f>[14]Outubro!$B$18</f>
        <v>30.212499999999995</v>
      </c>
      <c r="P18" s="11">
        <f>[14]Outubro!$B$19</f>
        <v>26.729166666666661</v>
      </c>
      <c r="Q18" s="11">
        <f>[14]Outubro!$B$20</f>
        <v>23.608333333333331</v>
      </c>
      <c r="R18" s="11">
        <f>[14]Outubro!$B$21</f>
        <v>25.816666666666663</v>
      </c>
      <c r="S18" s="11">
        <f>[14]Outubro!$B$22</f>
        <v>27.754166666666666</v>
      </c>
      <c r="T18" s="11">
        <f>[14]Outubro!$B$23</f>
        <v>26.162499999999998</v>
      </c>
      <c r="U18" s="11">
        <f>[14]Outubro!$B$24</f>
        <v>23.912499999999998</v>
      </c>
      <c r="V18" s="11">
        <f>[14]Outubro!$B$25</f>
        <v>25.141666666666662</v>
      </c>
      <c r="W18" s="11">
        <f>[14]Outubro!$B$26</f>
        <v>26.473913043478266</v>
      </c>
      <c r="X18" s="11">
        <f>[14]Outubro!$B$27</f>
        <v>26.686956521739134</v>
      </c>
      <c r="Y18" s="11">
        <f>[14]Outubro!$B$28</f>
        <v>24.933333333333334</v>
      </c>
      <c r="Z18" s="11">
        <f>[14]Outubro!$B$29</f>
        <v>27.179166666666664</v>
      </c>
      <c r="AA18" s="11">
        <f>[14]Outubro!$B$30</f>
        <v>24.637500000000003</v>
      </c>
      <c r="AB18" s="11">
        <f>[14]Outubro!$B$31</f>
        <v>23.691666666666666</v>
      </c>
      <c r="AC18" s="11">
        <f>[14]Outubro!$B$32</f>
        <v>24.678260869565214</v>
      </c>
      <c r="AD18" s="11">
        <f>[14]Outubro!$B$33</f>
        <v>24.221739130434784</v>
      </c>
      <c r="AE18" s="11">
        <f>[14]Outubro!$B$34</f>
        <v>22.78</v>
      </c>
      <c r="AF18" s="11" t="str">
        <f>[14]Outubro!$B$35</f>
        <v>*</v>
      </c>
      <c r="AG18" s="93">
        <f>AVERAGE(B18:AF18)</f>
        <v>27.828240338164257</v>
      </c>
      <c r="AH18" s="12" t="s">
        <v>47</v>
      </c>
      <c r="AI18" s="12" t="s">
        <v>47</v>
      </c>
      <c r="AL18" t="s">
        <v>47</v>
      </c>
    </row>
    <row r="19" spans="1:38" x14ac:dyDescent="0.2">
      <c r="A19" s="58" t="s">
        <v>4</v>
      </c>
      <c r="B19" s="11" t="str">
        <f>[15]Outubro!$B$5</f>
        <v>*</v>
      </c>
      <c r="C19" s="11" t="str">
        <f>[15]Outubro!$B$6</f>
        <v>*</v>
      </c>
      <c r="D19" s="11" t="str">
        <f>[15]Outubro!$B$7</f>
        <v>*</v>
      </c>
      <c r="E19" s="11" t="str">
        <f>[15]Outubro!$B$8</f>
        <v>*</v>
      </c>
      <c r="F19" s="11" t="str">
        <f>[15]Outubro!$B$9</f>
        <v>*</v>
      </c>
      <c r="G19" s="11" t="str">
        <f>[15]Outubro!$B$10</f>
        <v>*</v>
      </c>
      <c r="H19" s="11" t="str">
        <f>[15]Outubro!$B$11</f>
        <v>*</v>
      </c>
      <c r="I19" s="11" t="str">
        <f>[15]Outubro!$B$12</f>
        <v>*</v>
      </c>
      <c r="J19" s="11" t="str">
        <f>[15]Outubro!$B$13</f>
        <v>*</v>
      </c>
      <c r="K19" s="11" t="str">
        <f>[15]Outubro!$B$14</f>
        <v>*</v>
      </c>
      <c r="L19" s="11" t="str">
        <f>[15]Outubro!$B$15</f>
        <v>*</v>
      </c>
      <c r="M19" s="11" t="str">
        <f>[15]Outubro!$B$16</f>
        <v>*</v>
      </c>
      <c r="N19" s="11" t="str">
        <f>[15]Outubro!$B$17</f>
        <v>*</v>
      </c>
      <c r="O19" s="11" t="str">
        <f>[15]Outubro!$B$18</f>
        <v>*</v>
      </c>
      <c r="P19" s="11" t="str">
        <f>[15]Outubro!$B$19</f>
        <v>*</v>
      </c>
      <c r="Q19" s="11" t="str">
        <f>[15]Outubro!$B$20</f>
        <v>*</v>
      </c>
      <c r="R19" s="11" t="str">
        <f>[15]Outubro!$B$21</f>
        <v>*</v>
      </c>
      <c r="S19" s="11" t="str">
        <f>[15]Outubro!$B$22</f>
        <v>*</v>
      </c>
      <c r="T19" s="11" t="str">
        <f>[15]Outubro!$B$23</f>
        <v>*</v>
      </c>
      <c r="U19" s="11" t="str">
        <f>[15]Outubro!$B$24</f>
        <v>*</v>
      </c>
      <c r="V19" s="11" t="str">
        <f>[15]Outubro!$B$25</f>
        <v>*</v>
      </c>
      <c r="W19" s="11" t="str">
        <f>[15]Outubro!$B$26</f>
        <v>*</v>
      </c>
      <c r="X19" s="11" t="str">
        <f>[15]Outubro!$B$27</f>
        <v>*</v>
      </c>
      <c r="Y19" s="11" t="str">
        <f>[15]Outubro!$B$28</f>
        <v>*</v>
      </c>
      <c r="Z19" s="11" t="str">
        <f>[15]Outubro!$B$29</f>
        <v>*</v>
      </c>
      <c r="AA19" s="11" t="str">
        <f>[15]Outubro!$B$30</f>
        <v>*</v>
      </c>
      <c r="AB19" s="11" t="str">
        <f>[15]Outubro!$B$31</f>
        <v>*</v>
      </c>
      <c r="AC19" s="11" t="str">
        <f>[15]Outubro!$B$32</f>
        <v>*</v>
      </c>
      <c r="AD19" s="11" t="str">
        <f>[15]Outubro!$B$33</f>
        <v>*</v>
      </c>
      <c r="AE19" s="11" t="str">
        <f>[15]Outubro!$B$34</f>
        <v>*</v>
      </c>
      <c r="AF19" s="11" t="str">
        <f>[15]Outubro!$B$35</f>
        <v>*</v>
      </c>
      <c r="AG19" s="93" t="s">
        <v>226</v>
      </c>
      <c r="AH19" t="s">
        <v>47</v>
      </c>
      <c r="AI19" s="12" t="s">
        <v>47</v>
      </c>
      <c r="AK19" t="s">
        <v>47</v>
      </c>
    </row>
    <row r="20" spans="1:38" x14ac:dyDescent="0.2">
      <c r="A20" s="58" t="s">
        <v>5</v>
      </c>
      <c r="B20" s="11">
        <f>[16]Outubro!$B$5</f>
        <v>35.020833333333336</v>
      </c>
      <c r="C20" s="11">
        <f>[16]Outubro!$B$6</f>
        <v>34.729166666666671</v>
      </c>
      <c r="D20" s="11">
        <f>[16]Outubro!$B$7</f>
        <v>35.766666666666673</v>
      </c>
      <c r="E20" s="11">
        <f>[16]Outubro!$B$8</f>
        <v>28.712499999999995</v>
      </c>
      <c r="F20" s="11">
        <f>[16]Outubro!$B$9</f>
        <v>30.3</v>
      </c>
      <c r="G20" s="11">
        <f>[16]Outubro!$B$10</f>
        <v>32.549999999999997</v>
      </c>
      <c r="H20" s="11">
        <f>[16]Outubro!$B$11</f>
        <v>33.095833333333339</v>
      </c>
      <c r="I20" s="11">
        <f>[16]Outubro!$B$12</f>
        <v>35.037500000000001</v>
      </c>
      <c r="J20" s="11">
        <f>[16]Outubro!$B$13</f>
        <v>36.591666666666669</v>
      </c>
      <c r="K20" s="11">
        <f>[16]Outubro!$B$14</f>
        <v>33.829166666666673</v>
      </c>
      <c r="L20" s="11">
        <f>[16]Outubro!$B$15</f>
        <v>33.254166666666663</v>
      </c>
      <c r="M20" s="11">
        <f>[16]Outubro!$B$16</f>
        <v>29.804166666666671</v>
      </c>
      <c r="N20" s="11">
        <f>[16]Outubro!$B$17</f>
        <v>32.541666666666664</v>
      </c>
      <c r="O20" s="11">
        <f>[16]Outubro!$B$18</f>
        <v>33.43333333333333</v>
      </c>
      <c r="P20" s="11">
        <f>[16]Outubro!$B$19</f>
        <v>27.645833333333332</v>
      </c>
      <c r="Q20" s="11">
        <f>[16]Outubro!$B$20</f>
        <v>27.049999999999997</v>
      </c>
      <c r="R20" s="11">
        <f>[16]Outubro!$B$21</f>
        <v>30.862499999999994</v>
      </c>
      <c r="S20" s="11">
        <f>[16]Outubro!$B$22</f>
        <v>29.533333333333328</v>
      </c>
      <c r="T20" s="11">
        <f>[16]Outubro!$B$23</f>
        <v>25.987499999999997</v>
      </c>
      <c r="U20" s="11">
        <f>[16]Outubro!$B$24</f>
        <v>26.787499999999998</v>
      </c>
      <c r="V20" s="11">
        <f>[16]Outubro!$B$25</f>
        <v>26.166666666666661</v>
      </c>
      <c r="W20" s="11">
        <f>[16]Outubro!$B$26</f>
        <v>27.929166666666671</v>
      </c>
      <c r="X20" s="11">
        <f>[16]Outubro!$B$27</f>
        <v>27.120833333333334</v>
      </c>
      <c r="Y20" s="11">
        <f>[16]Outubro!$B$28</f>
        <v>25.604166666666671</v>
      </c>
      <c r="Z20" s="11">
        <f>[16]Outubro!$B$29</f>
        <v>28.066666666666666</v>
      </c>
      <c r="AA20" s="11">
        <f>[16]Outubro!$B$30</f>
        <v>27.452173913043474</v>
      </c>
      <c r="AB20" s="11">
        <f>[16]Outubro!$B$31</f>
        <v>24.150000000000002</v>
      </c>
      <c r="AC20" s="11">
        <f>[16]Outubro!$B$32</f>
        <v>29.334782608695654</v>
      </c>
      <c r="AD20" s="11">
        <f>[16]Outubro!$B$33</f>
        <v>25.408695652173911</v>
      </c>
      <c r="AE20" s="11">
        <f>[16]Outubro!$B$34</f>
        <v>24.995833333333326</v>
      </c>
      <c r="AF20" s="11">
        <f>[16]Outubro!$B$35</f>
        <v>26.429166666666664</v>
      </c>
      <c r="AG20" s="93">
        <f t="shared" si="3"/>
        <v>29.844886629266004</v>
      </c>
      <c r="AH20" s="12" t="s">
        <v>47</v>
      </c>
      <c r="AI20" s="12" t="s">
        <v>47</v>
      </c>
    </row>
    <row r="21" spans="1:38" x14ac:dyDescent="0.2">
      <c r="A21" s="58" t="s">
        <v>43</v>
      </c>
      <c r="B21" s="11">
        <f>[17]Outubro!$B$5</f>
        <v>30.587499999999991</v>
      </c>
      <c r="C21" s="11">
        <f>[17]Outubro!$B$6</f>
        <v>30.508333333333336</v>
      </c>
      <c r="D21" s="11">
        <f>[17]Outubro!$B$7</f>
        <v>30.241666666666664</v>
      </c>
      <c r="E21" s="11">
        <f>[17]Outubro!$B$8</f>
        <v>30.875</v>
      </c>
      <c r="F21" s="11">
        <f>[17]Outubro!$B$9</f>
        <v>31.879166666666663</v>
      </c>
      <c r="G21" s="11">
        <f>[17]Outubro!$B$10</f>
        <v>32.295833333333327</v>
      </c>
      <c r="H21" s="11">
        <f>[17]Outubro!$B$11</f>
        <v>30.591666666666665</v>
      </c>
      <c r="I21" s="11">
        <f>[17]Outubro!$B$12</f>
        <v>30.604166666666668</v>
      </c>
      <c r="J21" s="11">
        <f>[17]Outubro!$B$13</f>
        <v>31.045833333333338</v>
      </c>
      <c r="K21" s="11">
        <f>[17]Outubro!$B$14</f>
        <v>29.3</v>
      </c>
      <c r="L21" s="11">
        <f>[17]Outubro!$B$15</f>
        <v>26.549999999999997</v>
      </c>
      <c r="M21" s="11">
        <f>[17]Outubro!$B$16</f>
        <v>26.216666666666669</v>
      </c>
      <c r="N21" s="11">
        <f>[17]Outubro!$B$17</f>
        <v>27.954166666666666</v>
      </c>
      <c r="O21" s="11">
        <f>[17]Outubro!$B$18</f>
        <v>26.829166666666669</v>
      </c>
      <c r="P21" s="11">
        <f>[17]Outubro!$B$19</f>
        <v>24.308333333333337</v>
      </c>
      <c r="Q21" s="11">
        <f>[17]Outubro!$B$20</f>
        <v>23.566666666666666</v>
      </c>
      <c r="R21" s="11">
        <f>[17]Outubro!$B$21</f>
        <v>24.691666666666666</v>
      </c>
      <c r="S21" s="11">
        <f>[17]Outubro!$B$22</f>
        <v>26.912499999999998</v>
      </c>
      <c r="T21" s="11">
        <f>[17]Outubro!$B$23</f>
        <v>25.745833333333337</v>
      </c>
      <c r="U21" s="11">
        <f>[17]Outubro!$B$24</f>
        <v>22.766666666666666</v>
      </c>
      <c r="V21" s="11">
        <f>[17]Outubro!$B$25</f>
        <v>23.958333333333329</v>
      </c>
      <c r="W21" s="11">
        <f>[17]Outubro!$B$26</f>
        <v>25.287499999999998</v>
      </c>
      <c r="X21" s="11">
        <f>[17]Outubro!$B$27</f>
        <v>23.837500000000006</v>
      </c>
      <c r="Y21" s="11">
        <f>[17]Outubro!$B$28</f>
        <v>24.079166666666666</v>
      </c>
      <c r="Z21" s="11">
        <f>[17]Outubro!$B$29</f>
        <v>25.554166666666664</v>
      </c>
      <c r="AA21" s="11">
        <f>[17]Outubro!$B$30</f>
        <v>24.4375</v>
      </c>
      <c r="AB21" s="11">
        <f>[17]Outubro!$B$31</f>
        <v>22.154166666666669</v>
      </c>
      <c r="AC21" s="11">
        <f>[17]Outubro!$B$32</f>
        <v>23.633333333333336</v>
      </c>
      <c r="AD21" s="11">
        <f>[17]Outubro!$B$33</f>
        <v>21.008333333333329</v>
      </c>
      <c r="AE21" s="11">
        <f>[17]Outubro!$B$34</f>
        <v>22.516666666666666</v>
      </c>
      <c r="AF21" s="11">
        <f>[17]Outubro!$B$35</f>
        <v>23.929166666666674</v>
      </c>
      <c r="AG21" s="93">
        <f>AVERAGE(B21:AF21)</f>
        <v>26.576344086021507</v>
      </c>
      <c r="AI21" s="12" t="s">
        <v>47</v>
      </c>
      <c r="AJ21" t="s">
        <v>47</v>
      </c>
      <c r="AK21" t="s">
        <v>47</v>
      </c>
    </row>
    <row r="22" spans="1:38" x14ac:dyDescent="0.2">
      <c r="A22" s="58" t="s">
        <v>6</v>
      </c>
      <c r="B22" s="11">
        <f>[18]Outubro!$B$5</f>
        <v>31.274999999999995</v>
      </c>
      <c r="C22" s="11">
        <f>[18]Outubro!$B$6</f>
        <v>31.6875</v>
      </c>
      <c r="D22" s="11">
        <f>[18]Outubro!$B$7</f>
        <v>32.12083333333333</v>
      </c>
      <c r="E22" s="11">
        <f>[18]Outubro!$B$8</f>
        <v>33.31666666666667</v>
      </c>
      <c r="F22" s="11">
        <f>[18]Outubro!$B$9</f>
        <v>33.333333333333336</v>
      </c>
      <c r="G22" s="11">
        <f>[18]Outubro!$B$10</f>
        <v>34.429166666666653</v>
      </c>
      <c r="H22" s="11">
        <f>[18]Outubro!$B$11</f>
        <v>32.687499999999993</v>
      </c>
      <c r="I22" s="11">
        <f>[18]Outubro!$B$12</f>
        <v>33.929166666666667</v>
      </c>
      <c r="J22" s="11">
        <f>[18]Outubro!$B$13</f>
        <v>32.675000000000004</v>
      </c>
      <c r="K22" s="11">
        <f>[18]Outubro!$B$14</f>
        <v>32.782608695652172</v>
      </c>
      <c r="L22" s="11">
        <f>[18]Outubro!$B$15</f>
        <v>30.466666666666669</v>
      </c>
      <c r="M22" s="11">
        <f>[18]Outubro!$B$16</f>
        <v>27.379166666666674</v>
      </c>
      <c r="N22" s="11">
        <f>[18]Outubro!$B$17</f>
        <v>30.566666666666666</v>
      </c>
      <c r="O22" s="11">
        <f>[18]Outubro!$B$18</f>
        <v>32.295833333333341</v>
      </c>
      <c r="P22" s="11">
        <f>[18]Outubro!$B$19</f>
        <v>26.6</v>
      </c>
      <c r="Q22" s="11">
        <f>[18]Outubro!$B$20</f>
        <v>27.178260869565218</v>
      </c>
      <c r="R22" s="11">
        <f>[18]Outubro!$B$21</f>
        <v>29.516666666666669</v>
      </c>
      <c r="S22" s="11">
        <f>[18]Outubro!$B$22</f>
        <v>29.8</v>
      </c>
      <c r="T22" s="11">
        <f>[18]Outubro!$B$23</f>
        <v>27.370833333333337</v>
      </c>
      <c r="U22" s="11">
        <f>[18]Outubro!$B$24</f>
        <v>26.470833333333335</v>
      </c>
      <c r="V22" s="11">
        <f>[18]Outubro!$B$25</f>
        <v>26.900000000000002</v>
      </c>
      <c r="W22" s="11">
        <f>[18]Outubro!$B$26</f>
        <v>28.920833333333334</v>
      </c>
      <c r="X22" s="11">
        <f>[18]Outubro!$B$27</f>
        <v>28.770833333333332</v>
      </c>
      <c r="Y22" s="11">
        <f>[18]Outubro!$B$28</f>
        <v>27.320833333333329</v>
      </c>
      <c r="Z22" s="11">
        <f>[18]Outubro!$B$29</f>
        <v>28.891304347826086</v>
      </c>
      <c r="AA22" s="11">
        <f>[18]Outubro!$B$30</f>
        <v>27.399999999999995</v>
      </c>
      <c r="AB22" s="11">
        <f>[18]Outubro!$B$31</f>
        <v>25.208333333333332</v>
      </c>
      <c r="AC22" s="11">
        <f>[18]Outubro!$B$32</f>
        <v>26.775000000000006</v>
      </c>
      <c r="AD22" s="11">
        <f>[18]Outubro!$B$33</f>
        <v>22.682608695652174</v>
      </c>
      <c r="AE22" s="11">
        <f>[18]Outubro!$B$34</f>
        <v>24.858333333333334</v>
      </c>
      <c r="AF22" s="11">
        <f>[18]Outubro!$B$35</f>
        <v>26.052173913043475</v>
      </c>
      <c r="AG22" s="93">
        <f t="shared" si="3"/>
        <v>29.343934081346426</v>
      </c>
      <c r="AH22" t="s">
        <v>47</v>
      </c>
      <c r="AK22" t="s">
        <v>47</v>
      </c>
    </row>
    <row r="23" spans="1:38" x14ac:dyDescent="0.2">
      <c r="A23" s="58" t="s">
        <v>7</v>
      </c>
      <c r="B23" s="11" t="str">
        <f>[19]Outubro!$B$5</f>
        <v>*</v>
      </c>
      <c r="C23" s="11" t="str">
        <f>[19]Outubro!$B$6</f>
        <v>*</v>
      </c>
      <c r="D23" s="11" t="str">
        <f>[19]Outubro!$B$7</f>
        <v>*</v>
      </c>
      <c r="E23" s="11" t="str">
        <f>[19]Outubro!$B$8</f>
        <v>*</v>
      </c>
      <c r="F23" s="11" t="str">
        <f>[19]Outubro!$B$9</f>
        <v>*</v>
      </c>
      <c r="G23" s="11" t="str">
        <f>[19]Outubro!$B$10</f>
        <v>*</v>
      </c>
      <c r="H23" s="11" t="str">
        <f>[19]Outubro!$B$11</f>
        <v>*</v>
      </c>
      <c r="I23" s="11" t="str">
        <f>[19]Outubro!$B$12</f>
        <v>*</v>
      </c>
      <c r="J23" s="11" t="str">
        <f>[19]Outubro!$B$13</f>
        <v>*</v>
      </c>
      <c r="K23" s="11" t="str">
        <f>[19]Outubro!$B$14</f>
        <v>*</v>
      </c>
      <c r="L23" s="11" t="str">
        <f>[19]Outubro!$B$15</f>
        <v>*</v>
      </c>
      <c r="M23" s="11" t="str">
        <f>[19]Outubro!$B$16</f>
        <v>*</v>
      </c>
      <c r="N23" s="11" t="str">
        <f>[19]Outubro!$B$17</f>
        <v>*</v>
      </c>
      <c r="O23" s="11" t="str">
        <f>[19]Outubro!$B$18</f>
        <v>*</v>
      </c>
      <c r="P23" s="11" t="str">
        <f>[19]Outubro!$B$19</f>
        <v>*</v>
      </c>
      <c r="Q23" s="11" t="str">
        <f>[19]Outubro!$B$20</f>
        <v>*</v>
      </c>
      <c r="R23" s="11" t="str">
        <f>[19]Outubro!$B$21</f>
        <v>*</v>
      </c>
      <c r="S23" s="11" t="str">
        <f>[19]Outubro!$B$22</f>
        <v>*</v>
      </c>
      <c r="T23" s="11" t="str">
        <f>[19]Outubro!$B$23</f>
        <v>*</v>
      </c>
      <c r="U23" s="11" t="str">
        <f>[19]Outubro!$B$24</f>
        <v>*</v>
      </c>
      <c r="V23" s="11" t="str">
        <f>[19]Outubro!$B$25</f>
        <v>*</v>
      </c>
      <c r="W23" s="11" t="str">
        <f>[19]Outubro!$B$26</f>
        <v>*</v>
      </c>
      <c r="X23" s="11" t="str">
        <f>[19]Outubro!$B$27</f>
        <v>*</v>
      </c>
      <c r="Y23" s="11" t="str">
        <f>[19]Outubro!$B$28</f>
        <v>*</v>
      </c>
      <c r="Z23" s="11" t="str">
        <f>[19]Outubro!$B$29</f>
        <v>*</v>
      </c>
      <c r="AA23" s="11" t="str">
        <f>[19]Outubro!$B$30</f>
        <v>*</v>
      </c>
      <c r="AB23" s="11" t="str">
        <f>[19]Outubro!$B$31</f>
        <v>*</v>
      </c>
      <c r="AC23" s="11" t="str">
        <f>[19]Outubro!$B$32</f>
        <v>*</v>
      </c>
      <c r="AD23" s="11" t="str">
        <f>[19]Outubro!$B$33</f>
        <v>*</v>
      </c>
      <c r="AE23" s="11" t="str">
        <f>[19]Outubro!$B$34</f>
        <v>*</v>
      </c>
      <c r="AF23" s="11" t="str">
        <f>[19]Outubro!$B$35</f>
        <v>*</v>
      </c>
      <c r="AG23" s="93" t="s">
        <v>226</v>
      </c>
      <c r="AI23" t="s">
        <v>47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[20]Outubro!$B$5</f>
        <v>*</v>
      </c>
      <c r="C24" s="11" t="str">
        <f>[20]Outubro!$B$6</f>
        <v>*</v>
      </c>
      <c r="D24" s="11" t="str">
        <f>[20]Outubro!$B$7</f>
        <v>*</v>
      </c>
      <c r="E24" s="11" t="str">
        <f>[20]Outubro!$B$8</f>
        <v>*</v>
      </c>
      <c r="F24" s="11" t="str">
        <f>[20]Outubro!$B$9</f>
        <v>*</v>
      </c>
      <c r="G24" s="11" t="str">
        <f>[20]Outubro!$B$10</f>
        <v>*</v>
      </c>
      <c r="H24" s="11" t="str">
        <f>[20]Outubro!$B$11</f>
        <v>*</v>
      </c>
      <c r="I24" s="11" t="str">
        <f>[20]Outubro!$B$12</f>
        <v>*</v>
      </c>
      <c r="J24" s="11" t="str">
        <f>[20]Outubro!$B$13</f>
        <v>*</v>
      </c>
      <c r="K24" s="11" t="str">
        <f>[20]Outubro!$B$14</f>
        <v>*</v>
      </c>
      <c r="L24" s="11" t="str">
        <f>[20]Outubro!$B$15</f>
        <v>*</v>
      </c>
      <c r="M24" s="11" t="str">
        <f>[20]Outubro!$B$16</f>
        <v>*</v>
      </c>
      <c r="N24" s="11" t="str">
        <f>[20]Outubro!$B$17</f>
        <v>*</v>
      </c>
      <c r="O24" s="11" t="str">
        <f>[20]Outubro!$B$18</f>
        <v>*</v>
      </c>
      <c r="P24" s="11" t="str">
        <f>[20]Outubro!$B$19</f>
        <v>*</v>
      </c>
      <c r="Q24" s="11" t="str">
        <f>[20]Outubro!$B$20</f>
        <v>*</v>
      </c>
      <c r="R24" s="11" t="str">
        <f>[20]Outubro!$B$21</f>
        <v>*</v>
      </c>
      <c r="S24" s="11" t="str">
        <f>[20]Outubro!$B$22</f>
        <v>*</v>
      </c>
      <c r="T24" s="11" t="str">
        <f>[20]Outubro!$B$23</f>
        <v>*</v>
      </c>
      <c r="U24" s="11" t="str">
        <f>[20]Outubro!$B$24</f>
        <v>*</v>
      </c>
      <c r="V24" s="11" t="str">
        <f>[20]Outubro!$B$25</f>
        <v>*</v>
      </c>
      <c r="W24" s="11" t="str">
        <f>[20]Outubro!$B$26</f>
        <v>*</v>
      </c>
      <c r="X24" s="11" t="str">
        <f>[20]Outubro!$B$27</f>
        <v>*</v>
      </c>
      <c r="Y24" s="11" t="str">
        <f>[20]Outubro!$B$28</f>
        <v>*</v>
      </c>
      <c r="Z24" s="11" t="str">
        <f>[20]Outubro!$B$29</f>
        <v>*</v>
      </c>
      <c r="AA24" s="11" t="str">
        <f>[20]Outubro!$B$30</f>
        <v>*</v>
      </c>
      <c r="AB24" s="11" t="str">
        <f>[20]Outubro!$B$31</f>
        <v>*</v>
      </c>
      <c r="AC24" s="11" t="str">
        <f>[20]Outubro!$B$32</f>
        <v>*</v>
      </c>
      <c r="AD24" s="11" t="str">
        <f>[20]Outubro!$B$33</f>
        <v>*</v>
      </c>
      <c r="AE24" s="11" t="str">
        <f>[20]Outubro!$B$34</f>
        <v>*</v>
      </c>
      <c r="AF24" s="11" t="str">
        <f>[20]Outubro!$B$35</f>
        <v>*</v>
      </c>
      <c r="AG24" s="138" t="s">
        <v>226</v>
      </c>
      <c r="AI24" s="12" t="s">
        <v>47</v>
      </c>
      <c r="AJ24" t="s">
        <v>47</v>
      </c>
      <c r="AK24" t="s">
        <v>47</v>
      </c>
    </row>
    <row r="25" spans="1:38" x14ac:dyDescent="0.2">
      <c r="A25" s="58" t="s">
        <v>170</v>
      </c>
      <c r="B25" s="11">
        <f>[21]Outubro!$B$5</f>
        <v>30.774999999999995</v>
      </c>
      <c r="C25" s="11">
        <f>[21]Outubro!$B$6</f>
        <v>31.125000000000011</v>
      </c>
      <c r="D25" s="11">
        <f>[21]Outubro!$B$7</f>
        <v>30.675000000000001</v>
      </c>
      <c r="E25" s="11">
        <f>[21]Outubro!$B$8</f>
        <v>27.062500000000004</v>
      </c>
      <c r="F25" s="11">
        <f>[21]Outubro!$B$9</f>
        <v>26.500000000000011</v>
      </c>
      <c r="G25" s="11">
        <f>[21]Outubro!$B$10</f>
        <v>26.958333333333329</v>
      </c>
      <c r="H25" s="11">
        <f>[21]Outubro!$B$11</f>
        <v>29.862499999999997</v>
      </c>
      <c r="I25" s="11">
        <f>[21]Outubro!$B$12</f>
        <v>28.533333333333331</v>
      </c>
      <c r="J25" s="11">
        <f>[21]Outubro!$B$13</f>
        <v>27.454166666666666</v>
      </c>
      <c r="K25" s="11">
        <f>[21]Outubro!$B$14</f>
        <v>24.116666666666664</v>
      </c>
      <c r="L25" s="11">
        <f>[21]Outubro!$B$15</f>
        <v>24.604166666666661</v>
      </c>
      <c r="M25" s="11">
        <f>[21]Outubro!$B$16</f>
        <v>24.795833333333334</v>
      </c>
      <c r="N25" s="11">
        <f>[21]Outubro!$B$17</f>
        <v>24.816666666666674</v>
      </c>
      <c r="O25" s="11">
        <f>[21]Outubro!$B$18</f>
        <v>25.666666666666668</v>
      </c>
      <c r="P25" s="11">
        <f>[21]Outubro!$B$19</f>
        <v>21.487500000000001</v>
      </c>
      <c r="Q25" s="11">
        <f>[21]Outubro!$B$20</f>
        <v>23.054166666666664</v>
      </c>
      <c r="R25" s="11">
        <f>[21]Outubro!$B$21</f>
        <v>24.116666666666664</v>
      </c>
      <c r="S25" s="11">
        <f>[21]Outubro!$B$22</f>
        <v>24.858333333333338</v>
      </c>
      <c r="T25" s="11">
        <f>[21]Outubro!$B$23</f>
        <v>26.320833333333336</v>
      </c>
      <c r="U25" s="11">
        <f>[21]Outubro!$B$24</f>
        <v>27.366666666666664</v>
      </c>
      <c r="V25" s="11">
        <f>[21]Outubro!$B$25</f>
        <v>28.125</v>
      </c>
      <c r="W25" s="11">
        <f>[21]Outubro!$B$26</f>
        <v>27.716666666666669</v>
      </c>
      <c r="X25" s="11">
        <f>[21]Outubro!$B$27</f>
        <v>27.562500000000004</v>
      </c>
      <c r="Y25" s="11">
        <f>[21]Outubro!$B$28</f>
        <v>25.8</v>
      </c>
      <c r="Z25" s="11">
        <f>[21]Outubro!$B$29</f>
        <v>27.550000000000008</v>
      </c>
      <c r="AA25" s="11">
        <f>[21]Outubro!$B$30</f>
        <v>23.062500000000004</v>
      </c>
      <c r="AB25" s="11">
        <f>[21]Outubro!$B$31</f>
        <v>23.283333333333335</v>
      </c>
      <c r="AC25" s="11">
        <f>[21]Outubro!$B$32</f>
        <v>24.041666666666668</v>
      </c>
      <c r="AD25" s="11">
        <f>[21]Outubro!$B$33</f>
        <v>21.591666666666669</v>
      </c>
      <c r="AE25" s="11">
        <f>[21]Outubro!$B$34</f>
        <v>22.279166666666665</v>
      </c>
      <c r="AF25" s="11">
        <f>[21]Outubro!$B$35</f>
        <v>22.758333333333336</v>
      </c>
      <c r="AG25" s="138">
        <f t="shared" ref="AG25:AG26" si="4">AVERAGE(B25:AF25)</f>
        <v>25.932930107526882</v>
      </c>
      <c r="AH25" s="12" t="s">
        <v>47</v>
      </c>
      <c r="AI25" s="12" t="s">
        <v>47</v>
      </c>
      <c r="AJ25" t="s">
        <v>47</v>
      </c>
    </row>
    <row r="26" spans="1:38" x14ac:dyDescent="0.2">
      <c r="A26" s="58" t="s">
        <v>171</v>
      </c>
      <c r="B26" s="11">
        <f>[22]Outubro!$B$5</f>
        <v>30.829166666666666</v>
      </c>
      <c r="C26" s="11">
        <f>[22]Outubro!$B$6</f>
        <v>31.308333333333326</v>
      </c>
      <c r="D26" s="11">
        <f>[22]Outubro!$B$7</f>
        <v>31.516666666666669</v>
      </c>
      <c r="E26" s="11">
        <f>[22]Outubro!$B$8</f>
        <v>28.641666666666666</v>
      </c>
      <c r="F26" s="11">
        <f>[22]Outubro!$B$9</f>
        <v>30.054166666666664</v>
      </c>
      <c r="G26" s="11">
        <f>[22]Outubro!$B$10</f>
        <v>29.862499999999997</v>
      </c>
      <c r="H26" s="11">
        <f>[22]Outubro!$B$11</f>
        <v>30.633333333333336</v>
      </c>
      <c r="I26" s="11">
        <f>[22]Outubro!$B$12</f>
        <v>30.104166666666661</v>
      </c>
      <c r="J26" s="11">
        <f>[22]Outubro!$B$13</f>
        <v>31.220833333333335</v>
      </c>
      <c r="K26" s="11">
        <f>[22]Outubro!$B$14</f>
        <v>25.804166666666671</v>
      </c>
      <c r="L26" s="11">
        <f>[22]Outubro!$B$15</f>
        <v>25.808333333333334</v>
      </c>
      <c r="M26" s="11">
        <f>[22]Outubro!$B$16</f>
        <v>25.954166666666666</v>
      </c>
      <c r="N26" s="11">
        <f>[22]Outubro!$B$17</f>
        <v>26.166666666666661</v>
      </c>
      <c r="O26" s="11">
        <f>[22]Outubro!$B$18</f>
        <v>25.808333333333334</v>
      </c>
      <c r="P26" s="11">
        <f>[22]Outubro!$B$19</f>
        <v>21.112500000000004</v>
      </c>
      <c r="Q26" s="11">
        <f>[22]Outubro!$B$20</f>
        <v>22.750000000000004</v>
      </c>
      <c r="R26" s="11">
        <f>[22]Outubro!$B$21</f>
        <v>23.887499999999999</v>
      </c>
      <c r="S26" s="11">
        <f>[22]Outubro!$B$22</f>
        <v>24.483333333333331</v>
      </c>
      <c r="T26" s="11">
        <f>[22]Outubro!$B$23</f>
        <v>25.7</v>
      </c>
      <c r="U26" s="11">
        <f>[22]Outubro!$B$24</f>
        <v>25.583333333333332</v>
      </c>
      <c r="V26" s="11">
        <f>[22]Outubro!$B$25</f>
        <v>25.858333333333334</v>
      </c>
      <c r="W26" s="11">
        <f>[22]Outubro!$B$26</f>
        <v>25.775000000000006</v>
      </c>
      <c r="X26" s="11">
        <f>[22]Outubro!$B$27</f>
        <v>26.229166666666668</v>
      </c>
      <c r="Y26" s="11">
        <f>[22]Outubro!$B$28</f>
        <v>24.324999999999999</v>
      </c>
      <c r="Z26" s="11">
        <f>[22]Outubro!$B$29</f>
        <v>25.537500000000005</v>
      </c>
      <c r="AA26" s="11">
        <f>[22]Outubro!$B$30</f>
        <v>22.516666666666669</v>
      </c>
      <c r="AB26" s="11">
        <f>[22]Outubro!$B$31</f>
        <v>23.445833333333329</v>
      </c>
      <c r="AC26" s="11">
        <f>[22]Outubro!$B$32</f>
        <v>25.179166666666671</v>
      </c>
      <c r="AD26" s="11">
        <f>[22]Outubro!$B$33</f>
        <v>22.883333333333329</v>
      </c>
      <c r="AE26" s="11">
        <f>[22]Outubro!$B$34</f>
        <v>21.929166666666664</v>
      </c>
      <c r="AF26" s="11">
        <f>[22]Outubro!$B$35</f>
        <v>22.983333333333331</v>
      </c>
      <c r="AG26" s="138">
        <f t="shared" si="4"/>
        <v>26.254569892473121</v>
      </c>
      <c r="AI26" s="12" t="s">
        <v>47</v>
      </c>
      <c r="AJ26" t="s">
        <v>47</v>
      </c>
      <c r="AK26" t="s">
        <v>47</v>
      </c>
    </row>
    <row r="27" spans="1:38" x14ac:dyDescent="0.2">
      <c r="A27" s="58" t="s">
        <v>8</v>
      </c>
      <c r="B27" s="11">
        <f>[23]Outubro!$B$5</f>
        <v>30.983333333333338</v>
      </c>
      <c r="C27" s="11">
        <f>[23]Outubro!$B$6</f>
        <v>31.870833333333337</v>
      </c>
      <c r="D27" s="11">
        <f>[23]Outubro!$B$7</f>
        <v>31.729166666666668</v>
      </c>
      <c r="E27" s="11">
        <f>[23]Outubro!$B$8</f>
        <v>27.629166666666666</v>
      </c>
      <c r="F27" s="11">
        <f>[23]Outubro!$B$9</f>
        <v>27.629166666666663</v>
      </c>
      <c r="G27" s="11">
        <f>[23]Outubro!$B$10</f>
        <v>28.358333333333338</v>
      </c>
      <c r="H27" s="11">
        <f>[23]Outubro!$B$11</f>
        <v>31.120833333333326</v>
      </c>
      <c r="I27" s="11">
        <f>[23]Outubro!$B$12</f>
        <v>27.595833333333331</v>
      </c>
      <c r="J27" s="11">
        <f>[23]Outubro!$B$13</f>
        <v>27.895833333333332</v>
      </c>
      <c r="K27" s="11">
        <f>[23]Outubro!$B$14</f>
        <v>23.804166666666671</v>
      </c>
      <c r="L27" s="11">
        <f>[23]Outubro!$B$15</f>
        <v>23.950000000000003</v>
      </c>
      <c r="M27" s="11">
        <f>[23]Outubro!$B$16</f>
        <v>24.95</v>
      </c>
      <c r="N27" s="11">
        <f>[23]Outubro!$B$17</f>
        <v>25.633333333333336</v>
      </c>
      <c r="O27" s="11">
        <f>[23]Outubro!$B$18</f>
        <v>26.033333333333342</v>
      </c>
      <c r="P27" s="11">
        <f>[23]Outubro!$B$19</f>
        <v>21.195833333333336</v>
      </c>
      <c r="Q27" s="11">
        <f>[23]Outubro!$B$20</f>
        <v>23.208333333333332</v>
      </c>
      <c r="R27" s="11">
        <f>[23]Outubro!$B$21</f>
        <v>23.412499999999998</v>
      </c>
      <c r="S27" s="11">
        <f>[23]Outubro!$B$22</f>
        <v>24.524999999999995</v>
      </c>
      <c r="T27" s="11">
        <f>[23]Outubro!$B$23</f>
        <v>26.779166666666665</v>
      </c>
      <c r="U27" s="11">
        <f>[23]Outubro!$B$24</f>
        <v>27.112500000000008</v>
      </c>
      <c r="V27" s="11">
        <f>[23]Outubro!$B$25</f>
        <v>28.187499999999996</v>
      </c>
      <c r="W27" s="11">
        <f>[23]Outubro!$B$26</f>
        <v>27.674999999999997</v>
      </c>
      <c r="X27" s="11">
        <f>[23]Outubro!$B$27</f>
        <v>27.345833333333331</v>
      </c>
      <c r="Y27" s="11">
        <f>[23]Outubro!$B$28</f>
        <v>25.912499999999998</v>
      </c>
      <c r="Z27" s="11">
        <f>[23]Outubro!$B$29</f>
        <v>27.783333333333331</v>
      </c>
      <c r="AA27" s="11">
        <f>[23]Outubro!$B$30</f>
        <v>23.112499999999994</v>
      </c>
      <c r="AB27" s="11">
        <f>[23]Outubro!$B$31</f>
        <v>23.354166666666671</v>
      </c>
      <c r="AC27" s="11">
        <f>[23]Outubro!$B$32</f>
        <v>24.929166666666664</v>
      </c>
      <c r="AD27" s="11">
        <f>[23]Outubro!$B$33</f>
        <v>21.116666666666667</v>
      </c>
      <c r="AE27" s="11">
        <f>[23]Outubro!$B$34</f>
        <v>21.691666666666666</v>
      </c>
      <c r="AF27" s="11">
        <f>[23]Outubro!$B$35</f>
        <v>21.958333333333329</v>
      </c>
      <c r="AG27" s="93">
        <f t="shared" ref="AG27" si="5">AVERAGE(B27:AF27)</f>
        <v>26.080107526881719</v>
      </c>
      <c r="AJ27" t="s">
        <v>47</v>
      </c>
      <c r="AK27" t="s">
        <v>47</v>
      </c>
    </row>
    <row r="28" spans="1:38" x14ac:dyDescent="0.2">
      <c r="A28" s="58" t="s">
        <v>9</v>
      </c>
      <c r="B28" s="11">
        <f>[24]Outubro!$B$5</f>
        <v>32.262500000000003</v>
      </c>
      <c r="C28" s="11">
        <f>[24]Outubro!$B$6</f>
        <v>32.79999999999999</v>
      </c>
      <c r="D28" s="11">
        <f>[24]Outubro!$B$7</f>
        <v>34.219047619047622</v>
      </c>
      <c r="E28" s="11">
        <f>[24]Outubro!$B$8</f>
        <v>29.718181818181815</v>
      </c>
      <c r="F28" s="11">
        <f>[24]Outubro!$B$9</f>
        <v>29.117391304347823</v>
      </c>
      <c r="G28" s="11">
        <f>[24]Outubro!$B$10</f>
        <v>31.69047619047619</v>
      </c>
      <c r="H28" s="11">
        <f>[24]Outubro!$B$11</f>
        <v>33.404347826086962</v>
      </c>
      <c r="I28" s="11">
        <f>[24]Outubro!$B$12</f>
        <v>31.41578947368421</v>
      </c>
      <c r="J28" s="11">
        <f>[24]Outubro!$B$13</f>
        <v>32.265000000000001</v>
      </c>
      <c r="K28" s="11">
        <f>[24]Outubro!$B$14</f>
        <v>25.677777777777777</v>
      </c>
      <c r="L28" s="11">
        <f>[24]Outubro!$B$15</f>
        <v>26.900000000000002</v>
      </c>
      <c r="M28" s="11">
        <f>[24]Outubro!$B$16</f>
        <v>27.46</v>
      </c>
      <c r="N28" s="11">
        <f>[24]Outubro!$B$17</f>
        <v>28.56315789473684</v>
      </c>
      <c r="O28" s="11">
        <f>[24]Outubro!$B$18</f>
        <v>28.952631578947368</v>
      </c>
      <c r="P28" s="11">
        <f>[24]Outubro!$B$19</f>
        <v>21.552631578947363</v>
      </c>
      <c r="Q28" s="11">
        <f>[24]Outubro!$B$20</f>
        <v>24.823076923076922</v>
      </c>
      <c r="R28" s="11">
        <f>[24]Outubro!$B$21</f>
        <v>24.461904761904766</v>
      </c>
      <c r="S28" s="11">
        <f>[24]Outubro!$B$22</f>
        <v>25.133333333333329</v>
      </c>
      <c r="T28" s="11">
        <f>[24]Outubro!$B$23</f>
        <v>27.745833333333337</v>
      </c>
      <c r="U28" s="11">
        <f>[24]Outubro!$B$24</f>
        <v>25.950000000000003</v>
      </c>
      <c r="V28" s="11">
        <f>[24]Outubro!$B$25</f>
        <v>27.741666666666671</v>
      </c>
      <c r="W28" s="11">
        <f>[24]Outubro!$B$26</f>
        <v>26.866666666666656</v>
      </c>
      <c r="X28" s="11">
        <f>[24]Outubro!$B$27</f>
        <v>27.224999999999998</v>
      </c>
      <c r="Y28" s="11">
        <f>[24]Outubro!$B$28</f>
        <v>25.216666666666669</v>
      </c>
      <c r="Z28" s="11">
        <f>[24]Outubro!$B$29</f>
        <v>25.745833333333337</v>
      </c>
      <c r="AA28" s="11">
        <f>[24]Outubro!$B$30</f>
        <v>23.195833333333336</v>
      </c>
      <c r="AB28" s="11">
        <f>[24]Outubro!$B$31</f>
        <v>23.362500000000001</v>
      </c>
      <c r="AC28" s="11">
        <f>[24]Outubro!$B$32</f>
        <v>25.904347826086951</v>
      </c>
      <c r="AD28" s="11">
        <f>[24]Outubro!$B$33</f>
        <v>23.075000000000006</v>
      </c>
      <c r="AE28" s="11">
        <f>[24]Outubro!$B$34</f>
        <v>21.004347826086956</v>
      </c>
      <c r="AF28" s="11">
        <f>[24]Outubro!$B$35</f>
        <v>22.895454545454541</v>
      </c>
      <c r="AG28" s="93">
        <f>AVERAGE(B28:AF28)</f>
        <v>27.301496718650885</v>
      </c>
      <c r="AH28" t="s">
        <v>47</v>
      </c>
      <c r="AJ28" t="s">
        <v>47</v>
      </c>
      <c r="AK28" t="s">
        <v>47</v>
      </c>
    </row>
    <row r="29" spans="1:38" x14ac:dyDescent="0.2">
      <c r="A29" s="58" t="s">
        <v>42</v>
      </c>
      <c r="B29" s="11">
        <f>[25]Outubro!$B$5</f>
        <v>34.281818181818181</v>
      </c>
      <c r="C29" s="11">
        <f>[25]Outubro!$B$6</f>
        <v>35.410000000000004</v>
      </c>
      <c r="D29" s="11">
        <f>[25]Outubro!$B$7</f>
        <v>35.369999999999997</v>
      </c>
      <c r="E29" s="11">
        <f>[25]Outubro!$B$8</f>
        <v>28.218181818181822</v>
      </c>
      <c r="F29" s="11">
        <f>[25]Outubro!$B$9</f>
        <v>30.98</v>
      </c>
      <c r="G29" s="11">
        <f>[25]Outubro!$B$10</f>
        <v>32.709090909090918</v>
      </c>
      <c r="H29" s="11">
        <f>[25]Outubro!$B$11</f>
        <v>35.090909090909093</v>
      </c>
      <c r="I29" s="11">
        <f>[25]Outubro!$B$12</f>
        <v>35.099999999999994</v>
      </c>
      <c r="J29" s="11">
        <f>[25]Outubro!$B$13</f>
        <v>34.918181818181814</v>
      </c>
      <c r="K29" s="11">
        <f>[25]Outubro!$B$14</f>
        <v>32.009090909090908</v>
      </c>
      <c r="L29" s="11">
        <f>[25]Outubro!$B$15</f>
        <v>33.072727272727271</v>
      </c>
      <c r="M29" s="11">
        <f>[25]Outubro!$B$16</f>
        <v>30.972727272727273</v>
      </c>
      <c r="N29" s="11">
        <f>[25]Outubro!$B$17</f>
        <v>32.472727272727276</v>
      </c>
      <c r="O29" s="11">
        <f>[25]Outubro!$B$18</f>
        <v>33.436363636363645</v>
      </c>
      <c r="P29" s="11">
        <f>[25]Outubro!$B$19</f>
        <v>22.757142857142856</v>
      </c>
      <c r="Q29" s="11">
        <f>[25]Outubro!$B$20</f>
        <v>27.181818181818183</v>
      </c>
      <c r="R29" s="11">
        <f>[25]Outubro!$B$21</f>
        <v>30.054545454545458</v>
      </c>
      <c r="S29" s="11">
        <f>[25]Outubro!$B$22</f>
        <v>26.628571428571426</v>
      </c>
      <c r="T29" s="11">
        <f>[25]Outubro!$B$23</f>
        <v>28.9</v>
      </c>
      <c r="U29" s="11">
        <f>[25]Outubro!$B$24</f>
        <v>31.145454545454548</v>
      </c>
      <c r="V29" s="11">
        <f>[25]Outubro!$B$25</f>
        <v>30.057142857142857</v>
      </c>
      <c r="W29" s="11">
        <f>[25]Outubro!$B$26</f>
        <v>30.019999999999992</v>
      </c>
      <c r="X29" s="11">
        <f>[25]Outubro!$B$27</f>
        <v>28.4</v>
      </c>
      <c r="Y29" s="11">
        <f>[25]Outubro!$B$28</f>
        <v>28.659999999999997</v>
      </c>
      <c r="Z29" s="11">
        <f>[25]Outubro!$B$29</f>
        <v>31.181818181818183</v>
      </c>
      <c r="AA29" s="11">
        <f>[25]Outubro!$B$30</f>
        <v>22.425000000000001</v>
      </c>
      <c r="AB29" s="11">
        <f>[25]Outubro!$B$31</f>
        <v>27.863636363636363</v>
      </c>
      <c r="AC29" s="11">
        <f>[25]Outubro!$B$32</f>
        <v>29.981818181818184</v>
      </c>
      <c r="AD29" s="11">
        <f>[25]Outubro!$B$33</f>
        <v>24.544444444444441</v>
      </c>
      <c r="AE29" s="11">
        <f>[25]Outubro!$B$34</f>
        <v>25.981818181818184</v>
      </c>
      <c r="AF29" s="11">
        <f>[25]Outubro!$B$35</f>
        <v>27.245454545454546</v>
      </c>
      <c r="AG29" s="93">
        <f>AVERAGE(B29:AF29)</f>
        <v>30.228080109854297</v>
      </c>
      <c r="AI29" s="12" t="s">
        <v>47</v>
      </c>
    </row>
    <row r="30" spans="1:38" x14ac:dyDescent="0.2">
      <c r="A30" s="58" t="s">
        <v>10</v>
      </c>
      <c r="B30" s="11" t="str">
        <f>[26]Outubro!$B$5</f>
        <v>*</v>
      </c>
      <c r="C30" s="11" t="str">
        <f>[26]Outubro!$B$6</f>
        <v>*</v>
      </c>
      <c r="D30" s="11" t="str">
        <f>[26]Outubro!$B$7</f>
        <v>*</v>
      </c>
      <c r="E30" s="11" t="str">
        <f>[26]Outubro!$B$8</f>
        <v>*</v>
      </c>
      <c r="F30" s="11" t="str">
        <f>[26]Outubro!$B$9</f>
        <v>*</v>
      </c>
      <c r="G30" s="11" t="str">
        <f>[26]Outubro!$B$10</f>
        <v>*</v>
      </c>
      <c r="H30" s="11" t="str">
        <f>[26]Outubro!$B$11</f>
        <v>*</v>
      </c>
      <c r="I30" s="11" t="str">
        <f>[26]Outubro!$B$12</f>
        <v>*</v>
      </c>
      <c r="J30" s="11" t="str">
        <f>[26]Outubro!$B$13</f>
        <v>*</v>
      </c>
      <c r="K30" s="11" t="str">
        <f>[26]Outubro!$B$14</f>
        <v>*</v>
      </c>
      <c r="L30" s="11" t="str">
        <f>[26]Outubro!$B$15</f>
        <v>*</v>
      </c>
      <c r="M30" s="11" t="str">
        <f>[26]Outubro!$B$16</f>
        <v>*</v>
      </c>
      <c r="N30" s="11" t="str">
        <f>[26]Outubro!$B$17</f>
        <v>*</v>
      </c>
      <c r="O30" s="11" t="str">
        <f>[26]Outubro!$B$18</f>
        <v>*</v>
      </c>
      <c r="P30" s="11" t="str">
        <f>[26]Outubro!$B$19</f>
        <v>*</v>
      </c>
      <c r="Q30" s="11" t="str">
        <f>[26]Outubro!$B$20</f>
        <v>*</v>
      </c>
      <c r="R30" s="11" t="str">
        <f>[26]Outubro!$B$21</f>
        <v>*</v>
      </c>
      <c r="S30" s="11" t="str">
        <f>[26]Outubro!$B$22</f>
        <v>*</v>
      </c>
      <c r="T30" s="11" t="str">
        <f>[26]Outubro!$B$23</f>
        <v>*</v>
      </c>
      <c r="U30" s="11" t="str">
        <f>[26]Outubro!$B$24</f>
        <v>*</v>
      </c>
      <c r="V30" s="11" t="str">
        <f>[26]Outubro!$B$25</f>
        <v>*</v>
      </c>
      <c r="W30" s="11" t="str">
        <f>[26]Outubro!$B$26</f>
        <v>*</v>
      </c>
      <c r="X30" s="11" t="str">
        <f>[26]Outubro!$B$27</f>
        <v>*</v>
      </c>
      <c r="Y30" s="11" t="str">
        <f>[26]Outubro!$B$28</f>
        <v>*</v>
      </c>
      <c r="Z30" s="11" t="str">
        <f>[26]Outubro!$B$29</f>
        <v>*</v>
      </c>
      <c r="AA30" s="11" t="str">
        <f>[26]Outubro!$B$30</f>
        <v>*</v>
      </c>
      <c r="AB30" s="11" t="str">
        <f>[26]Outubro!$B$31</f>
        <v>*</v>
      </c>
      <c r="AC30" s="11" t="str">
        <f>[26]Outubro!$B$32</f>
        <v>*</v>
      </c>
      <c r="AD30" s="11" t="str">
        <f>[26]Outubro!$B$33</f>
        <v>*</v>
      </c>
      <c r="AE30" s="11" t="str">
        <f>[26]Outubro!$B$34</f>
        <v>*</v>
      </c>
      <c r="AF30" s="11" t="str">
        <f>[26]Outubro!$B$35</f>
        <v>*</v>
      </c>
      <c r="AG30" s="93" t="s">
        <v>226</v>
      </c>
      <c r="AK30" t="s">
        <v>47</v>
      </c>
      <c r="AL30" t="s">
        <v>47</v>
      </c>
    </row>
    <row r="31" spans="1:38" x14ac:dyDescent="0.2">
      <c r="A31" s="58" t="s">
        <v>172</v>
      </c>
      <c r="B31" s="11">
        <f>[27]Outubro!$B$5</f>
        <v>34.836363636363636</v>
      </c>
      <c r="C31" s="11">
        <f>[27]Outubro!$B$6</f>
        <v>34.172727272727272</v>
      </c>
      <c r="D31" s="11">
        <f>[27]Outubro!$B$7</f>
        <v>34.492307692307698</v>
      </c>
      <c r="E31" s="11">
        <f>[27]Outubro!$B$8</f>
        <v>29.857142857142854</v>
      </c>
      <c r="F31" s="11">
        <f>[27]Outubro!$B$9</f>
        <v>29.543749999999999</v>
      </c>
      <c r="G31" s="11">
        <f>[27]Outubro!$B$10</f>
        <v>30.9</v>
      </c>
      <c r="H31" s="11">
        <f>[27]Outubro!$B$11</f>
        <v>34.115384615384613</v>
      </c>
      <c r="I31" s="11">
        <f>[27]Outubro!$B$12</f>
        <v>33.058333333333337</v>
      </c>
      <c r="J31" s="11">
        <f>[27]Outubro!$B$13</f>
        <v>32.328571428571429</v>
      </c>
      <c r="K31" s="11">
        <f>[27]Outubro!$B$14</f>
        <v>25.886666666666667</v>
      </c>
      <c r="L31" s="11">
        <f>[27]Outubro!$B$15</f>
        <v>27.17647058823529</v>
      </c>
      <c r="M31" s="11">
        <f>[27]Outubro!$B$16</f>
        <v>26.319999999999997</v>
      </c>
      <c r="N31" s="11">
        <f>[27]Outubro!$B$17</f>
        <v>26.664285714285715</v>
      </c>
      <c r="O31" s="11">
        <f>[27]Outubro!$B$18</f>
        <v>26.112499999999997</v>
      </c>
      <c r="P31" s="11">
        <f>[27]Outubro!$B$19</f>
        <v>20.63</v>
      </c>
      <c r="Q31" s="11">
        <f>[27]Outubro!$B$20</f>
        <v>24.064285714285717</v>
      </c>
      <c r="R31" s="11">
        <f>[27]Outubro!$B$21</f>
        <v>25.056249999999995</v>
      </c>
      <c r="S31" s="11">
        <f>[27]Outubro!$B$22</f>
        <v>24.194117647058825</v>
      </c>
      <c r="T31" s="11">
        <f>[27]Outubro!$B$23</f>
        <v>28.081249999999997</v>
      </c>
      <c r="U31" s="11">
        <f>[27]Outubro!$B$24</f>
        <v>26.987499999999997</v>
      </c>
      <c r="V31" s="11">
        <f>[27]Outubro!$B$25</f>
        <v>27.170588235294119</v>
      </c>
      <c r="W31" s="11">
        <f>[27]Outubro!$B$26</f>
        <v>26.381250000000001</v>
      </c>
      <c r="X31" s="11">
        <f>[27]Outubro!$B$27</f>
        <v>25.035294117647059</v>
      </c>
      <c r="Y31" s="11">
        <f>[27]Outubro!$B$28</f>
        <v>24.073333333333334</v>
      </c>
      <c r="Z31" s="11">
        <f>[27]Outubro!$B$29</f>
        <v>27.506249999999998</v>
      </c>
      <c r="AA31" s="11">
        <f>[27]Outubro!$B$30</f>
        <v>21.099999999999998</v>
      </c>
      <c r="AB31" s="11">
        <f>[27]Outubro!$B$31</f>
        <v>24.642857142857142</v>
      </c>
      <c r="AC31" s="11">
        <f>[27]Outubro!$B$32</f>
        <v>27.305882352941179</v>
      </c>
      <c r="AD31" s="11">
        <f>[27]Outubro!$B$33</f>
        <v>21.63529411764706</v>
      </c>
      <c r="AE31" s="11">
        <f>[27]Outubro!$B$34</f>
        <v>23.456250000000001</v>
      </c>
      <c r="AF31" s="11">
        <f>[27]Outubro!$B$35</f>
        <v>23.44705882352941</v>
      </c>
      <c r="AG31" s="138">
        <f t="shared" ref="AG31" si="6">AVERAGE(B31:AF31)</f>
        <v>27.297805331922977</v>
      </c>
      <c r="AH31" s="12" t="s">
        <v>47</v>
      </c>
    </row>
    <row r="32" spans="1:38" x14ac:dyDescent="0.2">
      <c r="A32" s="58" t="s">
        <v>11</v>
      </c>
      <c r="B32" s="11" t="str">
        <f>[28]Outubro!$B$5</f>
        <v>*</v>
      </c>
      <c r="C32" s="11" t="str">
        <f>[28]Outubro!$B$6</f>
        <v>*</v>
      </c>
      <c r="D32" s="11" t="str">
        <f>[28]Outubro!$B$7</f>
        <v>*</v>
      </c>
      <c r="E32" s="11" t="str">
        <f>[28]Outubro!$B$8</f>
        <v>*</v>
      </c>
      <c r="F32" s="11" t="str">
        <f>[28]Outubro!$B$9</f>
        <v>*</v>
      </c>
      <c r="G32" s="11" t="str">
        <f>[28]Outubro!$B$10</f>
        <v>*</v>
      </c>
      <c r="H32" s="11" t="str">
        <f>[28]Outubro!$B$11</f>
        <v>*</v>
      </c>
      <c r="I32" s="11" t="str">
        <f>[28]Outubro!$B$12</f>
        <v>*</v>
      </c>
      <c r="J32" s="11" t="str">
        <f>[28]Outubro!$B$13</f>
        <v>*</v>
      </c>
      <c r="K32" s="11" t="str">
        <f>[28]Outubro!$B$14</f>
        <v>*</v>
      </c>
      <c r="L32" s="11" t="str">
        <f>[28]Outubro!$B$15</f>
        <v>*</v>
      </c>
      <c r="M32" s="11" t="str">
        <f>[28]Outubro!$B$16</f>
        <v>*</v>
      </c>
      <c r="N32" s="11" t="str">
        <f>[28]Outubro!$B$17</f>
        <v>*</v>
      </c>
      <c r="O32" s="11" t="str">
        <f>[28]Outubro!$B$18</f>
        <v>*</v>
      </c>
      <c r="P32" s="11" t="str">
        <f>[28]Outubro!$B$19</f>
        <v>*</v>
      </c>
      <c r="Q32" s="11" t="str">
        <f>[28]Outubro!$B$20</f>
        <v>*</v>
      </c>
      <c r="R32" s="11" t="str">
        <f>[28]Outubro!$B$21</f>
        <v>*</v>
      </c>
      <c r="S32" s="11" t="str">
        <f>[28]Outubro!$B$22</f>
        <v>*</v>
      </c>
      <c r="T32" s="11" t="str">
        <f>[28]Outubro!$B$23</f>
        <v>*</v>
      </c>
      <c r="U32" s="11" t="str">
        <f>[28]Outubro!$B$24</f>
        <v>*</v>
      </c>
      <c r="V32" s="11" t="str">
        <f>[28]Outubro!$B$25</f>
        <v>*</v>
      </c>
      <c r="W32" s="11" t="str">
        <f>[28]Outubro!$B$26</f>
        <v>*</v>
      </c>
      <c r="X32" s="11" t="str">
        <f>[28]Outubro!$B$27</f>
        <v>*</v>
      </c>
      <c r="Y32" s="11" t="str">
        <f>[28]Outubro!$B$28</f>
        <v>*</v>
      </c>
      <c r="Z32" s="11" t="str">
        <f>[28]Outubro!$B$29</f>
        <v>*</v>
      </c>
      <c r="AA32" s="11" t="str">
        <f>[28]Outubro!$B$30</f>
        <v>*</v>
      </c>
      <c r="AB32" s="11" t="str">
        <f>[28]Outubro!$B$31</f>
        <v>*</v>
      </c>
      <c r="AC32" s="11" t="str">
        <f>[28]Outubro!$B$32</f>
        <v>*</v>
      </c>
      <c r="AD32" s="11" t="str">
        <f>[28]Outubro!$B$33</f>
        <v>*</v>
      </c>
      <c r="AE32" s="11" t="str">
        <f>[28]Outubro!$B$34</f>
        <v>*</v>
      </c>
      <c r="AF32" s="11" t="str">
        <f>[28]Outubro!$B$35</f>
        <v>*</v>
      </c>
      <c r="AG32" s="93" t="s">
        <v>226</v>
      </c>
      <c r="AI32" s="12" t="s">
        <v>47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[29]Outubro!$B$5</f>
        <v>*</v>
      </c>
      <c r="C33" s="11" t="str">
        <f>[29]Outubro!$B$6</f>
        <v>*</v>
      </c>
      <c r="D33" s="11" t="str">
        <f>[29]Outubro!$B$7</f>
        <v>*</v>
      </c>
      <c r="E33" s="11" t="str">
        <f>[29]Outubro!$B$8</f>
        <v>*</v>
      </c>
      <c r="F33" s="11" t="str">
        <f>[29]Outubro!$B$9</f>
        <v>*</v>
      </c>
      <c r="G33" s="11" t="str">
        <f>[29]Outubro!$B$10</f>
        <v>*</v>
      </c>
      <c r="H33" s="11" t="str">
        <f>[29]Outubro!$B$11</f>
        <v>*</v>
      </c>
      <c r="I33" s="11" t="str">
        <f>[29]Outubro!$B$12</f>
        <v>*</v>
      </c>
      <c r="J33" s="11" t="str">
        <f>[29]Outubro!$B$13</f>
        <v>*</v>
      </c>
      <c r="K33" s="11" t="str">
        <f>[29]Outubro!$B$14</f>
        <v>*</v>
      </c>
      <c r="L33" s="11" t="str">
        <f>[29]Outubro!$B$15</f>
        <v>*</v>
      </c>
      <c r="M33" s="11" t="str">
        <f>[29]Outubro!$B$16</f>
        <v>*</v>
      </c>
      <c r="N33" s="11" t="str">
        <f>[29]Outubro!$B$17</f>
        <v>*</v>
      </c>
      <c r="O33" s="11">
        <f>[29]Outubro!$B$18</f>
        <v>35.733333333333327</v>
      </c>
      <c r="P33" s="11">
        <f>[29]Outubro!$B$19</f>
        <v>25.845833333333342</v>
      </c>
      <c r="Q33" s="11">
        <f>[29]Outubro!$B$20</f>
        <v>26.091666666666669</v>
      </c>
      <c r="R33" s="11">
        <f>[29]Outubro!$B$21</f>
        <v>29.349999999999994</v>
      </c>
      <c r="S33" s="11">
        <f>[29]Outubro!$B$22</f>
        <v>26.958333333333329</v>
      </c>
      <c r="T33" s="11">
        <f>[29]Outubro!$B$23</f>
        <v>21.516666666666669</v>
      </c>
      <c r="U33" s="11" t="str">
        <f>[29]Outubro!$B$24</f>
        <v>*</v>
      </c>
      <c r="V33" s="11" t="str">
        <f>[29]Outubro!$B$25</f>
        <v>*</v>
      </c>
      <c r="W33" s="11" t="str">
        <f>[29]Outubro!$B$26</f>
        <v>*</v>
      </c>
      <c r="X33" s="11" t="str">
        <f>[29]Outubro!$B$27</f>
        <v>*</v>
      </c>
      <c r="Y33" s="11" t="str">
        <f>[29]Outubro!$B$28</f>
        <v>*</v>
      </c>
      <c r="Z33" s="11" t="str">
        <f>[29]Outubro!$B$29</f>
        <v>*</v>
      </c>
      <c r="AA33" s="11" t="str">
        <f>[29]Outubro!$B$30</f>
        <v>*</v>
      </c>
      <c r="AB33" s="11" t="str">
        <f>[29]Outubro!$B$31</f>
        <v>*</v>
      </c>
      <c r="AC33" s="11" t="str">
        <f>[29]Outubro!$B$32</f>
        <v>*</v>
      </c>
      <c r="AD33" s="11">
        <f>[29]Outubro!$B$33</f>
        <v>25.790909090909089</v>
      </c>
      <c r="AE33" s="11">
        <f>[29]Outubro!$B$34</f>
        <v>24.962499999999995</v>
      </c>
      <c r="AF33" s="11">
        <f>[29]Outubro!$B$35</f>
        <v>25.437500000000004</v>
      </c>
      <c r="AG33" s="93">
        <f>AVERAGE(B33:AF33)</f>
        <v>26.854082491582492</v>
      </c>
      <c r="AJ33" s="5" t="s">
        <v>47</v>
      </c>
      <c r="AK33" s="5" t="s">
        <v>47</v>
      </c>
    </row>
    <row r="34" spans="1:38" x14ac:dyDescent="0.2">
      <c r="A34" s="58" t="s">
        <v>13</v>
      </c>
      <c r="B34" s="11" t="str">
        <f>[30]Outubro!$B$5</f>
        <v>*</v>
      </c>
      <c r="C34" s="11" t="str">
        <f>[30]Outubro!$B$6</f>
        <v>*</v>
      </c>
      <c r="D34" s="11" t="str">
        <f>[30]Outubro!$B$7</f>
        <v>*</v>
      </c>
      <c r="E34" s="11" t="str">
        <f>[30]Outubro!$B$8</f>
        <v>*</v>
      </c>
      <c r="F34" s="11" t="str">
        <f>[30]Outubro!$B$9</f>
        <v>*</v>
      </c>
      <c r="G34" s="11" t="str">
        <f>[30]Outubro!$B$10</f>
        <v>*</v>
      </c>
      <c r="H34" s="11" t="str">
        <f>[30]Outubro!$B$11</f>
        <v>*</v>
      </c>
      <c r="I34" s="11" t="str">
        <f>[30]Outubro!$B$12</f>
        <v>*</v>
      </c>
      <c r="J34" s="11" t="str">
        <f>[30]Outubro!$B$13</f>
        <v>*</v>
      </c>
      <c r="K34" s="11" t="str">
        <f>[30]Outubro!$B$14</f>
        <v>*</v>
      </c>
      <c r="L34" s="11" t="str">
        <f>[30]Outubro!$B$15</f>
        <v>*</v>
      </c>
      <c r="M34" s="11" t="str">
        <f>[30]Outubro!$B$16</f>
        <v>*</v>
      </c>
      <c r="N34" s="11" t="str">
        <f>[30]Outubro!$B$17</f>
        <v>*</v>
      </c>
      <c r="O34" s="11" t="str">
        <f>[30]Outubro!$B$18</f>
        <v>*</v>
      </c>
      <c r="P34" s="11" t="str">
        <f>[30]Outubro!$B$19</f>
        <v>*</v>
      </c>
      <c r="Q34" s="11" t="str">
        <f>[30]Outubro!$B$20</f>
        <v>*</v>
      </c>
      <c r="R34" s="11" t="str">
        <f>[30]Outubro!$B$21</f>
        <v>*</v>
      </c>
      <c r="S34" s="11" t="str">
        <f>[30]Outubro!$B$22</f>
        <v>*</v>
      </c>
      <c r="T34" s="11" t="str">
        <f>[30]Outubro!$B$23</f>
        <v>*</v>
      </c>
      <c r="U34" s="11" t="str">
        <f>[30]Outubro!$B$24</f>
        <v>*</v>
      </c>
      <c r="V34" s="11" t="str">
        <f>[30]Outubro!$B$25</f>
        <v>*</v>
      </c>
      <c r="W34" s="11" t="str">
        <f>[30]Outubro!$B$26</f>
        <v>*</v>
      </c>
      <c r="X34" s="11" t="str">
        <f>[30]Outubro!$B$27</f>
        <v>*</v>
      </c>
      <c r="Y34" s="11" t="str">
        <f>[30]Outubro!$B$28</f>
        <v>*</v>
      </c>
      <c r="Z34" s="11" t="str">
        <f>[30]Outubro!$B$29</f>
        <v>*</v>
      </c>
      <c r="AA34" s="11" t="str">
        <f>[30]Outubro!$B$30</f>
        <v>*</v>
      </c>
      <c r="AB34" s="11" t="str">
        <f>[30]Outubro!$B$31</f>
        <v>*</v>
      </c>
      <c r="AC34" s="11" t="str">
        <f>[30]Outubro!$B$32</f>
        <v>*</v>
      </c>
      <c r="AD34" s="11" t="str">
        <f>[30]Outubro!$B$33</f>
        <v>*</v>
      </c>
      <c r="AE34" s="11" t="str">
        <f>[30]Outubro!$B$34</f>
        <v>*</v>
      </c>
      <c r="AF34" s="11" t="str">
        <f>[30]Outubro!$B$35</f>
        <v>*</v>
      </c>
      <c r="AG34" s="93" t="s">
        <v>226</v>
      </c>
      <c r="AJ34" t="s">
        <v>47</v>
      </c>
      <c r="AL34" t="s">
        <v>47</v>
      </c>
    </row>
    <row r="35" spans="1:38" x14ac:dyDescent="0.2">
      <c r="A35" s="58" t="s">
        <v>173</v>
      </c>
      <c r="B35" s="11">
        <f>[31]Outubro!$B$5</f>
        <v>30.912500000000005</v>
      </c>
      <c r="C35" s="11">
        <f>[31]Outubro!$B$6</f>
        <v>31.299999999999997</v>
      </c>
      <c r="D35" s="11">
        <f>[31]Outubro!$B$7</f>
        <v>30.75</v>
      </c>
      <c r="E35" s="11">
        <f>[31]Outubro!$B$8</f>
        <v>29.179166666666664</v>
      </c>
      <c r="F35" s="11">
        <f>[31]Outubro!$B$9</f>
        <v>29.175000000000001</v>
      </c>
      <c r="G35" s="11">
        <f>[31]Outubro!$B$10</f>
        <v>29.091666666666669</v>
      </c>
      <c r="H35" s="11">
        <f>[31]Outubro!$B$11</f>
        <v>29.891666666666662</v>
      </c>
      <c r="I35" s="11">
        <f>[31]Outubro!$B$12</f>
        <v>29.554166666666664</v>
      </c>
      <c r="J35" s="11">
        <f>[31]Outubro!$B$13</f>
        <v>32.000000000000007</v>
      </c>
      <c r="K35" s="11">
        <f>[31]Outubro!$B$14</f>
        <v>26.462500000000002</v>
      </c>
      <c r="L35" s="11">
        <f>[31]Outubro!$B$15</f>
        <v>25.37142857142857</v>
      </c>
      <c r="M35" s="11">
        <f>[31]Outubro!$B$16</f>
        <v>30.478571428571428</v>
      </c>
      <c r="N35" s="11">
        <f>[31]Outubro!$B$17</f>
        <v>27.871428571428574</v>
      </c>
      <c r="O35" s="11">
        <f>[31]Outubro!$B$18</f>
        <v>32.057142857142857</v>
      </c>
      <c r="P35" s="11">
        <f>[31]Outubro!$B$19</f>
        <v>23.1</v>
      </c>
      <c r="Q35" s="11">
        <f>[31]Outubro!$B$20</f>
        <v>25.087499999999999</v>
      </c>
      <c r="R35" s="11">
        <f>[31]Outubro!$B$21</f>
        <v>27.12222222222222</v>
      </c>
      <c r="S35" s="11">
        <f>[31]Outubro!$B$22</f>
        <v>27.411111111111111</v>
      </c>
      <c r="T35" s="11">
        <f>[31]Outubro!$B$23</f>
        <v>28.037500000000001</v>
      </c>
      <c r="U35" s="11">
        <f>[31]Outubro!$B$24</f>
        <v>29.544444444444441</v>
      </c>
      <c r="V35" s="11">
        <f>[31]Outubro!$B$25</f>
        <v>29.766666666666666</v>
      </c>
      <c r="W35" s="11">
        <f>[31]Outubro!$B$26</f>
        <v>28.737500000000004</v>
      </c>
      <c r="X35" s="11" t="str">
        <f>[31]Outubro!$B$27</f>
        <v>*</v>
      </c>
      <c r="Y35" s="11" t="str">
        <f>[31]Outubro!$B$28</f>
        <v>*</v>
      </c>
      <c r="Z35" s="11">
        <f>[31]Outubro!$B$29</f>
        <v>31.500000000000004</v>
      </c>
      <c r="AA35" s="11" t="str">
        <f>[31]Outubro!$B$30</f>
        <v>*</v>
      </c>
      <c r="AB35" s="11">
        <f>[31]Outubro!$B$31</f>
        <v>25.971428571428568</v>
      </c>
      <c r="AC35" s="11">
        <f>[31]Outubro!$B$32</f>
        <v>29.009090909090904</v>
      </c>
      <c r="AD35" s="11">
        <f>[31]Outubro!$B$33</f>
        <v>22.900000000000002</v>
      </c>
      <c r="AE35" s="11">
        <f>[31]Outubro!$B$34</f>
        <v>22.733333333333334</v>
      </c>
      <c r="AF35" s="11">
        <f>[31]Outubro!$B$35</f>
        <v>24.9</v>
      </c>
      <c r="AG35" s="138">
        <f t="shared" ref="AG35" si="7">AVERAGE(B35:AF35)</f>
        <v>28.211286976911971</v>
      </c>
      <c r="AK35" t="s">
        <v>47</v>
      </c>
    </row>
    <row r="36" spans="1:38" x14ac:dyDescent="0.2">
      <c r="A36" s="58" t="s">
        <v>144</v>
      </c>
      <c r="B36" s="11" t="str">
        <f>[32]Outubro!$B$5</f>
        <v>*</v>
      </c>
      <c r="C36" s="11" t="str">
        <f>[32]Outubro!$B$6</f>
        <v>*</v>
      </c>
      <c r="D36" s="11" t="str">
        <f>[32]Outubro!$B$7</f>
        <v>*</v>
      </c>
      <c r="E36" s="11" t="str">
        <f>[32]Outubro!$B$8</f>
        <v>*</v>
      </c>
      <c r="F36" s="11" t="str">
        <f>[32]Outubro!$B$9</f>
        <v>*</v>
      </c>
      <c r="G36" s="11" t="str">
        <f>[32]Outubro!$B$10</f>
        <v>*</v>
      </c>
      <c r="H36" s="11" t="str">
        <f>[32]Outubro!$B$11</f>
        <v>*</v>
      </c>
      <c r="I36" s="11" t="str">
        <f>[32]Outubro!$B$12</f>
        <v>*</v>
      </c>
      <c r="J36" s="11" t="str">
        <f>[32]Outubro!$B$13</f>
        <v>*</v>
      </c>
      <c r="K36" s="11" t="str">
        <f>[32]Outubro!$B$14</f>
        <v>*</v>
      </c>
      <c r="L36" s="11" t="str">
        <f>[32]Outubro!$B$15</f>
        <v>*</v>
      </c>
      <c r="M36" s="11" t="str">
        <f>[32]Outubro!$B$16</f>
        <v>*</v>
      </c>
      <c r="N36" s="11" t="str">
        <f>[32]Outubro!$B$17</f>
        <v>*</v>
      </c>
      <c r="O36" s="11" t="str">
        <f>[32]Outubro!$B$18</f>
        <v>*</v>
      </c>
      <c r="P36" s="11" t="str">
        <f>[32]Outubro!$B$19</f>
        <v>*</v>
      </c>
      <c r="Q36" s="11" t="str">
        <f>[32]Outubro!$B$20</f>
        <v>*</v>
      </c>
      <c r="R36" s="11" t="str">
        <f>[32]Outubro!$B$21</f>
        <v>*</v>
      </c>
      <c r="S36" s="11" t="str">
        <f>[32]Outubro!$B$22</f>
        <v>*</v>
      </c>
      <c r="T36" s="11" t="str">
        <f>[32]Outubro!$B$23</f>
        <v>*</v>
      </c>
      <c r="U36" s="11" t="str">
        <f>[32]Outubro!$B$24</f>
        <v>*</v>
      </c>
      <c r="V36" s="11" t="str">
        <f>[32]Outubro!$B$25</f>
        <v>*</v>
      </c>
      <c r="W36" s="11" t="str">
        <f>[32]Outubro!$B$26</f>
        <v>*</v>
      </c>
      <c r="X36" s="11" t="str">
        <f>[32]Outubro!$B$27</f>
        <v>*</v>
      </c>
      <c r="Y36" s="11" t="str">
        <f>[32]Outubro!$B$28</f>
        <v>*</v>
      </c>
      <c r="Z36" s="11" t="str">
        <f>[32]Outubro!$B$29</f>
        <v>*</v>
      </c>
      <c r="AA36" s="11" t="str">
        <f>[32]Outubro!$B$30</f>
        <v>*</v>
      </c>
      <c r="AB36" s="11" t="str">
        <f>[32]Outubro!$B$31</f>
        <v>*</v>
      </c>
      <c r="AC36" s="11" t="str">
        <f>[32]Outubro!$B$32</f>
        <v>*</v>
      </c>
      <c r="AD36" s="11" t="str">
        <f>[32]Outubro!$B$33</f>
        <v>*</v>
      </c>
      <c r="AE36" s="11" t="str">
        <f>[32]Outubro!$B$34</f>
        <v>*</v>
      </c>
      <c r="AF36" s="11" t="str">
        <f>[32]Outubro!$B$35</f>
        <v>*</v>
      </c>
      <c r="AG36" s="138" t="s">
        <v>226</v>
      </c>
      <c r="AK36" t="s">
        <v>47</v>
      </c>
    </row>
    <row r="37" spans="1:38" x14ac:dyDescent="0.2">
      <c r="A37" s="58" t="s">
        <v>14</v>
      </c>
      <c r="B37" s="11" t="str">
        <f>[33]Outubro!$B$5</f>
        <v>*</v>
      </c>
      <c r="C37" s="11" t="str">
        <f>[33]Outubro!$B$6</f>
        <v>*</v>
      </c>
      <c r="D37" s="11" t="str">
        <f>[33]Outubro!$B$7</f>
        <v>*</v>
      </c>
      <c r="E37" s="11" t="str">
        <f>[33]Outubro!$B$8</f>
        <v>*</v>
      </c>
      <c r="F37" s="11" t="str">
        <f>[33]Outubro!$B$9</f>
        <v>*</v>
      </c>
      <c r="G37" s="11" t="str">
        <f>[33]Outubro!$B$10</f>
        <v>*</v>
      </c>
      <c r="H37" s="11" t="str">
        <f>[33]Outubro!$B$11</f>
        <v>*</v>
      </c>
      <c r="I37" s="11" t="str">
        <f>[33]Outubro!$B$12</f>
        <v>*</v>
      </c>
      <c r="J37" s="11" t="str">
        <f>[33]Outubro!$B$13</f>
        <v>*</v>
      </c>
      <c r="K37" s="11" t="str">
        <f>[33]Outubro!$B$14</f>
        <v>*</v>
      </c>
      <c r="L37" s="11" t="str">
        <f>[33]Outubro!$B$15</f>
        <v>*</v>
      </c>
      <c r="M37" s="11" t="str">
        <f>[33]Outubro!$B$16</f>
        <v>*</v>
      </c>
      <c r="N37" s="11" t="str">
        <f>[33]Outubro!$B$17</f>
        <v>*</v>
      </c>
      <c r="O37" s="11" t="str">
        <f>[33]Outubro!$B$18</f>
        <v>*</v>
      </c>
      <c r="P37" s="11" t="str">
        <f>[33]Outubro!$B$19</f>
        <v>*</v>
      </c>
      <c r="Q37" s="11" t="str">
        <f>[33]Outubro!$B$20</f>
        <v>*</v>
      </c>
      <c r="R37" s="11" t="str">
        <f>[33]Outubro!$B$21</f>
        <v>*</v>
      </c>
      <c r="S37" s="11" t="str">
        <f>[33]Outubro!$B$22</f>
        <v>*</v>
      </c>
      <c r="T37" s="11" t="str">
        <f>[33]Outubro!$B$23</f>
        <v>*</v>
      </c>
      <c r="U37" s="11" t="str">
        <f>[33]Outubro!$B$24</f>
        <v>*</v>
      </c>
      <c r="V37" s="11" t="str">
        <f>[33]Outubro!$B$25</f>
        <v>*</v>
      </c>
      <c r="W37" s="11" t="str">
        <f>[33]Outubro!$B$26</f>
        <v>*</v>
      </c>
      <c r="X37" s="11" t="str">
        <f>[33]Outubro!$B$27</f>
        <v>*</v>
      </c>
      <c r="Y37" s="11" t="str">
        <f>[33]Outubro!$B$28</f>
        <v>*</v>
      </c>
      <c r="Z37" s="11" t="str">
        <f>[33]Outubro!$B$29</f>
        <v>*</v>
      </c>
      <c r="AA37" s="11" t="str">
        <f>[33]Outubro!$B$30</f>
        <v>*</v>
      </c>
      <c r="AB37" s="11" t="str">
        <f>[33]Outubro!$B$31</f>
        <v>*</v>
      </c>
      <c r="AC37" s="11" t="str">
        <f>[33]Outubro!$B$32</f>
        <v>*</v>
      </c>
      <c r="AD37" s="11" t="str">
        <f>[33]Outubro!$B$33</f>
        <v>*</v>
      </c>
      <c r="AE37" s="11" t="str">
        <f>[33]Outubro!$B$34</f>
        <v>*</v>
      </c>
      <c r="AF37" s="11" t="str">
        <f>[33]Outubro!$B$35</f>
        <v>*</v>
      </c>
      <c r="AG37" s="93" t="s">
        <v>226</v>
      </c>
      <c r="AJ37" t="s">
        <v>47</v>
      </c>
      <c r="AK37" t="s">
        <v>47</v>
      </c>
    </row>
    <row r="38" spans="1:38" x14ac:dyDescent="0.2">
      <c r="A38" s="58" t="s">
        <v>174</v>
      </c>
      <c r="B38" s="11">
        <f>[34]Outubro!$B$5</f>
        <v>21.945454545454549</v>
      </c>
      <c r="C38" s="11">
        <f>[34]Outubro!$B$6</f>
        <v>23.583333333333332</v>
      </c>
      <c r="D38" s="11">
        <f>[34]Outubro!$B$7</f>
        <v>23.658333333333331</v>
      </c>
      <c r="E38" s="11">
        <f>[34]Outubro!$B$8</f>
        <v>24.566666666666666</v>
      </c>
      <c r="F38" s="11">
        <f>[34]Outubro!$B$9</f>
        <v>24.642857142857142</v>
      </c>
      <c r="G38" s="11">
        <f>[34]Outubro!$B$10</f>
        <v>25.250000000000004</v>
      </c>
      <c r="H38" s="11">
        <f>[34]Outubro!$B$11</f>
        <v>24.918181818181814</v>
      </c>
      <c r="I38" s="11">
        <f>[34]Outubro!$B$12</f>
        <v>26.299999999999997</v>
      </c>
      <c r="J38" s="11">
        <f>[34]Outubro!$B$13</f>
        <v>25.330000000000002</v>
      </c>
      <c r="K38" s="11">
        <f>[34]Outubro!$B$14</f>
        <v>26.711111111111109</v>
      </c>
      <c r="L38" s="11">
        <f>[34]Outubro!$B$15</f>
        <v>26.910000000000004</v>
      </c>
      <c r="M38" s="11">
        <f>[34]Outubro!$B$16</f>
        <v>23.076923076923077</v>
      </c>
      <c r="N38" s="11">
        <f>[34]Outubro!$B$17</f>
        <v>25.215384615384615</v>
      </c>
      <c r="O38" s="11">
        <f>[34]Outubro!$B$18</f>
        <v>26.536363636363635</v>
      </c>
      <c r="P38" s="11">
        <f>[34]Outubro!$B$19</f>
        <v>27.337500000000002</v>
      </c>
      <c r="Q38" s="11">
        <f>[34]Outubro!$B$20</f>
        <v>24.050000000000004</v>
      </c>
      <c r="R38" s="11">
        <f>[34]Outubro!$B$21</f>
        <v>24.690909090909091</v>
      </c>
      <c r="S38" s="11">
        <f>[34]Outubro!$B$22</f>
        <v>25.709090909090911</v>
      </c>
      <c r="T38" s="11">
        <f>[34]Outubro!$B$23</f>
        <v>24.230769230769226</v>
      </c>
      <c r="U38" s="11">
        <f>[34]Outubro!$B$24</f>
        <v>24.552941176470593</v>
      </c>
      <c r="V38" s="11">
        <f>[34]Outubro!$B$25</f>
        <v>22.630769230769229</v>
      </c>
      <c r="W38" s="11">
        <f>[34]Outubro!$B$26</f>
        <v>25.150000000000002</v>
      </c>
      <c r="X38" s="11">
        <f>[34]Outubro!$B$27</f>
        <v>25.59090909090909</v>
      </c>
      <c r="Y38" s="11">
        <f>[34]Outubro!$B$28</f>
        <v>24.406666666666663</v>
      </c>
      <c r="Z38" s="11">
        <f>[34]Outubro!$B$29</f>
        <v>25.053846153846159</v>
      </c>
      <c r="AA38" s="11">
        <f>[34]Outubro!$B$30</f>
        <v>25.428571428571434</v>
      </c>
      <c r="AB38" s="11">
        <f>[34]Outubro!$B$31</f>
        <v>22.471428571428568</v>
      </c>
      <c r="AC38" s="11">
        <f>[34]Outubro!$B$32</f>
        <v>24.168749999999996</v>
      </c>
      <c r="AD38" s="11">
        <f>[34]Outubro!$B$33</f>
        <v>23.066666666666659</v>
      </c>
      <c r="AE38" s="11">
        <f>[34]Outubro!$B$34</f>
        <v>22.753846153846158</v>
      </c>
      <c r="AF38" s="11">
        <f>[34]Outubro!$B$35</f>
        <v>24.469230769230766</v>
      </c>
      <c r="AG38" s="138">
        <f t="shared" ref="AG38" si="8">AVERAGE(B38:AF38)</f>
        <v>24.6582743360898</v>
      </c>
      <c r="AI38" s="130" t="s">
        <v>47</v>
      </c>
      <c r="AJ38" s="130" t="s">
        <v>47</v>
      </c>
    </row>
    <row r="39" spans="1:38" x14ac:dyDescent="0.2">
      <c r="A39" s="58" t="s">
        <v>15</v>
      </c>
      <c r="B39" s="11">
        <f>[35]Outubro!$B$5</f>
        <v>31.554166666666671</v>
      </c>
      <c r="C39" s="11">
        <f>[35]Outubro!$B$6</f>
        <v>31.974999999999998</v>
      </c>
      <c r="D39" s="11">
        <f>[35]Outubro!$B$7</f>
        <v>30.420833333333331</v>
      </c>
      <c r="E39" s="11">
        <f>[35]Outubro!$B$8</f>
        <v>24.216666666666669</v>
      </c>
      <c r="F39" s="11">
        <f>[35]Outubro!$B$9</f>
        <v>24.879166666666663</v>
      </c>
      <c r="G39" s="11">
        <f>[35]Outubro!$B$10</f>
        <v>27.224999999999994</v>
      </c>
      <c r="H39" s="11">
        <f>[35]Outubro!$B$11</f>
        <v>30.766666666666666</v>
      </c>
      <c r="I39" s="11">
        <f>[35]Outubro!$B$12</f>
        <v>30.054166666666671</v>
      </c>
      <c r="J39" s="11">
        <f>[35]Outubro!$B$13</f>
        <v>30.416666666666668</v>
      </c>
      <c r="K39" s="11">
        <f>[35]Outubro!$B$14</f>
        <v>23.829166666666666</v>
      </c>
      <c r="L39" s="11">
        <f>[35]Outubro!$B$15</f>
        <v>24.916666666666671</v>
      </c>
      <c r="M39" s="11">
        <f>[35]Outubro!$B$16</f>
        <v>24.762499999999999</v>
      </c>
      <c r="N39" s="11">
        <f>[35]Outubro!$B$17</f>
        <v>24.691666666666663</v>
      </c>
      <c r="O39" s="11">
        <f>[35]Outubro!$B$18</f>
        <v>26.087499999999991</v>
      </c>
      <c r="P39" s="11">
        <f>[35]Outubro!$B$19</f>
        <v>19.991666666666664</v>
      </c>
      <c r="Q39" s="11">
        <f>[35]Outubro!$B$20</f>
        <v>21.441666666666663</v>
      </c>
      <c r="R39" s="11">
        <f>[35]Outubro!$B$21</f>
        <v>22.6875</v>
      </c>
      <c r="S39" s="11">
        <f>[35]Outubro!$B$22</f>
        <v>21.883333333333336</v>
      </c>
      <c r="T39" s="11">
        <f>[35]Outubro!$B$23</f>
        <v>24.320833333333326</v>
      </c>
      <c r="U39" s="11">
        <f>[35]Outubro!$B$24</f>
        <v>23.824999999999999</v>
      </c>
      <c r="V39" s="11">
        <f>[35]Outubro!$B$25</f>
        <v>24.862499999999997</v>
      </c>
      <c r="W39" s="11">
        <f>[35]Outubro!$B$26</f>
        <v>24.325000000000006</v>
      </c>
      <c r="X39" s="11">
        <f>[35]Outubro!$B$27</f>
        <v>23.491666666666674</v>
      </c>
      <c r="Y39" s="11">
        <f>[35]Outubro!$B$28</f>
        <v>22.220833333333331</v>
      </c>
      <c r="Z39" s="11">
        <f>[35]Outubro!$B$29</f>
        <v>24.879166666666663</v>
      </c>
      <c r="AA39" s="11">
        <f>[35]Outubro!$B$30</f>
        <v>21.829166666666662</v>
      </c>
      <c r="AB39" s="11">
        <f>[35]Outubro!$B$31</f>
        <v>21.308333333333341</v>
      </c>
      <c r="AC39" s="11">
        <f>[35]Outubro!$B$32</f>
        <v>24.4375</v>
      </c>
      <c r="AD39" s="11">
        <f>[35]Outubro!$B$33</f>
        <v>20.887500000000003</v>
      </c>
      <c r="AE39" s="11">
        <f>[35]Outubro!$B$34</f>
        <v>20.108333333333338</v>
      </c>
      <c r="AF39" s="11">
        <f>[35]Outubro!$B$35</f>
        <v>22.008333333333329</v>
      </c>
      <c r="AG39" s="93">
        <f t="shared" ref="AG39:AG41" si="9">AVERAGE(B39:AF39)</f>
        <v>24.848521505376343</v>
      </c>
      <c r="AH39" s="12" t="s">
        <v>47</v>
      </c>
      <c r="AI39" s="12" t="s">
        <v>47</v>
      </c>
      <c r="AJ39" t="s">
        <v>47</v>
      </c>
      <c r="AK39" t="s">
        <v>47</v>
      </c>
    </row>
    <row r="40" spans="1:38" x14ac:dyDescent="0.2">
      <c r="A40" s="58" t="s">
        <v>16</v>
      </c>
      <c r="B40" s="11" t="str">
        <f>[36]Outubro!$B$5</f>
        <v>*</v>
      </c>
      <c r="C40" s="11" t="str">
        <f>[36]Outubro!$B$6</f>
        <v>*</v>
      </c>
      <c r="D40" s="11" t="str">
        <f>[36]Outubro!$B$7</f>
        <v>*</v>
      </c>
      <c r="E40" s="11" t="str">
        <f>[36]Outubro!$B$8</f>
        <v>*</v>
      </c>
      <c r="F40" s="11" t="str">
        <f>[36]Outubro!$B$9</f>
        <v>*</v>
      </c>
      <c r="G40" s="11">
        <f>[36]Outubro!$B$10</f>
        <v>30.184615384615388</v>
      </c>
      <c r="H40" s="11">
        <f>[36]Outubro!$B$11</f>
        <v>30.137500000000014</v>
      </c>
      <c r="I40" s="11">
        <f>[36]Outubro!$B$12</f>
        <v>33.426086956521729</v>
      </c>
      <c r="J40" s="11" t="str">
        <f>[36]Outubro!$B$13</f>
        <v>*</v>
      </c>
      <c r="K40" s="11" t="str">
        <f>[36]Outubro!$B$14</f>
        <v>*</v>
      </c>
      <c r="L40" s="11" t="str">
        <f>[36]Outubro!$B$15</f>
        <v>*</v>
      </c>
      <c r="M40" s="11" t="str">
        <f>[36]Outubro!$B$16</f>
        <v>*</v>
      </c>
      <c r="N40" s="11" t="str">
        <f>[36]Outubro!$B$17</f>
        <v>*</v>
      </c>
      <c r="O40" s="11" t="str">
        <f>[36]Outubro!$B$18</f>
        <v>*</v>
      </c>
      <c r="P40" s="11" t="str">
        <f>[36]Outubro!$B$19</f>
        <v>*</v>
      </c>
      <c r="Q40" s="11" t="str">
        <f>[36]Outubro!$B$20</f>
        <v>*</v>
      </c>
      <c r="R40" s="11">
        <f>[36]Outubro!$B$21</f>
        <v>32.609090909090916</v>
      </c>
      <c r="S40" s="11">
        <f>[36]Outubro!$B$22</f>
        <v>25.69583333333334</v>
      </c>
      <c r="T40" s="11">
        <f>[36]Outubro!$B$23</f>
        <v>26.979166666666668</v>
      </c>
      <c r="U40" s="11">
        <f>[36]Outubro!$B$24</f>
        <v>27.185714285714287</v>
      </c>
      <c r="V40" s="11" t="str">
        <f>[36]Outubro!$B$25</f>
        <v>*</v>
      </c>
      <c r="W40" s="11" t="str">
        <f>[36]Outubro!$B$26</f>
        <v>*</v>
      </c>
      <c r="X40" s="11" t="str">
        <f>[36]Outubro!$B$27</f>
        <v>*</v>
      </c>
      <c r="Y40" s="11" t="str">
        <f>[36]Outubro!$B$28</f>
        <v>*</v>
      </c>
      <c r="Z40" s="11" t="str">
        <f>[36]Outubro!$B$29</f>
        <v>*</v>
      </c>
      <c r="AA40" s="11">
        <f>[36]Outubro!$B$30</f>
        <v>23.788888888888891</v>
      </c>
      <c r="AB40" s="11">
        <f>[36]Outubro!$B$31</f>
        <v>24.650000000000006</v>
      </c>
      <c r="AC40" s="11">
        <f>[36]Outubro!$B$32</f>
        <v>27.595833333333331</v>
      </c>
      <c r="AD40" s="11">
        <f>[36]Outubro!$B$33</f>
        <v>22.95</v>
      </c>
      <c r="AE40" s="11" t="str">
        <f>[36]Outubro!$B$34</f>
        <v>*</v>
      </c>
      <c r="AF40" s="11" t="str">
        <f>[36]Outubro!$B$35</f>
        <v>*</v>
      </c>
      <c r="AG40" s="93">
        <f t="shared" si="9"/>
        <v>27.745702705287684</v>
      </c>
      <c r="AI40" s="12" t="s">
        <v>47</v>
      </c>
      <c r="AK40" t="s">
        <v>47</v>
      </c>
    </row>
    <row r="41" spans="1:38" x14ac:dyDescent="0.2">
      <c r="A41" s="58" t="s">
        <v>175</v>
      </c>
      <c r="B41" s="11">
        <f>[37]Outubro!$B$5</f>
        <v>31.770833333333329</v>
      </c>
      <c r="C41" s="11">
        <f>[37]Outubro!$B$6</f>
        <v>31.841666666666665</v>
      </c>
      <c r="D41" s="11">
        <f>[37]Outubro!$B$7</f>
        <v>31.508333333333336</v>
      </c>
      <c r="E41" s="11">
        <f>[37]Outubro!$B$8</f>
        <v>31.595833333333342</v>
      </c>
      <c r="F41" s="11">
        <f>[37]Outubro!$B$9</f>
        <v>31.129166666666663</v>
      </c>
      <c r="G41" s="11">
        <f>[37]Outubro!$B$10</f>
        <v>30.650000000000002</v>
      </c>
      <c r="H41" s="11">
        <f>[37]Outubro!$B$11</f>
        <v>30.366666666666664</v>
      </c>
      <c r="I41" s="11">
        <f>[37]Outubro!$B$12</f>
        <v>31.545833333333334</v>
      </c>
      <c r="J41" s="11">
        <f>[37]Outubro!$B$13</f>
        <v>32.408333333333339</v>
      </c>
      <c r="K41" s="11">
        <f>[37]Outubro!$B$14</f>
        <v>29.108333333333334</v>
      </c>
      <c r="L41" s="11">
        <f>[37]Outubro!$B$15</f>
        <v>27.154166666666669</v>
      </c>
      <c r="M41" s="11">
        <f>[37]Outubro!$B$16</f>
        <v>28.345833333333328</v>
      </c>
      <c r="N41" s="11">
        <f>[37]Outubro!$B$17</f>
        <v>28.695833333333322</v>
      </c>
      <c r="O41" s="11">
        <f>[37]Outubro!$B$18</f>
        <v>28.391666666666662</v>
      </c>
      <c r="P41" s="11">
        <f>[37]Outubro!$B$19</f>
        <v>24.141666666666666</v>
      </c>
      <c r="Q41" s="11">
        <f>[37]Outubro!$B$20</f>
        <v>23.908333333333331</v>
      </c>
      <c r="R41" s="11">
        <f>[37]Outubro!$B$21</f>
        <v>25.420833333333338</v>
      </c>
      <c r="S41" s="11">
        <f>[37]Outubro!$B$22</f>
        <v>26.008333333333336</v>
      </c>
      <c r="T41" s="11">
        <f>[37]Outubro!$B$23</f>
        <v>25.341666666666669</v>
      </c>
      <c r="U41" s="11">
        <f>[37]Outubro!$B$24</f>
        <v>23.916666666666668</v>
      </c>
      <c r="V41" s="11">
        <f>[37]Outubro!$B$25</f>
        <v>25.429166666666664</v>
      </c>
      <c r="W41" s="11">
        <f>[37]Outubro!$B$26</f>
        <v>26.387500000000003</v>
      </c>
      <c r="X41" s="11">
        <f>[37]Outubro!$B$27</f>
        <v>26.312500000000004</v>
      </c>
      <c r="Y41" s="11">
        <f>[37]Outubro!$B$28</f>
        <v>25.979166666666668</v>
      </c>
      <c r="Z41" s="11">
        <f>[37]Outubro!$B$29</f>
        <v>26.458333333333332</v>
      </c>
      <c r="AA41" s="11">
        <f>[37]Outubro!$B$30</f>
        <v>24.125</v>
      </c>
      <c r="AB41" s="11">
        <f>[37]Outubro!$B$31</f>
        <v>23.2</v>
      </c>
      <c r="AC41" s="11">
        <f>[37]Outubro!$B$32</f>
        <v>26.012500000000003</v>
      </c>
      <c r="AD41" s="11">
        <f>[37]Outubro!$B$33</f>
        <v>21.916666666666661</v>
      </c>
      <c r="AE41" s="11">
        <f>[37]Outubro!$B$34</f>
        <v>22.783333333333335</v>
      </c>
      <c r="AF41" s="11">
        <f>[37]Outubro!$B$35</f>
        <v>23.262499999999999</v>
      </c>
      <c r="AG41" s="138">
        <f t="shared" si="9"/>
        <v>27.261827956989251</v>
      </c>
      <c r="AI41" s="12" t="s">
        <v>47</v>
      </c>
      <c r="AK41" t="s">
        <v>47</v>
      </c>
    </row>
    <row r="42" spans="1:38" x14ac:dyDescent="0.2">
      <c r="A42" s="58" t="s">
        <v>17</v>
      </c>
      <c r="B42" s="11">
        <f>[38]Outubro!$B$5</f>
        <v>29.633333333333336</v>
      </c>
      <c r="C42" s="11">
        <f>[38]Outubro!$B$6</f>
        <v>29.737499999999997</v>
      </c>
      <c r="D42" s="11">
        <f>[38]Outubro!$B$7</f>
        <v>29.833333333333332</v>
      </c>
      <c r="E42" s="11">
        <f>[38]Outubro!$B$8</f>
        <v>28.629166666666666</v>
      </c>
      <c r="F42" s="11">
        <f>[38]Outubro!$B$9</f>
        <v>28.562499999999996</v>
      </c>
      <c r="G42" s="11">
        <f>[38]Outubro!$B$10</f>
        <v>29.404166666666669</v>
      </c>
      <c r="H42" s="11">
        <f>[38]Outubro!$B$11</f>
        <v>29.587499999999995</v>
      </c>
      <c r="I42" s="11">
        <f>[38]Outubro!$B$12</f>
        <v>29.795833333333338</v>
      </c>
      <c r="J42" s="11">
        <f>[38]Outubro!$B$13</f>
        <v>30.839130434782618</v>
      </c>
      <c r="K42" s="11">
        <f>[38]Outubro!$B$14</f>
        <v>26.07083333333334</v>
      </c>
      <c r="L42" s="11">
        <f>[38]Outubro!$B$15</f>
        <v>24.587500000000002</v>
      </c>
      <c r="M42" s="11">
        <f>[38]Outubro!$B$16</f>
        <v>25.920833333333334</v>
      </c>
      <c r="N42" s="11">
        <f>[38]Outubro!$B$17</f>
        <v>26.862500000000008</v>
      </c>
      <c r="O42" s="11">
        <f>[38]Outubro!$B$18</f>
        <v>26.591666666666665</v>
      </c>
      <c r="P42" s="11">
        <f>[38]Outubro!$B$19</f>
        <v>21.404166666666672</v>
      </c>
      <c r="Q42" s="11">
        <f>[38]Outubro!$B$20</f>
        <v>22.308333333333334</v>
      </c>
      <c r="R42" s="11">
        <f>[38]Outubro!$B$21</f>
        <v>24.337500000000002</v>
      </c>
      <c r="S42" s="11">
        <f>[38]Outubro!$B$22</f>
        <v>23.937499999999996</v>
      </c>
      <c r="T42" s="11">
        <f>[38]Outubro!$B$23</f>
        <v>24.604166666666661</v>
      </c>
      <c r="U42" s="11">
        <f>[38]Outubro!$B$24</f>
        <v>26.2</v>
      </c>
      <c r="V42" s="11">
        <f>[38]Outubro!$B$25</f>
        <v>26.266666666666666</v>
      </c>
      <c r="W42" s="11">
        <f>[38]Outubro!$B$26</f>
        <v>25.845833333333331</v>
      </c>
      <c r="X42" s="11">
        <f>[38]Outubro!$B$27</f>
        <v>26.745833333333326</v>
      </c>
      <c r="Y42" s="11">
        <f>[38]Outubro!$B$28</f>
        <v>24.520833333333332</v>
      </c>
      <c r="Z42" s="11">
        <f>[38]Outubro!$B$29</f>
        <v>25.358333333333334</v>
      </c>
      <c r="AA42" s="11">
        <f>[38]Outubro!$B$30</f>
        <v>22.283333333333328</v>
      </c>
      <c r="AB42" s="11">
        <f>[38]Outubro!$B$31</f>
        <v>22.387500000000003</v>
      </c>
      <c r="AC42" s="11">
        <f>[38]Outubro!$B$32</f>
        <v>24.366666666666664</v>
      </c>
      <c r="AD42" s="11">
        <f>[38]Outubro!$B$33</f>
        <v>22.891666666666666</v>
      </c>
      <c r="AE42" s="11">
        <f>[38]Outubro!$B$34</f>
        <v>21.533333333333335</v>
      </c>
      <c r="AF42" s="11">
        <f>[38]Outubro!$B$35</f>
        <v>22.554166666666671</v>
      </c>
      <c r="AG42" s="93">
        <f t="shared" ref="AG42" si="10">AVERAGE(B42:AF42)</f>
        <v>25.922633239831697</v>
      </c>
      <c r="AI42" s="12" t="s">
        <v>47</v>
      </c>
      <c r="AK42" t="s">
        <v>47</v>
      </c>
    </row>
    <row r="43" spans="1:38" x14ac:dyDescent="0.2">
      <c r="A43" s="58" t="s">
        <v>157</v>
      </c>
      <c r="B43" s="11">
        <f>[39]Outubro!$B$5</f>
        <v>30.879166666666663</v>
      </c>
      <c r="C43" s="11">
        <f>[39]Outubro!$B$6</f>
        <v>31.704166666666666</v>
      </c>
      <c r="D43" s="11">
        <f>[39]Outubro!$B$7</f>
        <v>31.283333333333335</v>
      </c>
      <c r="E43" s="11">
        <f>[39]Outubro!$B$8</f>
        <v>29.045833333333338</v>
      </c>
      <c r="F43" s="11">
        <f>[39]Outubro!$B$9</f>
        <v>29.962499999999995</v>
      </c>
      <c r="G43" s="11">
        <f>[39]Outubro!$B$10</f>
        <v>31.016666666666662</v>
      </c>
      <c r="H43" s="11">
        <f>[39]Outubro!$B$11</f>
        <v>30.008333333333336</v>
      </c>
      <c r="I43" s="11">
        <f>[39]Outubro!$B$12</f>
        <v>30.616666666666664</v>
      </c>
      <c r="J43" s="11">
        <f>[39]Outubro!$B$13</f>
        <v>31.579166666666662</v>
      </c>
      <c r="K43" s="11">
        <f>[39]Outubro!$B$14</f>
        <v>26.862499999999994</v>
      </c>
      <c r="L43" s="11">
        <f>[39]Outubro!$B$15</f>
        <v>25.008333333333336</v>
      </c>
      <c r="M43" s="11">
        <f>[39]Outubro!$B$16</f>
        <v>27.020833333333343</v>
      </c>
      <c r="N43" s="11">
        <f>[39]Outubro!$B$17</f>
        <v>29.045833333333334</v>
      </c>
      <c r="O43" s="11">
        <f>[39]Outubro!$B$18</f>
        <v>29.233333333333331</v>
      </c>
      <c r="P43" s="11">
        <f>[39]Outubro!$B$19</f>
        <v>23.070833333333329</v>
      </c>
      <c r="Q43" s="11">
        <f>[39]Outubro!$B$20</f>
        <v>23.900000000000002</v>
      </c>
      <c r="R43" s="11">
        <f>[39]Outubro!$B$21</f>
        <v>24.395833333333329</v>
      </c>
      <c r="S43" s="11">
        <f>[39]Outubro!$B$22</f>
        <v>25.987500000000001</v>
      </c>
      <c r="T43" s="11">
        <f>[39]Outubro!$B$23</f>
        <v>26.091666666666669</v>
      </c>
      <c r="U43" s="11">
        <f>[39]Outubro!$B$24</f>
        <v>24.700000000000003</v>
      </c>
      <c r="V43" s="11">
        <f>[39]Outubro!$B$25</f>
        <v>26.349999999999998</v>
      </c>
      <c r="W43" s="11">
        <f>[39]Outubro!$B$26</f>
        <v>26.720833333333331</v>
      </c>
      <c r="X43" s="11">
        <f>[39]Outubro!$B$27</f>
        <v>26.758333333333336</v>
      </c>
      <c r="Y43" s="11">
        <f>[39]Outubro!$B$28</f>
        <v>23.979166666666668</v>
      </c>
      <c r="Z43" s="11">
        <f>[39]Outubro!$B$29</f>
        <v>25.845833333333335</v>
      </c>
      <c r="AA43" s="11">
        <f>[39]Outubro!$B$30</f>
        <v>23.24166666666666</v>
      </c>
      <c r="AB43" s="11">
        <f>[39]Outubro!$B$31</f>
        <v>23.491666666666671</v>
      </c>
      <c r="AC43" s="11">
        <f>[39]Outubro!$B$32</f>
        <v>24.324999999999999</v>
      </c>
      <c r="AD43" s="11">
        <f>[39]Outubro!$B$33</f>
        <v>22.091666666666669</v>
      </c>
      <c r="AE43" s="11">
        <f>[39]Outubro!$B$34</f>
        <v>23.004166666666663</v>
      </c>
      <c r="AF43" s="11">
        <f>[39]Outubro!$B$35</f>
        <v>22.75</v>
      </c>
      <c r="AG43" s="138">
        <f>AVERAGE(B43:AF43)</f>
        <v>26.773252688172043</v>
      </c>
      <c r="AI43" s="12" t="s">
        <v>47</v>
      </c>
      <c r="AJ43" t="s">
        <v>47</v>
      </c>
    </row>
    <row r="44" spans="1:38" x14ac:dyDescent="0.2">
      <c r="A44" s="58" t="s">
        <v>18</v>
      </c>
      <c r="B44" s="11">
        <f>[40]Outubro!$B$5</f>
        <v>30.216666666666658</v>
      </c>
      <c r="C44" s="11">
        <f>[40]Outubro!$B$6</f>
        <v>30.212500000000002</v>
      </c>
      <c r="D44" s="11">
        <f>[40]Outubro!$B$7</f>
        <v>29.825000000000003</v>
      </c>
      <c r="E44" s="11">
        <f>[40]Outubro!$B$8</f>
        <v>31.099999999999994</v>
      </c>
      <c r="F44" s="11">
        <f>[40]Outubro!$B$9</f>
        <v>30.883333333333329</v>
      </c>
      <c r="G44" s="11">
        <f>[40]Outubro!$B$10</f>
        <v>31.612499999999997</v>
      </c>
      <c r="H44" s="11">
        <f>[40]Outubro!$B$11</f>
        <v>30.204166666666655</v>
      </c>
      <c r="I44" s="11">
        <f>[40]Outubro!$B$12</f>
        <v>31.104166666666668</v>
      </c>
      <c r="J44" s="11">
        <f>[40]Outubro!$B$13</f>
        <v>29.799999999999997</v>
      </c>
      <c r="K44" s="11">
        <f>[40]Outubro!$B$14</f>
        <v>29.520833333333339</v>
      </c>
      <c r="L44" s="11">
        <f>[40]Outubro!$B$15</f>
        <v>27.070833333333329</v>
      </c>
      <c r="M44" s="11">
        <f>[40]Outubro!$B$16</f>
        <v>26.549999999999997</v>
      </c>
      <c r="N44" s="11">
        <f>[40]Outubro!$B$17</f>
        <v>27.404166666666669</v>
      </c>
      <c r="O44" s="11">
        <f>[40]Outubro!$B$18</f>
        <v>28.929166666666671</v>
      </c>
      <c r="P44" s="11">
        <f>[40]Outubro!$B$19</f>
        <v>23.045833333333334</v>
      </c>
      <c r="Q44" s="11">
        <f>[40]Outubro!$B$20</f>
        <v>23.654166666666669</v>
      </c>
      <c r="R44" s="11">
        <f>[40]Outubro!$B$21</f>
        <v>26.025000000000002</v>
      </c>
      <c r="S44" s="11">
        <f>[40]Outubro!$B$22</f>
        <v>26.087500000000002</v>
      </c>
      <c r="T44" s="11">
        <f>[40]Outubro!$B$23</f>
        <v>26.362499999999997</v>
      </c>
      <c r="U44" s="11">
        <f>[40]Outubro!$B$24</f>
        <v>23.333333333333332</v>
      </c>
      <c r="V44" s="11">
        <f>[40]Outubro!$B$25</f>
        <v>23.687500000000004</v>
      </c>
      <c r="W44" s="11">
        <f>[40]Outubro!$B$26</f>
        <v>25.012499999999999</v>
      </c>
      <c r="X44" s="11">
        <f>[40]Outubro!$B$27</f>
        <v>23.920833333333331</v>
      </c>
      <c r="Y44" s="11">
        <f>[40]Outubro!$B$28</f>
        <v>25.341666666666669</v>
      </c>
      <c r="Z44" s="11">
        <f>[40]Outubro!$B$29</f>
        <v>26.112500000000001</v>
      </c>
      <c r="AA44" s="11">
        <f>[40]Outubro!$B$30</f>
        <v>23.308333333333326</v>
      </c>
      <c r="AB44" s="11">
        <f>[40]Outubro!$B$31</f>
        <v>22.495833333333334</v>
      </c>
      <c r="AC44" s="11">
        <f>[40]Outubro!$B$32</f>
        <v>25.200000000000003</v>
      </c>
      <c r="AD44" s="11">
        <f>[40]Outubro!$B$33</f>
        <v>20.491666666666671</v>
      </c>
      <c r="AE44" s="11">
        <f>[40]Outubro!$B$34</f>
        <v>21.854166666666668</v>
      </c>
      <c r="AF44" s="11">
        <f>[40]Outubro!$B$35</f>
        <v>20.585714285714285</v>
      </c>
      <c r="AG44" s="138">
        <f>AVERAGE(B44:AF44)</f>
        <v>26.482334869431639</v>
      </c>
      <c r="AK44" t="s">
        <v>47</v>
      </c>
    </row>
    <row r="45" spans="1:38" x14ac:dyDescent="0.2">
      <c r="A45" s="58" t="s">
        <v>162</v>
      </c>
      <c r="B45" s="11" t="str">
        <f>[41]Outubro!$B$5</f>
        <v>*</v>
      </c>
      <c r="C45" s="11" t="str">
        <f>[41]Outubro!$B$6</f>
        <v>*</v>
      </c>
      <c r="D45" s="11" t="str">
        <f>[41]Outubro!$B$7</f>
        <v>*</v>
      </c>
      <c r="E45" s="11" t="str">
        <f>[41]Outubro!$B$8</f>
        <v>*</v>
      </c>
      <c r="F45" s="11" t="str">
        <f>[41]Outubro!$B$9</f>
        <v>*</v>
      </c>
      <c r="G45" s="11" t="str">
        <f>[41]Outubro!$B$10</f>
        <v>*</v>
      </c>
      <c r="H45" s="11" t="str">
        <f>[41]Outubro!$B$11</f>
        <v>*</v>
      </c>
      <c r="I45" s="11" t="str">
        <f>[41]Outubro!$B$12</f>
        <v>*</v>
      </c>
      <c r="J45" s="11" t="str">
        <f>[41]Outubro!$B$13</f>
        <v>*</v>
      </c>
      <c r="K45" s="11" t="str">
        <f>[41]Outubro!$B$14</f>
        <v>*</v>
      </c>
      <c r="L45" s="11" t="str">
        <f>[41]Outubro!$B$15</f>
        <v>*</v>
      </c>
      <c r="M45" s="11" t="str">
        <f>[41]Outubro!$B$16</f>
        <v>*</v>
      </c>
      <c r="N45" s="11" t="str">
        <f>[41]Outubro!$B$17</f>
        <v>*</v>
      </c>
      <c r="O45" s="11" t="str">
        <f>[41]Outubro!$B$18</f>
        <v>*</v>
      </c>
      <c r="P45" s="11" t="str">
        <f>[41]Outubro!$B$19</f>
        <v>*</v>
      </c>
      <c r="Q45" s="11" t="str">
        <f>[41]Outubro!$B$20</f>
        <v>*</v>
      </c>
      <c r="R45" s="11" t="str">
        <f>[41]Outubro!$B$21</f>
        <v>*</v>
      </c>
      <c r="S45" s="11" t="str">
        <f>[41]Outubro!$B$22</f>
        <v>*</v>
      </c>
      <c r="T45" s="11" t="str">
        <f>[41]Outubro!$B$23</f>
        <v>*</v>
      </c>
      <c r="U45" s="11" t="str">
        <f>[41]Outubro!$B$24</f>
        <v>*</v>
      </c>
      <c r="V45" s="11" t="str">
        <f>[41]Outubro!$B$25</f>
        <v>*</v>
      </c>
      <c r="W45" s="11" t="str">
        <f>[41]Outubro!$B$26</f>
        <v>*</v>
      </c>
      <c r="X45" s="11" t="str">
        <f>[41]Outubro!$B$27</f>
        <v>*</v>
      </c>
      <c r="Y45" s="11" t="str">
        <f>[41]Outubro!$B$28</f>
        <v>*</v>
      </c>
      <c r="Z45" s="11" t="str">
        <f>[41]Outubro!$B$29</f>
        <v>*</v>
      </c>
      <c r="AA45" s="11" t="str">
        <f>[41]Outubro!$B$30</f>
        <v>*</v>
      </c>
      <c r="AB45" s="11" t="str">
        <f>[41]Outubro!$B$31</f>
        <v>*</v>
      </c>
      <c r="AC45" s="11" t="str">
        <f>[41]Outubro!$B$32</f>
        <v>*</v>
      </c>
      <c r="AD45" s="11" t="str">
        <f>[41]Outubro!$B$33</f>
        <v>*</v>
      </c>
      <c r="AE45" s="11" t="str">
        <f>[41]Outubro!$B$34</f>
        <v>*</v>
      </c>
      <c r="AF45" s="11" t="str">
        <f>[41]Outubro!$B$35</f>
        <v>*</v>
      </c>
      <c r="AG45" s="138" t="s">
        <v>226</v>
      </c>
    </row>
    <row r="46" spans="1:38" x14ac:dyDescent="0.2">
      <c r="A46" s="58" t="s">
        <v>19</v>
      </c>
      <c r="B46" s="11">
        <f>[42]Outubro!$B$5</f>
        <v>38.449999999999996</v>
      </c>
      <c r="C46" s="11">
        <f>[42]Outubro!$B$6</f>
        <v>36.339999999999996</v>
      </c>
      <c r="D46" s="11">
        <f>[42]Outubro!$B$7</f>
        <v>35.542857142857137</v>
      </c>
      <c r="E46" s="11">
        <f>[42]Outubro!$B$8</f>
        <v>31.128571428571426</v>
      </c>
      <c r="F46" s="11">
        <f>[42]Outubro!$B$9</f>
        <v>30.583333333333329</v>
      </c>
      <c r="G46" s="11">
        <f>[42]Outubro!$B$10</f>
        <v>30.95</v>
      </c>
      <c r="H46" s="11">
        <f>[42]Outubro!$B$11</f>
        <v>36.5</v>
      </c>
      <c r="I46" s="11">
        <f>[42]Outubro!$B$12</f>
        <v>33.733333333333334</v>
      </c>
      <c r="J46" s="11">
        <f>[42]Outubro!$B$13</f>
        <v>29.699999999999996</v>
      </c>
      <c r="K46" s="11">
        <f>[42]Outubro!$B$14</f>
        <v>28.728571428571428</v>
      </c>
      <c r="L46" s="11">
        <f>[42]Outubro!$B$15</f>
        <v>29.566666666666663</v>
      </c>
      <c r="M46" s="11">
        <f>[42]Outubro!$B$16</f>
        <v>30.516666666666666</v>
      </c>
      <c r="N46" s="11">
        <f>[42]Outubro!$B$17</f>
        <v>29.3</v>
      </c>
      <c r="O46" s="11">
        <f>[42]Outubro!$B$18</f>
        <v>32.016666666666659</v>
      </c>
      <c r="P46" s="11">
        <f>[42]Outubro!$B$19</f>
        <v>22.8</v>
      </c>
      <c r="Q46" s="11">
        <f>[42]Outubro!$B$20</f>
        <v>27</v>
      </c>
      <c r="R46" s="11">
        <f>[42]Outubro!$B$21</f>
        <v>27.212499999999999</v>
      </c>
      <c r="S46" s="11">
        <f>[42]Outubro!$B$22</f>
        <v>23.7</v>
      </c>
      <c r="T46" s="11">
        <f>[42]Outubro!$B$23</f>
        <v>30.128571428571433</v>
      </c>
      <c r="U46" s="11">
        <f>[42]Outubro!$B$24</f>
        <v>30.799999999999997</v>
      </c>
      <c r="V46" s="11">
        <f>[42]Outubro!$B$25</f>
        <v>31.533333333333331</v>
      </c>
      <c r="W46" s="11">
        <f>[42]Outubro!$B$26</f>
        <v>31.112500000000004</v>
      </c>
      <c r="X46" s="11">
        <f>[42]Outubro!$B$27</f>
        <v>29.88571428571429</v>
      </c>
      <c r="Y46" s="11">
        <f>[42]Outubro!$B$28</f>
        <v>28.657142857142855</v>
      </c>
      <c r="Z46" s="11">
        <f>[42]Outubro!$B$29</f>
        <v>31.185714285714287</v>
      </c>
      <c r="AA46" s="11">
        <f>[42]Outubro!$B$30</f>
        <v>22.15</v>
      </c>
      <c r="AB46" s="11">
        <f>[42]Outubro!$B$31</f>
        <v>27.066666666666663</v>
      </c>
      <c r="AC46" s="11">
        <f>[42]Outubro!$B$32</f>
        <v>30.885714285714283</v>
      </c>
      <c r="AD46" s="11">
        <f>[42]Outubro!$B$33</f>
        <v>22.866666666666664</v>
      </c>
      <c r="AE46" s="11">
        <f>[42]Outubro!$B$34</f>
        <v>27.88571428571429</v>
      </c>
      <c r="AF46" s="11">
        <f>[42]Outubro!$B$35</f>
        <v>26.459999999999997</v>
      </c>
      <c r="AG46" s="93" t="s">
        <v>226</v>
      </c>
      <c r="AH46" s="12" t="s">
        <v>47</v>
      </c>
      <c r="AI46" s="12" t="s">
        <v>47</v>
      </c>
      <c r="AK46" t="s">
        <v>47</v>
      </c>
    </row>
    <row r="47" spans="1:38" x14ac:dyDescent="0.2">
      <c r="A47" s="58" t="s">
        <v>31</v>
      </c>
      <c r="B47" s="11">
        <f>[43]Outubro!$B$5</f>
        <v>31.095833333333321</v>
      </c>
      <c r="C47" s="11">
        <f>[43]Outubro!$B$6</f>
        <v>31.254166666666663</v>
      </c>
      <c r="D47" s="11">
        <f>[43]Outubro!$B$7</f>
        <v>30.991666666666671</v>
      </c>
      <c r="E47" s="11">
        <f>[43]Outubro!$B$8</f>
        <v>29.399999999999995</v>
      </c>
      <c r="F47" s="11">
        <f>[43]Outubro!$B$9</f>
        <v>30.020833333333332</v>
      </c>
      <c r="G47" s="11">
        <f>[43]Outubro!$B$10</f>
        <v>29.341666666666665</v>
      </c>
      <c r="H47" s="11">
        <f>[43]Outubro!$B$11</f>
        <v>30.841666666666669</v>
      </c>
      <c r="I47" s="11">
        <f>[43]Outubro!$B$12</f>
        <v>30.654166666666665</v>
      </c>
      <c r="J47" s="11">
        <f>[43]Outubro!$B$13</f>
        <v>32.204166666666673</v>
      </c>
      <c r="K47" s="11">
        <f>[43]Outubro!$B$14</f>
        <v>26.933333333333337</v>
      </c>
      <c r="L47" s="11">
        <f>[43]Outubro!$B$15</f>
        <v>26.929166666666664</v>
      </c>
      <c r="M47" s="11">
        <f>[43]Outubro!$B$16</f>
        <v>27.783333333333331</v>
      </c>
      <c r="N47" s="11">
        <f>[43]Outubro!$B$17</f>
        <v>27.954166666666676</v>
      </c>
      <c r="O47" s="11">
        <f>[43]Outubro!$B$18</f>
        <v>28.208333333333332</v>
      </c>
      <c r="P47" s="11">
        <f>[43]Outubro!$B$19</f>
        <v>21.420833333333334</v>
      </c>
      <c r="Q47" s="11">
        <f>[43]Outubro!$B$20</f>
        <v>22.479166666666668</v>
      </c>
      <c r="R47" s="11">
        <f>[43]Outubro!$B$21</f>
        <v>25.020833333333339</v>
      </c>
      <c r="S47" s="11">
        <f>[43]Outubro!$B$22</f>
        <v>24.325000000000003</v>
      </c>
      <c r="T47" s="11">
        <f>[43]Outubro!$B$23</f>
        <v>24.833333333333332</v>
      </c>
      <c r="U47" s="11">
        <f>[43]Outubro!$B$24</f>
        <v>25.358333333333334</v>
      </c>
      <c r="V47" s="11">
        <f>[43]Outubro!$B$25</f>
        <v>24.629166666666663</v>
      </c>
      <c r="W47" s="11">
        <f>[43]Outubro!$B$26</f>
        <v>25.004166666666663</v>
      </c>
      <c r="X47" s="11">
        <f>[43]Outubro!$B$27</f>
        <v>25.304166666666671</v>
      </c>
      <c r="Y47" s="11">
        <f>[43]Outubro!$B$28</f>
        <v>24.679166666666664</v>
      </c>
      <c r="Z47" s="11">
        <f>[43]Outubro!$B$29</f>
        <v>25.670833333333334</v>
      </c>
      <c r="AA47" s="11">
        <f>[43]Outubro!$B$30</f>
        <v>22.933333333333337</v>
      </c>
      <c r="AB47" s="11">
        <f>[43]Outubro!$B$31</f>
        <v>22.366666666666671</v>
      </c>
      <c r="AC47" s="11">
        <f>[43]Outubro!$B$32</f>
        <v>26.124999999999996</v>
      </c>
      <c r="AD47" s="11">
        <f>[43]Outubro!$B$33</f>
        <v>22.374999999999996</v>
      </c>
      <c r="AE47" s="11">
        <f>[43]Outubro!$B$34</f>
        <v>20.479166666666668</v>
      </c>
      <c r="AF47" s="11">
        <f>[43]Outubro!$B$35</f>
        <v>22.316666666666663</v>
      </c>
      <c r="AG47" s="93">
        <f t="shared" ref="AG47:AG48" si="11">AVERAGE(B47:AF47)</f>
        <v>26.41720430107527</v>
      </c>
      <c r="AK47" t="s">
        <v>47</v>
      </c>
    </row>
    <row r="48" spans="1:38" x14ac:dyDescent="0.2">
      <c r="A48" s="58" t="s">
        <v>44</v>
      </c>
      <c r="B48" s="11">
        <f>[44]Outubro!$B$5</f>
        <v>31.612500000000001</v>
      </c>
      <c r="C48" s="11">
        <f>[44]Outubro!$B$6</f>
        <v>31.670833333333334</v>
      </c>
      <c r="D48" s="11">
        <f>[44]Outubro!$B$7</f>
        <v>30.679166666666664</v>
      </c>
      <c r="E48" s="11">
        <f>[44]Outubro!$B$8</f>
        <v>32.300000000000004</v>
      </c>
      <c r="F48" s="11">
        <f>[44]Outubro!$B$9</f>
        <v>31.041666666666671</v>
      </c>
      <c r="G48" s="11">
        <f>[44]Outubro!$B$10</f>
        <v>32.433333333333337</v>
      </c>
      <c r="H48" s="11">
        <f>[44]Outubro!$B$11</f>
        <v>31.95</v>
      </c>
      <c r="I48" s="11">
        <f>[44]Outubro!$B$12</f>
        <v>31.720833333333335</v>
      </c>
      <c r="J48" s="11">
        <f>[44]Outubro!$B$13</f>
        <v>32.029166666666669</v>
      </c>
      <c r="K48" s="11">
        <f>[44]Outubro!$B$14</f>
        <v>31.604166666666671</v>
      </c>
      <c r="L48" s="11">
        <f>[44]Outubro!$B$15</f>
        <v>29.341666666666669</v>
      </c>
      <c r="M48" s="11">
        <f>[44]Outubro!$B$16</f>
        <v>25.412500000000005</v>
      </c>
      <c r="N48" s="11">
        <f>[44]Outubro!$B$17</f>
        <v>29.579166666666662</v>
      </c>
      <c r="O48" s="11">
        <f>[44]Outubro!$B$18</f>
        <v>30.704166666666662</v>
      </c>
      <c r="P48" s="11">
        <f>[44]Outubro!$B$19</f>
        <v>26.145833333333329</v>
      </c>
      <c r="Q48" s="11">
        <f>[44]Outubro!$B$20</f>
        <v>24.316666666666663</v>
      </c>
      <c r="R48" s="11">
        <f>[44]Outubro!$B$21</f>
        <v>27.387500000000003</v>
      </c>
      <c r="S48" s="11">
        <f>[44]Outubro!$B$22</f>
        <v>27.975000000000005</v>
      </c>
      <c r="T48" s="11">
        <f>[44]Outubro!$B$23</f>
        <v>24.933333333333334</v>
      </c>
      <c r="U48" s="11">
        <f>[44]Outubro!$B$24</f>
        <v>25.450000000000003</v>
      </c>
      <c r="V48" s="11">
        <f>[44]Outubro!$B$25</f>
        <v>25.454166666666669</v>
      </c>
      <c r="W48" s="11">
        <f>[44]Outubro!$B$26</f>
        <v>27.7</v>
      </c>
      <c r="X48" s="11">
        <f>[44]Outubro!$B$27</f>
        <v>27.458333333333332</v>
      </c>
      <c r="Y48" s="11">
        <f>[44]Outubro!$B$28</f>
        <v>25.858333333333334</v>
      </c>
      <c r="Z48" s="11">
        <f>[44]Outubro!$B$29</f>
        <v>27.779166666666669</v>
      </c>
      <c r="AA48" s="11">
        <f>[44]Outubro!$B$30</f>
        <v>27.870833333333334</v>
      </c>
      <c r="AB48" s="11">
        <f>[44]Outubro!$B$31</f>
        <v>23.341666666666669</v>
      </c>
      <c r="AC48" s="11">
        <f>[44]Outubro!$B$32</f>
        <v>25.845833333333335</v>
      </c>
      <c r="AD48" s="11">
        <f>[44]Outubro!$B$33</f>
        <v>22.087500000000002</v>
      </c>
      <c r="AE48" s="11">
        <f>[44]Outubro!$B$34</f>
        <v>23.420833333333334</v>
      </c>
      <c r="AF48" s="11">
        <f>[44]Outubro!$B$35</f>
        <v>24.983333333333331</v>
      </c>
      <c r="AG48" s="93">
        <f t="shared" si="11"/>
        <v>28.067338709677419</v>
      </c>
      <c r="AH48" s="12" t="s">
        <v>47</v>
      </c>
      <c r="AI48" s="12" t="s">
        <v>47</v>
      </c>
      <c r="AK48" s="12" t="s">
        <v>47</v>
      </c>
    </row>
    <row r="49" spans="1:37" x14ac:dyDescent="0.2">
      <c r="A49" s="58" t="s">
        <v>20</v>
      </c>
      <c r="B49" s="11" t="str">
        <f>[45]Outubro!$B$5</f>
        <v>*</v>
      </c>
      <c r="C49" s="11" t="str">
        <f>[45]Outubro!$B$6</f>
        <v>*</v>
      </c>
      <c r="D49" s="11" t="str">
        <f>[45]Outubro!$B$7</f>
        <v>*</v>
      </c>
      <c r="E49" s="11" t="str">
        <f>[45]Outubro!$B$8</f>
        <v>*</v>
      </c>
      <c r="F49" s="11" t="str">
        <f>[45]Outubro!$B$9</f>
        <v>*</v>
      </c>
      <c r="G49" s="11" t="str">
        <f>[45]Outubro!$B$10</f>
        <v>*</v>
      </c>
      <c r="H49" s="11" t="str">
        <f>[45]Outubro!$B$11</f>
        <v>*</v>
      </c>
      <c r="I49" s="11" t="str">
        <f>[45]Outubro!$B$12</f>
        <v>*</v>
      </c>
      <c r="J49" s="11" t="str">
        <f>[45]Outubro!$B$13</f>
        <v>*</v>
      </c>
      <c r="K49" s="11" t="str">
        <f>[45]Outubro!$B$14</f>
        <v>*</v>
      </c>
      <c r="L49" s="11" t="str">
        <f>[45]Outubro!$B$15</f>
        <v>*</v>
      </c>
      <c r="M49" s="11" t="str">
        <f>[45]Outubro!$B$16</f>
        <v>*</v>
      </c>
      <c r="N49" s="11" t="str">
        <f>[45]Outubro!$B$17</f>
        <v>*</v>
      </c>
      <c r="O49" s="11" t="str">
        <f>[45]Outubro!$B$18</f>
        <v>*</v>
      </c>
      <c r="P49" s="11" t="str">
        <f>[45]Outubro!$B$19</f>
        <v>*</v>
      </c>
      <c r="Q49" s="11" t="str">
        <f>[45]Outubro!$B$20</f>
        <v>*</v>
      </c>
      <c r="R49" s="11" t="str">
        <f>[45]Outubro!$B$21</f>
        <v>*</v>
      </c>
      <c r="S49" s="11" t="str">
        <f>[45]Outubro!$B$22</f>
        <v>*</v>
      </c>
      <c r="T49" s="11" t="str">
        <f>[45]Outubro!$B$23</f>
        <v>*</v>
      </c>
      <c r="U49" s="11" t="str">
        <f>[45]Outubro!$B$24</f>
        <v>*</v>
      </c>
      <c r="V49" s="11" t="str">
        <f>[45]Outubro!$B$25</f>
        <v>*</v>
      </c>
      <c r="W49" s="11" t="str">
        <f>[45]Outubro!$B$26</f>
        <v>*</v>
      </c>
      <c r="X49" s="11" t="str">
        <f>[45]Outubro!$B$27</f>
        <v>*</v>
      </c>
      <c r="Y49" s="11" t="str">
        <f>[45]Outubro!$B$28</f>
        <v>*</v>
      </c>
      <c r="Z49" s="11" t="str">
        <f>[45]Outubro!$B$29</f>
        <v>*</v>
      </c>
      <c r="AA49" s="11" t="str">
        <f>[45]Outubro!$B$30</f>
        <v>*</v>
      </c>
      <c r="AB49" s="11" t="str">
        <f>[45]Outubro!$B$31</f>
        <v>*</v>
      </c>
      <c r="AC49" s="11" t="str">
        <f>[45]Outubro!$B$32</f>
        <v>*</v>
      </c>
      <c r="AD49" s="11" t="str">
        <f>[45]Outubro!$B$33</f>
        <v>*</v>
      </c>
      <c r="AE49" s="11" t="str">
        <f>[45]Outubro!$B$34</f>
        <v>*</v>
      </c>
      <c r="AF49" s="11" t="str">
        <f>[45]Outubro!$B$35</f>
        <v>*</v>
      </c>
      <c r="AG49" s="93" t="s">
        <v>226</v>
      </c>
      <c r="AI49" s="12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2">AVERAGE(B5:B49)</f>
        <v>31.611461840628508</v>
      </c>
      <c r="C50" s="13">
        <f t="shared" si="12"/>
        <v>31.65840347923681</v>
      </c>
      <c r="D50" s="13">
        <f t="shared" si="12"/>
        <v>31.348890584723922</v>
      </c>
      <c r="E50" s="13">
        <f t="shared" si="12"/>
        <v>28.789089305755972</v>
      </c>
      <c r="F50" s="13">
        <f t="shared" si="12"/>
        <v>29.219777720266851</v>
      </c>
      <c r="G50" s="13">
        <f t="shared" si="12"/>
        <v>30.026071993482713</v>
      </c>
      <c r="H50" s="13">
        <f t="shared" si="12"/>
        <v>31.207725833948661</v>
      </c>
      <c r="I50" s="13">
        <f t="shared" si="12"/>
        <v>31.016784147869679</v>
      </c>
      <c r="J50" s="13">
        <f t="shared" si="12"/>
        <v>31.195742605488984</v>
      </c>
      <c r="K50" s="13">
        <f t="shared" si="12"/>
        <v>27.356555037376292</v>
      </c>
      <c r="L50" s="13">
        <f t="shared" si="12"/>
        <v>26.965949127125597</v>
      </c>
      <c r="M50" s="13">
        <f t="shared" si="12"/>
        <v>26.9977280207715</v>
      </c>
      <c r="N50" s="13">
        <f t="shared" si="12"/>
        <v>27.745351261798628</v>
      </c>
      <c r="O50" s="13">
        <f t="shared" si="12"/>
        <v>28.721845299124436</v>
      </c>
      <c r="P50" s="13">
        <f t="shared" si="12"/>
        <v>23.074783610812748</v>
      </c>
      <c r="Q50" s="13">
        <f t="shared" si="12"/>
        <v>23.998718155550453</v>
      </c>
      <c r="R50" s="13">
        <f t="shared" si="12"/>
        <v>25.857583532368015</v>
      </c>
      <c r="S50" s="13">
        <f t="shared" si="12"/>
        <v>25.521162911350537</v>
      </c>
      <c r="T50" s="13">
        <f t="shared" si="12"/>
        <v>26.066054850322086</v>
      </c>
      <c r="U50" s="13">
        <f t="shared" si="12"/>
        <v>25.955781706622048</v>
      </c>
      <c r="V50" s="13">
        <f t="shared" si="12"/>
        <v>26.376858036661957</v>
      </c>
      <c r="W50" s="13">
        <f t="shared" si="12"/>
        <v>26.622536902844878</v>
      </c>
      <c r="X50" s="13">
        <f t="shared" si="12"/>
        <v>26.36758489805165</v>
      </c>
      <c r="Y50" s="13">
        <f t="shared" si="12"/>
        <v>25.150050366300363</v>
      </c>
      <c r="Z50" s="13">
        <f t="shared" si="12"/>
        <v>26.977861714908819</v>
      </c>
      <c r="AA50" s="13">
        <f t="shared" si="12"/>
        <v>23.575264230759394</v>
      </c>
      <c r="AB50" s="13">
        <f t="shared" si="12"/>
        <v>23.670945577411103</v>
      </c>
      <c r="AC50" s="13">
        <f t="shared" si="12"/>
        <v>25.931246449445258</v>
      </c>
      <c r="AD50" s="13">
        <f t="shared" si="12"/>
        <v>22.625964307549982</v>
      </c>
      <c r="AE50" s="13">
        <f t="shared" si="12"/>
        <v>22.765355509682717</v>
      </c>
      <c r="AF50" s="13">
        <f t="shared" ref="AF50" si="13">AVERAGE(AF5:AF49)</f>
        <v>23.675492233378609</v>
      </c>
      <c r="AG50" s="92">
        <f>AVERAGE(AG5:AG49)</f>
        <v>26.870413184658588</v>
      </c>
      <c r="AI50" s="5" t="s">
        <v>47</v>
      </c>
      <c r="AJ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  <c r="AK51" t="s">
        <v>47</v>
      </c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88"/>
      <c r="AI52" s="1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I56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</row>
    <row r="59" spans="1:37" x14ac:dyDescent="0.2">
      <c r="AI59" s="12" t="s">
        <v>47</v>
      </c>
    </row>
    <row r="60" spans="1:37" x14ac:dyDescent="0.2">
      <c r="N60" s="2" t="s">
        <v>47</v>
      </c>
      <c r="AD60" s="2" t="s">
        <v>47</v>
      </c>
    </row>
    <row r="61" spans="1:37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2" t="s">
        <v>47</v>
      </c>
    </row>
    <row r="62" spans="1:37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2" t="s">
        <v>47</v>
      </c>
      <c r="W62" s="2" t="s">
        <v>47</v>
      </c>
    </row>
    <row r="63" spans="1:37" x14ac:dyDescent="0.2">
      <c r="Z63" s="2" t="s">
        <v>47</v>
      </c>
    </row>
    <row r="64" spans="1:37" x14ac:dyDescent="0.2">
      <c r="AB64" s="2" t="s">
        <v>47</v>
      </c>
    </row>
    <row r="65" spans="9:37" x14ac:dyDescent="0.2">
      <c r="AG65" s="7" t="s">
        <v>47</v>
      </c>
    </row>
    <row r="66" spans="9:37" x14ac:dyDescent="0.2">
      <c r="AK66" s="12" t="s">
        <v>47</v>
      </c>
    </row>
    <row r="67" spans="9:37" x14ac:dyDescent="0.2">
      <c r="I67" s="2" t="s">
        <v>47</v>
      </c>
      <c r="AJ67" t="s">
        <v>47</v>
      </c>
    </row>
    <row r="70" spans="9:37" x14ac:dyDescent="0.2">
      <c r="AE70" s="2" t="s">
        <v>47</v>
      </c>
    </row>
  </sheetData>
  <sheetProtection password="C6EC" sheet="1" objects="1" scenarios="1"/>
  <mergeCells count="37"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AG3:AG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zoomScale="90" zoomScaleNormal="90" workbookViewId="0">
      <selection activeCell="AL94" sqref="AL94"/>
    </sheetView>
  </sheetViews>
  <sheetFormatPr defaultRowHeight="12.75" x14ac:dyDescent="0.2"/>
  <cols>
    <col min="1" max="1" width="18.7109375" style="2" customWidth="1"/>
    <col min="2" max="3" width="7" style="2" customWidth="1"/>
    <col min="4" max="4" width="6.42578125" style="2" customWidth="1"/>
    <col min="5" max="5" width="6" style="2" customWidth="1"/>
    <col min="6" max="6" width="6.85546875" style="2" customWidth="1"/>
    <col min="7" max="7" width="6.140625" style="2" customWidth="1"/>
    <col min="8" max="8" width="7.28515625" style="2" customWidth="1"/>
    <col min="9" max="9" width="6.42578125" style="2" customWidth="1"/>
    <col min="10" max="10" width="6.140625" style="2" customWidth="1"/>
    <col min="11" max="12" width="6" style="2" customWidth="1"/>
    <col min="13" max="14" width="6.28515625" style="2" customWidth="1"/>
    <col min="15" max="15" width="6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6.42578125" style="2" bestFit="1" customWidth="1"/>
    <col min="21" max="21" width="6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9" width="6.42578125" style="2" bestFit="1" customWidth="1"/>
    <col min="30" max="32" width="6.5703125" style="2" customWidth="1"/>
    <col min="33" max="33" width="8.28515625" style="7" customWidth="1"/>
    <col min="34" max="34" width="7.85546875" style="1" customWidth="1"/>
    <col min="35" max="35" width="15.28515625" style="10" customWidth="1"/>
  </cols>
  <sheetData>
    <row r="1" spans="1:35" ht="20.100000000000001" customHeight="1" x14ac:dyDescent="0.2">
      <c r="A1" s="154" t="s">
        <v>30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69"/>
    </row>
    <row r="2" spans="1:35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67"/>
      <c r="AG2" s="152"/>
      <c r="AH2" s="152"/>
      <c r="AI2" s="105"/>
    </row>
    <row r="3" spans="1:35" s="5" customFormat="1" ht="20.100000000000001" customHeight="1" x14ac:dyDescent="0.2">
      <c r="A3" s="157"/>
      <c r="B3" s="162">
        <v>1</v>
      </c>
      <c r="C3" s="162">
        <f>SUM(B3+1)</f>
        <v>2</v>
      </c>
      <c r="D3" s="162">
        <f t="shared" ref="D3:AD3" si="0">SUM(C3+1)</f>
        <v>3</v>
      </c>
      <c r="E3" s="162">
        <f t="shared" si="0"/>
        <v>4</v>
      </c>
      <c r="F3" s="162">
        <f t="shared" si="0"/>
        <v>5</v>
      </c>
      <c r="G3" s="162">
        <f t="shared" si="0"/>
        <v>6</v>
      </c>
      <c r="H3" s="162">
        <f t="shared" si="0"/>
        <v>7</v>
      </c>
      <c r="I3" s="162">
        <f t="shared" si="0"/>
        <v>8</v>
      </c>
      <c r="J3" s="162">
        <f t="shared" si="0"/>
        <v>9</v>
      </c>
      <c r="K3" s="162">
        <f t="shared" si="0"/>
        <v>10</v>
      </c>
      <c r="L3" s="162">
        <f t="shared" si="0"/>
        <v>11</v>
      </c>
      <c r="M3" s="162">
        <f t="shared" si="0"/>
        <v>12</v>
      </c>
      <c r="N3" s="162">
        <f t="shared" si="0"/>
        <v>13</v>
      </c>
      <c r="O3" s="162">
        <f t="shared" si="0"/>
        <v>14</v>
      </c>
      <c r="P3" s="162">
        <f t="shared" si="0"/>
        <v>15</v>
      </c>
      <c r="Q3" s="162">
        <f t="shared" si="0"/>
        <v>16</v>
      </c>
      <c r="R3" s="162">
        <f t="shared" si="0"/>
        <v>17</v>
      </c>
      <c r="S3" s="162">
        <f t="shared" si="0"/>
        <v>18</v>
      </c>
      <c r="T3" s="162">
        <f t="shared" si="0"/>
        <v>19</v>
      </c>
      <c r="U3" s="162">
        <f t="shared" si="0"/>
        <v>20</v>
      </c>
      <c r="V3" s="162">
        <f t="shared" si="0"/>
        <v>21</v>
      </c>
      <c r="W3" s="162">
        <f t="shared" si="0"/>
        <v>22</v>
      </c>
      <c r="X3" s="162">
        <f t="shared" si="0"/>
        <v>23</v>
      </c>
      <c r="Y3" s="162">
        <f t="shared" si="0"/>
        <v>24</v>
      </c>
      <c r="Z3" s="162">
        <f t="shared" si="0"/>
        <v>25</v>
      </c>
      <c r="AA3" s="162">
        <f t="shared" si="0"/>
        <v>26</v>
      </c>
      <c r="AB3" s="162">
        <f t="shared" si="0"/>
        <v>27</v>
      </c>
      <c r="AC3" s="162">
        <f t="shared" si="0"/>
        <v>28</v>
      </c>
      <c r="AD3" s="162">
        <f t="shared" si="0"/>
        <v>29</v>
      </c>
      <c r="AE3" s="186">
        <v>30</v>
      </c>
      <c r="AF3" s="149">
        <v>31</v>
      </c>
      <c r="AG3" s="125" t="s">
        <v>39</v>
      </c>
      <c r="AH3" s="107" t="s">
        <v>37</v>
      </c>
      <c r="AI3" s="115" t="s">
        <v>225</v>
      </c>
    </row>
    <row r="4" spans="1:35" s="5" customFormat="1" ht="20.100000000000001" customHeigh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50"/>
      <c r="AG4" s="119" t="s">
        <v>35</v>
      </c>
      <c r="AH4" s="108" t="s">
        <v>35</v>
      </c>
      <c r="AI4" s="104" t="s">
        <v>35</v>
      </c>
    </row>
    <row r="5" spans="1:35" s="5" customFormat="1" x14ac:dyDescent="0.2">
      <c r="A5" s="58" t="s">
        <v>40</v>
      </c>
      <c r="B5" s="129">
        <f>[1]Outubro!$K$5</f>
        <v>0</v>
      </c>
      <c r="C5" s="129">
        <f>[1]Outubro!$K$6</f>
        <v>0</v>
      </c>
      <c r="D5" s="129">
        <f>[1]Outubro!$K$7</f>
        <v>0</v>
      </c>
      <c r="E5" s="129">
        <f>[1]Outubro!$K$8</f>
        <v>0</v>
      </c>
      <c r="F5" s="129">
        <f>[1]Outubro!$K$9</f>
        <v>0</v>
      </c>
      <c r="G5" s="129">
        <f>[1]Outubro!$K$10</f>
        <v>0</v>
      </c>
      <c r="H5" s="129">
        <f>[1]Outubro!$K$11</f>
        <v>0</v>
      </c>
      <c r="I5" s="129">
        <f>[1]Outubro!$K$12</f>
        <v>0</v>
      </c>
      <c r="J5" s="129">
        <f>[1]Outubro!$K$13</f>
        <v>0</v>
      </c>
      <c r="K5" s="129">
        <f>[1]Outubro!$K$14</f>
        <v>0</v>
      </c>
      <c r="L5" s="129">
        <f>[1]Outubro!$K$15</f>
        <v>0</v>
      </c>
      <c r="M5" s="129">
        <f>[1]Outubro!$K$16</f>
        <v>0</v>
      </c>
      <c r="N5" s="129">
        <f>[1]Outubro!$K$17</f>
        <v>0</v>
      </c>
      <c r="O5" s="129">
        <f>[1]Outubro!$K$18</f>
        <v>3</v>
      </c>
      <c r="P5" s="129">
        <f>[1]Outubro!$K$19</f>
        <v>9</v>
      </c>
      <c r="Q5" s="129">
        <f>[1]Outubro!$K$20</f>
        <v>0.2</v>
      </c>
      <c r="R5" s="129">
        <f>[1]Outubro!$K$21</f>
        <v>0</v>
      </c>
      <c r="S5" s="129">
        <f>[1]Outubro!$K$22</f>
        <v>0</v>
      </c>
      <c r="T5" s="129">
        <f>[1]Outubro!$K$23</f>
        <v>6.4</v>
      </c>
      <c r="U5" s="129">
        <f>[1]Outubro!$K$24</f>
        <v>8.7999999999999989</v>
      </c>
      <c r="V5" s="129">
        <f>[1]Outubro!$K$25</f>
        <v>4.3999999999999995</v>
      </c>
      <c r="W5" s="129">
        <f>[1]Outubro!$K$26</f>
        <v>0</v>
      </c>
      <c r="X5" s="129">
        <f>[1]Outubro!$K$27</f>
        <v>0</v>
      </c>
      <c r="Y5" s="129">
        <f>[1]Outubro!$K$28</f>
        <v>41</v>
      </c>
      <c r="Z5" s="129">
        <f>[1]Outubro!$K$29</f>
        <v>0.2</v>
      </c>
      <c r="AA5" s="129">
        <f>[1]Outubro!$K$30</f>
        <v>13.600000000000001</v>
      </c>
      <c r="AB5" s="129">
        <f>[1]Outubro!$K$31</f>
        <v>0.2</v>
      </c>
      <c r="AC5" s="129">
        <f>[1]Outubro!$K$32</f>
        <v>0.4</v>
      </c>
      <c r="AD5" s="129">
        <f>[1]Outubro!$K$33</f>
        <v>15.800000000000002</v>
      </c>
      <c r="AE5" s="129">
        <f>[1]Outubro!$K$34</f>
        <v>0</v>
      </c>
      <c r="AF5" s="129">
        <f>[1]Outubro!$K$35</f>
        <v>0</v>
      </c>
      <c r="AG5" s="15">
        <f t="shared" ref="AG5" si="1">SUM(B5:AF5)</f>
        <v>103</v>
      </c>
      <c r="AH5" s="16">
        <f t="shared" ref="AH5:AH6" si="2">MAX(B5:AF5)</f>
        <v>41</v>
      </c>
      <c r="AI5" s="67">
        <f t="shared" ref="AI5:AI7" si="3">COUNTIF(B5:AF5,"=0,0")</f>
        <v>19</v>
      </c>
    </row>
    <row r="6" spans="1:35" x14ac:dyDescent="0.2">
      <c r="A6" s="58" t="s">
        <v>0</v>
      </c>
      <c r="B6" s="11">
        <f>[2]Outubro!$K$5</f>
        <v>0</v>
      </c>
      <c r="C6" s="11">
        <f>[2]Outubro!$K$6</f>
        <v>0</v>
      </c>
      <c r="D6" s="11">
        <f>[2]Outubro!$K$7</f>
        <v>0</v>
      </c>
      <c r="E6" s="11">
        <f>[2]Outubro!$K$8</f>
        <v>0</v>
      </c>
      <c r="F6" s="11">
        <f>[2]Outubro!$K$9</f>
        <v>0</v>
      </c>
      <c r="G6" s="11">
        <f>[2]Outubro!$K$10</f>
        <v>0</v>
      </c>
      <c r="H6" s="11">
        <f>[2]Outubro!$K$11</f>
        <v>0</v>
      </c>
      <c r="I6" s="11">
        <f>[2]Outubro!$K$12</f>
        <v>0</v>
      </c>
      <c r="J6" s="11">
        <f>[2]Outubro!$K$13</f>
        <v>0</v>
      </c>
      <c r="K6" s="11">
        <f>[2]Outubro!$K$14</f>
        <v>0</v>
      </c>
      <c r="L6" s="11">
        <f>[2]Outubro!$K$15</f>
        <v>0</v>
      </c>
      <c r="M6" s="11">
        <f>[2]Outubro!$K$16</f>
        <v>2.2000000000000002</v>
      </c>
      <c r="N6" s="11">
        <f>[2]Outubro!$K$17</f>
        <v>6.6</v>
      </c>
      <c r="O6" s="11">
        <f>[2]Outubro!$K$18</f>
        <v>17.399999999999999</v>
      </c>
      <c r="P6" s="11">
        <f>[2]Outubro!$K$19</f>
        <v>13.999999999999998</v>
      </c>
      <c r="Q6" s="11">
        <f>[2]Outubro!$K$20</f>
        <v>0</v>
      </c>
      <c r="R6" s="11">
        <f>[2]Outubro!$K$21</f>
        <v>0</v>
      </c>
      <c r="S6" s="11">
        <f>[2]Outubro!$K$22</f>
        <v>0</v>
      </c>
      <c r="T6" s="11">
        <f>[2]Outubro!$K$23</f>
        <v>0</v>
      </c>
      <c r="U6" s="11">
        <f>[2]Outubro!$K$24</f>
        <v>1.2</v>
      </c>
      <c r="V6" s="11">
        <f>[2]Outubro!$K$25</f>
        <v>0.4</v>
      </c>
      <c r="W6" s="11">
        <f>[2]Outubro!$K$26</f>
        <v>0</v>
      </c>
      <c r="X6" s="11">
        <f>[2]Outubro!$K$27</f>
        <v>4</v>
      </c>
      <c r="Y6" s="11">
        <f>[2]Outubro!$K$28</f>
        <v>28.400000000000002</v>
      </c>
      <c r="Z6" s="11">
        <f>[2]Outubro!$K$29</f>
        <v>0</v>
      </c>
      <c r="AA6" s="11">
        <f>[2]Outubro!$K$30</f>
        <v>31.400000000000002</v>
      </c>
      <c r="AB6" s="11">
        <f>[2]Outubro!$K$31</f>
        <v>0.2</v>
      </c>
      <c r="AC6" s="11">
        <f>[2]Outubro!$K$32</f>
        <v>0</v>
      </c>
      <c r="AD6" s="11">
        <f>[2]Outubro!$K$33</f>
        <v>21</v>
      </c>
      <c r="AE6" s="11">
        <f>[2]Outubro!$K$34</f>
        <v>0.2</v>
      </c>
      <c r="AF6" s="11">
        <f>[2]Outubro!$K$35</f>
        <v>0</v>
      </c>
      <c r="AG6" s="15">
        <f t="shared" ref="AG6" si="4">SUM(B6:AF6)</f>
        <v>127.00000000000001</v>
      </c>
      <c r="AH6" s="16">
        <f t="shared" si="2"/>
        <v>31.400000000000002</v>
      </c>
      <c r="AI6" s="67">
        <f t="shared" si="3"/>
        <v>19</v>
      </c>
    </row>
    <row r="7" spans="1:35" x14ac:dyDescent="0.2">
      <c r="A7" s="58" t="s">
        <v>104</v>
      </c>
      <c r="B7" s="11">
        <f>[3]Outubro!$K$5</f>
        <v>0</v>
      </c>
      <c r="C7" s="11">
        <f>[3]Outubro!$K$6</f>
        <v>0</v>
      </c>
      <c r="D7" s="11">
        <f>[3]Outubro!$K$7</f>
        <v>0</v>
      </c>
      <c r="E7" s="11">
        <f>[3]Outubro!$K$8</f>
        <v>0</v>
      </c>
      <c r="F7" s="11">
        <f>[3]Outubro!$K$9</f>
        <v>0</v>
      </c>
      <c r="G7" s="11">
        <f>[3]Outubro!$K$10</f>
        <v>0</v>
      </c>
      <c r="H7" s="11">
        <f>[3]Outubro!$K$11</f>
        <v>0</v>
      </c>
      <c r="I7" s="11">
        <f>[3]Outubro!$K$12</f>
        <v>3</v>
      </c>
      <c r="J7" s="11">
        <f>[3]Outubro!$K$13</f>
        <v>0</v>
      </c>
      <c r="K7" s="11">
        <f>[3]Outubro!$K$14</f>
        <v>0</v>
      </c>
      <c r="L7" s="11">
        <f>[3]Outubro!$K$15</f>
        <v>0</v>
      </c>
      <c r="M7" s="11">
        <f>[3]Outubro!$K$16</f>
        <v>0</v>
      </c>
      <c r="N7" s="11">
        <f>[3]Outubro!$K$17</f>
        <v>6.1999999999999993</v>
      </c>
      <c r="O7" s="11">
        <f>[3]Outubro!$K$18</f>
        <v>3.0000000000000004</v>
      </c>
      <c r="P7" s="11">
        <f>[3]Outubro!$K$19</f>
        <v>27.000000000000004</v>
      </c>
      <c r="Q7" s="11">
        <f>[3]Outubro!$K$20</f>
        <v>0</v>
      </c>
      <c r="R7" s="11">
        <f>[3]Outubro!$K$21</f>
        <v>0</v>
      </c>
      <c r="S7" s="11">
        <f>[3]Outubro!$K$22</f>
        <v>0</v>
      </c>
      <c r="T7" s="11">
        <f>[3]Outubro!$K$23</f>
        <v>0</v>
      </c>
      <c r="U7" s="11">
        <f>[3]Outubro!$K$24</f>
        <v>0</v>
      </c>
      <c r="V7" s="11">
        <f>[3]Outubro!$K$25</f>
        <v>0</v>
      </c>
      <c r="W7" s="11">
        <f>[3]Outubro!$K$26</f>
        <v>0</v>
      </c>
      <c r="X7" s="11">
        <f>[3]Outubro!$K$27</f>
        <v>0</v>
      </c>
      <c r="Y7" s="11">
        <f>[3]Outubro!$K$28</f>
        <v>0</v>
      </c>
      <c r="Z7" s="11">
        <f>[3]Outubro!$K$29</f>
        <v>0</v>
      </c>
      <c r="AA7" s="11">
        <f>[3]Outubro!$K$30</f>
        <v>47.6</v>
      </c>
      <c r="AB7" s="11">
        <f>[3]Outubro!$K$31</f>
        <v>0.2</v>
      </c>
      <c r="AC7" s="11">
        <f>[3]Outubro!$K$32</f>
        <v>0</v>
      </c>
      <c r="AD7" s="11">
        <f>[3]Outubro!$K$33</f>
        <v>28.599999999999994</v>
      </c>
      <c r="AE7" s="11">
        <f>[3]Outubro!$K$34</f>
        <v>0</v>
      </c>
      <c r="AF7" s="11">
        <f>[3]Outubro!$K$35</f>
        <v>0</v>
      </c>
      <c r="AG7" s="14">
        <f>SUM(B7:AF7)</f>
        <v>115.60000000000001</v>
      </c>
      <c r="AH7" s="141">
        <f>MAX(B7:AF7)</f>
        <v>47.6</v>
      </c>
      <c r="AI7" s="67">
        <f t="shared" si="3"/>
        <v>24</v>
      </c>
    </row>
    <row r="8" spans="1:35" x14ac:dyDescent="0.2">
      <c r="A8" s="58" t="s">
        <v>1</v>
      </c>
      <c r="B8" s="11" t="str">
        <f>[4]Outubro!$K$5</f>
        <v>*</v>
      </c>
      <c r="C8" s="11" t="str">
        <f>[4]Outubro!$K$6</f>
        <v>*</v>
      </c>
      <c r="D8" s="11" t="str">
        <f>[4]Outubro!$K$7</f>
        <v>*</v>
      </c>
      <c r="E8" s="11" t="str">
        <f>[4]Outubro!$K$8</f>
        <v>*</v>
      </c>
      <c r="F8" s="11" t="str">
        <f>[4]Outubro!$K$9</f>
        <v>*</v>
      </c>
      <c r="G8" s="11" t="str">
        <f>[4]Outubro!$K$10</f>
        <v>*</v>
      </c>
      <c r="H8" s="11" t="str">
        <f>[4]Outubro!$K$11</f>
        <v>*</v>
      </c>
      <c r="I8" s="11" t="str">
        <f>[4]Outubro!$K$12</f>
        <v>*</v>
      </c>
      <c r="J8" s="11" t="str">
        <f>[4]Outubro!$K$13</f>
        <v>*</v>
      </c>
      <c r="K8" s="11" t="str">
        <f>[4]Outubro!$K$14</f>
        <v>*</v>
      </c>
      <c r="L8" s="11" t="str">
        <f>[4]Outubro!$K$15</f>
        <v>*</v>
      </c>
      <c r="M8" s="11" t="str">
        <f>[4]Outubro!$K$16</f>
        <v>*</v>
      </c>
      <c r="N8" s="11" t="str">
        <f>[4]Outubro!$K$17</f>
        <v>*</v>
      </c>
      <c r="O8" s="11" t="str">
        <f>[4]Outubro!$K$18</f>
        <v>*</v>
      </c>
      <c r="P8" s="11" t="str">
        <f>[4]Outubro!$K$19</f>
        <v>*</v>
      </c>
      <c r="Q8" s="11" t="str">
        <f>[4]Outubro!$K$20</f>
        <v>*</v>
      </c>
      <c r="R8" s="11" t="str">
        <f>[4]Outubro!$K$21</f>
        <v>*</v>
      </c>
      <c r="S8" s="11" t="str">
        <f>[4]Outubro!$K$22</f>
        <v>*</v>
      </c>
      <c r="T8" s="11" t="str">
        <f>[4]Outubro!$K$23</f>
        <v>*</v>
      </c>
      <c r="U8" s="11" t="str">
        <f>[4]Outubro!$K$24</f>
        <v>*</v>
      </c>
      <c r="V8" s="11" t="str">
        <f>[4]Outubro!$K$25</f>
        <v>*</v>
      </c>
      <c r="W8" s="11" t="str">
        <f>[4]Outubro!$K$26</f>
        <v>*</v>
      </c>
      <c r="X8" s="11" t="str">
        <f>[4]Outubro!$K$27</f>
        <v>*</v>
      </c>
      <c r="Y8" s="11" t="str">
        <f>[4]Outubro!$K$28</f>
        <v>*</v>
      </c>
      <c r="Z8" s="11" t="str">
        <f>[4]Outubro!$K$29</f>
        <v>*</v>
      </c>
      <c r="AA8" s="11" t="str">
        <f>[4]Outubro!$K$30</f>
        <v>*</v>
      </c>
      <c r="AB8" s="11" t="str">
        <f>[4]Outubro!$K$31</f>
        <v>*</v>
      </c>
      <c r="AC8" s="11" t="str">
        <f>[4]Outubro!$K$32</f>
        <v>*</v>
      </c>
      <c r="AD8" s="11" t="str">
        <f>[4]Outubro!$K$33</f>
        <v>*</v>
      </c>
      <c r="AE8" s="11">
        <f>[4]Outubro!$K$34</f>
        <v>8.8000000000000007</v>
      </c>
      <c r="AF8" s="11">
        <f>[4]Outubro!$K$35</f>
        <v>6.4</v>
      </c>
      <c r="AG8" s="14">
        <f>SUM(B8:AF8)</f>
        <v>15.200000000000001</v>
      </c>
      <c r="AH8" s="141">
        <f>MAX(B8:AF8)</f>
        <v>8.8000000000000007</v>
      </c>
      <c r="AI8" s="67">
        <f t="shared" ref="AI8" si="5">COUNTIF(B8:AF8,"=0,0")</f>
        <v>0</v>
      </c>
    </row>
    <row r="9" spans="1:35" x14ac:dyDescent="0.2">
      <c r="A9" s="58" t="s">
        <v>167</v>
      </c>
      <c r="B9" s="11">
        <f>[5]Outubro!$K$5</f>
        <v>0</v>
      </c>
      <c r="C9" s="11">
        <f>[5]Outubro!$K$6</f>
        <v>0</v>
      </c>
      <c r="D9" s="11">
        <f>[5]Outubro!$K$7</f>
        <v>0</v>
      </c>
      <c r="E9" s="11">
        <f>[5]Outubro!$K$8</f>
        <v>0</v>
      </c>
      <c r="F9" s="11">
        <f>[5]Outubro!$K$9</f>
        <v>0</v>
      </c>
      <c r="G9" s="11">
        <f>[5]Outubro!$K$10</f>
        <v>0</v>
      </c>
      <c r="H9" s="11">
        <f>[5]Outubro!$K$11</f>
        <v>0</v>
      </c>
      <c r="I9" s="11">
        <f>[5]Outubro!$K$12</f>
        <v>0</v>
      </c>
      <c r="J9" s="11">
        <f>[5]Outubro!$K$13</f>
        <v>0</v>
      </c>
      <c r="K9" s="11">
        <f>[5]Outubro!$K$14</f>
        <v>1.7999999999999998</v>
      </c>
      <c r="L9" s="11">
        <f>[5]Outubro!$K$15</f>
        <v>0</v>
      </c>
      <c r="M9" s="11">
        <f>[5]Outubro!$K$16</f>
        <v>1.5999999999999999</v>
      </c>
      <c r="N9" s="11">
        <f>[5]Outubro!$K$17</f>
        <v>23</v>
      </c>
      <c r="O9" s="11">
        <f>[5]Outubro!$K$18</f>
        <v>0</v>
      </c>
      <c r="P9" s="11">
        <f>[5]Outubro!$K$19</f>
        <v>13.6</v>
      </c>
      <c r="Q9" s="11">
        <f>[5]Outubro!$K$20</f>
        <v>0.2</v>
      </c>
      <c r="R9" s="11">
        <f>[5]Outubro!$K$21</f>
        <v>0</v>
      </c>
      <c r="S9" s="11">
        <f>[5]Outubro!$K$22</f>
        <v>0</v>
      </c>
      <c r="T9" s="11">
        <f>[5]Outubro!$K$23</f>
        <v>26.8</v>
      </c>
      <c r="U9" s="11">
        <f>[5]Outubro!$K$24</f>
        <v>19.399999999999999</v>
      </c>
      <c r="V9" s="11">
        <f>[5]Outubro!$K$25</f>
        <v>18</v>
      </c>
      <c r="W9" s="11">
        <f>[5]Outubro!$K$26</f>
        <v>0</v>
      </c>
      <c r="X9" s="11">
        <f>[5]Outubro!$K$27</f>
        <v>1</v>
      </c>
      <c r="Y9" s="11">
        <f>[5]Outubro!$K$28</f>
        <v>6.4</v>
      </c>
      <c r="Z9" s="11">
        <f>[5]Outubro!$K$29</f>
        <v>0</v>
      </c>
      <c r="AA9" s="11">
        <f>[5]Outubro!$K$30</f>
        <v>43.400000000000013</v>
      </c>
      <c r="AB9" s="11">
        <f>[5]Outubro!$K$31</f>
        <v>0</v>
      </c>
      <c r="AC9" s="11">
        <f>[5]Outubro!$K$32</f>
        <v>0</v>
      </c>
      <c r="AD9" s="11">
        <f>[5]Outubro!$K$33</f>
        <v>26.999999999999996</v>
      </c>
      <c r="AE9" s="11">
        <f>[5]Outubro!$K$34</f>
        <v>0</v>
      </c>
      <c r="AF9" s="11">
        <f>[5]Outubro!$K$35</f>
        <v>0</v>
      </c>
      <c r="AG9" s="14">
        <f>SUM(B9:AF9)</f>
        <v>182.20000000000002</v>
      </c>
      <c r="AH9" s="141">
        <f>MAX(B9:AF9)</f>
        <v>43.400000000000013</v>
      </c>
      <c r="AI9" s="67">
        <f t="shared" ref="AI9" si="6">COUNTIF(B9:AF9,"=0,0")</f>
        <v>19</v>
      </c>
    </row>
    <row r="10" spans="1:35" x14ac:dyDescent="0.2">
      <c r="A10" s="58" t="s">
        <v>111</v>
      </c>
      <c r="B10" s="11" t="str">
        <f>[6]Outubro!$K$5</f>
        <v>*</v>
      </c>
      <c r="C10" s="11" t="str">
        <f>[6]Outubro!$K$6</f>
        <v>*</v>
      </c>
      <c r="D10" s="11" t="str">
        <f>[6]Outubro!$K$7</f>
        <v>*</v>
      </c>
      <c r="E10" s="11" t="str">
        <f>[6]Outubro!$K$8</f>
        <v>*</v>
      </c>
      <c r="F10" s="11" t="str">
        <f>[6]Outubro!$K$9</f>
        <v>*</v>
      </c>
      <c r="G10" s="11" t="str">
        <f>[6]Outubro!$K$10</f>
        <v>*</v>
      </c>
      <c r="H10" s="11" t="str">
        <f>[6]Outubro!$K$11</f>
        <v>*</v>
      </c>
      <c r="I10" s="11" t="str">
        <f>[6]Outubro!$K$12</f>
        <v>*</v>
      </c>
      <c r="J10" s="11" t="str">
        <f>[6]Outubro!$K$13</f>
        <v>*</v>
      </c>
      <c r="K10" s="11" t="str">
        <f>[6]Outubro!$K$14</f>
        <v>*</v>
      </c>
      <c r="L10" s="11" t="str">
        <f>[6]Outubro!$K$15</f>
        <v>*</v>
      </c>
      <c r="M10" s="11" t="str">
        <f>[6]Outubro!$K$16</f>
        <v>*</v>
      </c>
      <c r="N10" s="11" t="str">
        <f>[6]Outubro!$K$17</f>
        <v>*</v>
      </c>
      <c r="O10" s="11" t="str">
        <f>[6]Outubro!$K$18</f>
        <v>*</v>
      </c>
      <c r="P10" s="11" t="str">
        <f>[6]Outubro!$K$19</f>
        <v>*</v>
      </c>
      <c r="Q10" s="11" t="str">
        <f>[6]Outubro!$K$20</f>
        <v>*</v>
      </c>
      <c r="R10" s="11" t="str">
        <f>[6]Outubro!$K$21</f>
        <v>*</v>
      </c>
      <c r="S10" s="11" t="str">
        <f>[6]Outubro!$K$22</f>
        <v>*</v>
      </c>
      <c r="T10" s="11" t="str">
        <f>[6]Outubro!$K$23</f>
        <v>*</v>
      </c>
      <c r="U10" s="11" t="str">
        <f>[6]Outubro!$K$24</f>
        <v>*</v>
      </c>
      <c r="V10" s="11" t="str">
        <f>[6]Outubro!$K$25</f>
        <v>*</v>
      </c>
      <c r="W10" s="11" t="str">
        <f>[6]Outubro!$K$26</f>
        <v>*</v>
      </c>
      <c r="X10" s="11" t="str">
        <f>[6]Outubro!$K$27</f>
        <v>*</v>
      </c>
      <c r="Y10" s="11" t="str">
        <f>[6]Outubro!$K$28</f>
        <v>*</v>
      </c>
      <c r="Z10" s="11" t="str">
        <f>[6]Outubro!$K$29</f>
        <v>*</v>
      </c>
      <c r="AA10" s="11" t="str">
        <f>[6]Outubro!$K$30</f>
        <v>*</v>
      </c>
      <c r="AB10" s="11" t="str">
        <f>[6]Outubro!$K$31</f>
        <v>*</v>
      </c>
      <c r="AC10" s="11" t="str">
        <f>[6]Outubro!$K$32</f>
        <v>*</v>
      </c>
      <c r="AD10" s="11" t="str">
        <f>[6]Outubro!$K$33</f>
        <v>*</v>
      </c>
      <c r="AE10" s="11" t="str">
        <f>[6]Outubro!$K$34</f>
        <v>*</v>
      </c>
      <c r="AF10" s="11" t="str">
        <f>[6]Outubro!$K$35</f>
        <v>*</v>
      </c>
      <c r="AG10" s="15" t="s">
        <v>226</v>
      </c>
      <c r="AH10" s="16" t="s">
        <v>226</v>
      </c>
      <c r="AI10" s="67" t="s">
        <v>226</v>
      </c>
    </row>
    <row r="11" spans="1:35" x14ac:dyDescent="0.2">
      <c r="A11" s="58" t="s">
        <v>64</v>
      </c>
      <c r="B11" s="11" t="str">
        <f>[7]Outubro!$K$5</f>
        <v>*</v>
      </c>
      <c r="C11" s="11" t="str">
        <f>[7]Outubro!$K$6</f>
        <v>*</v>
      </c>
      <c r="D11" s="11" t="str">
        <f>[7]Outubro!$K$7</f>
        <v>*</v>
      </c>
      <c r="E11" s="11" t="str">
        <f>[7]Outubro!$K$8</f>
        <v>*</v>
      </c>
      <c r="F11" s="11" t="str">
        <f>[7]Outubro!$K$9</f>
        <v>*</v>
      </c>
      <c r="G11" s="11" t="str">
        <f>[7]Outubro!$K$10</f>
        <v>*</v>
      </c>
      <c r="H11" s="11" t="str">
        <f>[7]Outubro!$K$11</f>
        <v>*</v>
      </c>
      <c r="I11" s="11" t="str">
        <f>[7]Outubro!$K$12</f>
        <v>*</v>
      </c>
      <c r="J11" s="11" t="str">
        <f>[7]Outubro!$K$13</f>
        <v>*</v>
      </c>
      <c r="K11" s="11" t="str">
        <f>[7]Outubro!$K$14</f>
        <v>*</v>
      </c>
      <c r="L11" s="11" t="str">
        <f>[7]Outubro!$K$15</f>
        <v>*</v>
      </c>
      <c r="M11" s="11" t="str">
        <f>[7]Outubro!$K$16</f>
        <v>*</v>
      </c>
      <c r="N11" s="11" t="str">
        <f>[7]Outubro!$K$17</f>
        <v>*</v>
      </c>
      <c r="O11" s="11" t="str">
        <f>[7]Outubro!$K$18</f>
        <v>*</v>
      </c>
      <c r="P11" s="11" t="str">
        <f>[7]Outubro!$K$19</f>
        <v>*</v>
      </c>
      <c r="Q11" s="11" t="str">
        <f>[7]Outubro!$K$20</f>
        <v>*</v>
      </c>
      <c r="R11" s="11" t="str">
        <f>[7]Outubro!$K$21</f>
        <v>*</v>
      </c>
      <c r="S11" s="11" t="str">
        <f>[7]Outubro!$K$22</f>
        <v>*</v>
      </c>
      <c r="T11" s="11" t="str">
        <f>[7]Outubro!$K$23</f>
        <v>*</v>
      </c>
      <c r="U11" s="11" t="str">
        <f>[7]Outubro!$K$24</f>
        <v>*</v>
      </c>
      <c r="V11" s="11" t="str">
        <f>[7]Outubro!$K$25</f>
        <v>*</v>
      </c>
      <c r="W11" s="11" t="str">
        <f>[7]Outubro!$K$26</f>
        <v>*</v>
      </c>
      <c r="X11" s="11" t="str">
        <f>[7]Outubro!$K$27</f>
        <v>*</v>
      </c>
      <c r="Y11" s="11" t="str">
        <f>[7]Outubro!$K$28</f>
        <v>*</v>
      </c>
      <c r="Z11" s="11" t="str">
        <f>[7]Outubro!$K$29</f>
        <v>*</v>
      </c>
      <c r="AA11" s="11" t="str">
        <f>[7]Outubro!$K$30</f>
        <v>*</v>
      </c>
      <c r="AB11" s="11" t="str">
        <f>[7]Outubro!$K$31</f>
        <v>*</v>
      </c>
      <c r="AC11" s="11" t="str">
        <f>[7]Outubro!$K$32</f>
        <v>*</v>
      </c>
      <c r="AD11" s="11" t="str">
        <f>[7]Outubro!$K$33</f>
        <v>*</v>
      </c>
      <c r="AE11" s="11" t="str">
        <f>[7]Outubro!$K$34</f>
        <v>*</v>
      </c>
      <c r="AF11" s="11" t="str">
        <f>[7]Outubro!$K$35</f>
        <v>*</v>
      </c>
      <c r="AG11" s="15" t="s">
        <v>226</v>
      </c>
      <c r="AH11" s="16" t="s">
        <v>226</v>
      </c>
      <c r="AI11" s="67" t="s">
        <v>226</v>
      </c>
    </row>
    <row r="12" spans="1:35" x14ac:dyDescent="0.2">
      <c r="A12" s="58" t="s">
        <v>41</v>
      </c>
      <c r="B12" s="11" t="str">
        <f>[8]Outubro!$K$5</f>
        <v>*</v>
      </c>
      <c r="C12" s="11" t="str">
        <f>[8]Outubro!$K$6</f>
        <v>*</v>
      </c>
      <c r="D12" s="11" t="str">
        <f>[8]Outubro!$K$7</f>
        <v>*</v>
      </c>
      <c r="E12" s="11" t="str">
        <f>[8]Outubro!$K$8</f>
        <v>*</v>
      </c>
      <c r="F12" s="11" t="str">
        <f>[8]Outubro!$K$9</f>
        <v>*</v>
      </c>
      <c r="G12" s="11" t="str">
        <f>[8]Outubro!$K$10</f>
        <v>*</v>
      </c>
      <c r="H12" s="11" t="str">
        <f>[8]Outubro!$K$11</f>
        <v>*</v>
      </c>
      <c r="I12" s="11" t="str">
        <f>[8]Outubro!$K$12</f>
        <v>*</v>
      </c>
      <c r="J12" s="11" t="str">
        <f>[8]Outubro!$K$13</f>
        <v>*</v>
      </c>
      <c r="K12" s="11" t="str">
        <f>[8]Outubro!$K$14</f>
        <v>*</v>
      </c>
      <c r="L12" s="11" t="str">
        <f>[8]Outubro!$K$15</f>
        <v>*</v>
      </c>
      <c r="M12" s="11" t="str">
        <f>[8]Outubro!$K$16</f>
        <v>*</v>
      </c>
      <c r="N12" s="11" t="str">
        <f>[8]Outubro!$K$17</f>
        <v>*</v>
      </c>
      <c r="O12" s="11" t="str">
        <f>[8]Outubro!$K$18</f>
        <v>*</v>
      </c>
      <c r="P12" s="11" t="str">
        <f>[8]Outubro!$K$19</f>
        <v>*</v>
      </c>
      <c r="Q12" s="11" t="str">
        <f>[8]Outubro!$K$20</f>
        <v>*</v>
      </c>
      <c r="R12" s="11" t="str">
        <f>[8]Outubro!$K$21</f>
        <v>*</v>
      </c>
      <c r="S12" s="11" t="str">
        <f>[8]Outubro!$K$22</f>
        <v>*</v>
      </c>
      <c r="T12" s="11" t="str">
        <f>[8]Outubro!$K$23</f>
        <v>*</v>
      </c>
      <c r="U12" s="11" t="str">
        <f>[8]Outubro!$K$24</f>
        <v>*</v>
      </c>
      <c r="V12" s="11" t="str">
        <f>[8]Outubro!$K$25</f>
        <v>*</v>
      </c>
      <c r="W12" s="11" t="str">
        <f>[8]Outubro!$K$26</f>
        <v>*</v>
      </c>
      <c r="X12" s="11" t="str">
        <f>[8]Outubro!$K$27</f>
        <v>*</v>
      </c>
      <c r="Y12" s="11" t="str">
        <f>[8]Outubro!$K$28</f>
        <v>*</v>
      </c>
      <c r="Z12" s="11" t="str">
        <f>[8]Outubro!$K$29</f>
        <v>*</v>
      </c>
      <c r="AA12" s="11" t="str">
        <f>[8]Outubro!$K$30</f>
        <v>*</v>
      </c>
      <c r="AB12" s="11" t="str">
        <f>[8]Outubro!$K$31</f>
        <v>*</v>
      </c>
      <c r="AC12" s="11" t="str">
        <f>[8]Outubro!$K$32</f>
        <v>*</v>
      </c>
      <c r="AD12" s="11" t="str">
        <f>[8]Outubro!$K$33</f>
        <v>*</v>
      </c>
      <c r="AE12" s="11" t="str">
        <f>[8]Outubro!$K$34</f>
        <v>*</v>
      </c>
      <c r="AF12" s="11" t="str">
        <f>[8]Outubro!$K$35</f>
        <v>*</v>
      </c>
      <c r="AG12" s="15" t="s">
        <v>226</v>
      </c>
      <c r="AH12" s="16" t="s">
        <v>226</v>
      </c>
      <c r="AI12" s="67" t="s">
        <v>226</v>
      </c>
    </row>
    <row r="13" spans="1:35" x14ac:dyDescent="0.2">
      <c r="A13" s="58" t="s">
        <v>114</v>
      </c>
      <c r="B13" s="11">
        <f>[9]Outubro!$K$5</f>
        <v>0</v>
      </c>
      <c r="C13" s="11">
        <f>[9]Outubro!$K$6</f>
        <v>0</v>
      </c>
      <c r="D13" s="11">
        <f>[9]Outubro!$K$7</f>
        <v>0</v>
      </c>
      <c r="E13" s="11">
        <f>[9]Outubro!$K$8</f>
        <v>0</v>
      </c>
      <c r="F13" s="11">
        <f>[9]Outubro!$K$9</f>
        <v>0</v>
      </c>
      <c r="G13" s="11">
        <f>[9]Outubro!$K$10</f>
        <v>0</v>
      </c>
      <c r="H13" s="11">
        <f>[9]Outubro!$K$11</f>
        <v>0</v>
      </c>
      <c r="I13" s="11">
        <f>[9]Outubro!$K$12</f>
        <v>0</v>
      </c>
      <c r="J13" s="11">
        <f>[9]Outubro!$K$13</f>
        <v>0</v>
      </c>
      <c r="K13" s="11">
        <f>[9]Outubro!$K$14</f>
        <v>0</v>
      </c>
      <c r="L13" s="11">
        <f>[9]Outubro!$K$15</f>
        <v>0</v>
      </c>
      <c r="M13" s="11">
        <f>[9]Outubro!$K$16</f>
        <v>0</v>
      </c>
      <c r="N13" s="11">
        <f>[9]Outubro!$K$17</f>
        <v>0</v>
      </c>
      <c r="O13" s="11">
        <f>[9]Outubro!$K$18</f>
        <v>0</v>
      </c>
      <c r="P13" s="11">
        <f>[9]Outubro!$K$19</f>
        <v>44.599999999999994</v>
      </c>
      <c r="Q13" s="11">
        <f>[9]Outubro!$K$20</f>
        <v>0.2</v>
      </c>
      <c r="R13" s="11">
        <f>[9]Outubro!$K$21</f>
        <v>0</v>
      </c>
      <c r="S13" s="11">
        <f>[9]Outubro!$K$22</f>
        <v>13.200000000000001</v>
      </c>
      <c r="T13" s="11">
        <f>[9]Outubro!$K$23</f>
        <v>0.2</v>
      </c>
      <c r="U13" s="11">
        <f>[9]Outubro!$K$24</f>
        <v>0</v>
      </c>
      <c r="V13" s="11">
        <f>[9]Outubro!$K$25</f>
        <v>0.8</v>
      </c>
      <c r="W13" s="11">
        <f>[9]Outubro!$K$26</f>
        <v>0.4</v>
      </c>
      <c r="X13" s="11">
        <f>[9]Outubro!$K$27</f>
        <v>0.4</v>
      </c>
      <c r="Y13" s="11">
        <f>[9]Outubro!$K$28</f>
        <v>0</v>
      </c>
      <c r="Z13" s="11">
        <f>[9]Outubro!$K$29</f>
        <v>0</v>
      </c>
      <c r="AA13" s="11">
        <f>[9]Outubro!$K$30</f>
        <v>52.600000000000016</v>
      </c>
      <c r="AB13" s="11">
        <f>[9]Outubro!$K$31</f>
        <v>0.2</v>
      </c>
      <c r="AC13" s="11">
        <f>[9]Outubro!$K$32</f>
        <v>0</v>
      </c>
      <c r="AD13" s="11">
        <f>[9]Outubro!$K$33</f>
        <v>56.599999999999994</v>
      </c>
      <c r="AE13" s="11">
        <f>[9]Outubro!$K$34</f>
        <v>0</v>
      </c>
      <c r="AF13" s="11">
        <f>[9]Outubro!$K$35</f>
        <v>0</v>
      </c>
      <c r="AG13" s="14">
        <f>SUM(B13:AF13)</f>
        <v>169.2</v>
      </c>
      <c r="AH13" s="141">
        <f>MAX(B13:AF13)</f>
        <v>56.599999999999994</v>
      </c>
      <c r="AI13" s="67">
        <f t="shared" ref="AI13:AI15" si="7">COUNTIF(B13:AF13,"=0,0")</f>
        <v>21</v>
      </c>
    </row>
    <row r="14" spans="1:35" x14ac:dyDescent="0.2">
      <c r="A14" s="58" t="s">
        <v>118</v>
      </c>
      <c r="B14" s="11" t="str">
        <f>[10]Outubro!$K$5</f>
        <v>*</v>
      </c>
      <c r="C14" s="11" t="str">
        <f>[10]Outubro!$K$6</f>
        <v>*</v>
      </c>
      <c r="D14" s="11" t="str">
        <f>[10]Outubro!$K$7</f>
        <v>*</v>
      </c>
      <c r="E14" s="11" t="str">
        <f>[10]Outubro!$K$8</f>
        <v>*</v>
      </c>
      <c r="F14" s="11" t="str">
        <f>[10]Outubro!$K$9</f>
        <v>*</v>
      </c>
      <c r="G14" s="11" t="str">
        <f>[10]Outubro!$K$10</f>
        <v>*</v>
      </c>
      <c r="H14" s="11" t="str">
        <f>[10]Outubro!$K$11</f>
        <v>*</v>
      </c>
      <c r="I14" s="11" t="str">
        <f>[10]Outubro!$K$12</f>
        <v>*</v>
      </c>
      <c r="J14" s="11" t="str">
        <f>[10]Outubro!$K$13</f>
        <v>*</v>
      </c>
      <c r="K14" s="11" t="str">
        <f>[10]Outubro!$K$14</f>
        <v>*</v>
      </c>
      <c r="L14" s="11" t="str">
        <f>[10]Outubro!$K$15</f>
        <v>*</v>
      </c>
      <c r="M14" s="11" t="str">
        <f>[10]Outubro!$K$16</f>
        <v>*</v>
      </c>
      <c r="N14" s="11" t="str">
        <f>[10]Outubro!$K$17</f>
        <v>*</v>
      </c>
      <c r="O14" s="11" t="str">
        <f>[10]Outubro!$K$18</f>
        <v>*</v>
      </c>
      <c r="P14" s="11" t="str">
        <f>[10]Outubro!$K$19</f>
        <v>*</v>
      </c>
      <c r="Q14" s="11" t="str">
        <f>[10]Outubro!$K$20</f>
        <v>*</v>
      </c>
      <c r="R14" s="11" t="str">
        <f>[10]Outubro!$K$21</f>
        <v>*</v>
      </c>
      <c r="S14" s="11" t="str">
        <f>[10]Outubro!$K$22</f>
        <v>*</v>
      </c>
      <c r="T14" s="11" t="str">
        <f>[10]Outubro!$K$23</f>
        <v>*</v>
      </c>
      <c r="U14" s="11" t="str">
        <f>[10]Outubro!$K$24</f>
        <v>*</v>
      </c>
      <c r="V14" s="11" t="str">
        <f>[10]Outubro!$K$25</f>
        <v>*</v>
      </c>
      <c r="W14" s="11" t="str">
        <f>[10]Outubro!$K$26</f>
        <v>*</v>
      </c>
      <c r="X14" s="11" t="str">
        <f>[10]Outubro!$K$27</f>
        <v>*</v>
      </c>
      <c r="Y14" s="11" t="str">
        <f>[10]Outubro!$K$28</f>
        <v>*</v>
      </c>
      <c r="Z14" s="11" t="str">
        <f>[10]Outubro!$K$29</f>
        <v>*</v>
      </c>
      <c r="AA14" s="11" t="str">
        <f>[10]Outubro!$K$30</f>
        <v>*</v>
      </c>
      <c r="AB14" s="11" t="str">
        <f>[10]Outubro!$K$31</f>
        <v>*</v>
      </c>
      <c r="AC14" s="11" t="str">
        <f>[10]Outubro!$K$32</f>
        <v>*</v>
      </c>
      <c r="AD14" s="11" t="str">
        <f>[10]Outubro!$K$33</f>
        <v>*</v>
      </c>
      <c r="AE14" s="11" t="str">
        <f>[10]Outubro!$K$34</f>
        <v>*</v>
      </c>
      <c r="AF14" s="11" t="str">
        <f>[10]Outubro!$K$35</f>
        <v>*</v>
      </c>
      <c r="AG14" s="15" t="s">
        <v>226</v>
      </c>
      <c r="AH14" s="16" t="s">
        <v>226</v>
      </c>
      <c r="AI14" s="67" t="s">
        <v>226</v>
      </c>
    </row>
    <row r="15" spans="1:35" x14ac:dyDescent="0.2">
      <c r="A15" s="58" t="s">
        <v>121</v>
      </c>
      <c r="B15" s="11">
        <f>[11]Outubro!$K$5</f>
        <v>0</v>
      </c>
      <c r="C15" s="11">
        <f>[11]Outubro!$K$6</f>
        <v>0</v>
      </c>
      <c r="D15" s="11">
        <f>[11]Outubro!$K$7</f>
        <v>0</v>
      </c>
      <c r="E15" s="11">
        <f>[11]Outubro!$K$8</f>
        <v>0</v>
      </c>
      <c r="F15" s="11">
        <f>[11]Outubro!$K$9</f>
        <v>0</v>
      </c>
      <c r="G15" s="11">
        <f>[11]Outubro!$K$10</f>
        <v>0</v>
      </c>
      <c r="H15" s="11">
        <f>[11]Outubro!$K$11</f>
        <v>0</v>
      </c>
      <c r="I15" s="11">
        <f>[11]Outubro!$K$12</f>
        <v>0</v>
      </c>
      <c r="J15" s="11">
        <f>[11]Outubro!$K$13</f>
        <v>0</v>
      </c>
      <c r="K15" s="11">
        <f>[11]Outubro!$K$14</f>
        <v>0.2</v>
      </c>
      <c r="L15" s="11">
        <f>[11]Outubro!$K$15</f>
        <v>0</v>
      </c>
      <c r="M15" s="11">
        <f>[11]Outubro!$K$16</f>
        <v>0.4</v>
      </c>
      <c r="N15" s="11">
        <f>[11]Outubro!$K$17</f>
        <v>5.2000000000000011</v>
      </c>
      <c r="O15" s="11">
        <f>[11]Outubro!$K$18</f>
        <v>6</v>
      </c>
      <c r="P15" s="11">
        <f>[11]Outubro!$K$19</f>
        <v>23</v>
      </c>
      <c r="Q15" s="11">
        <f>[11]Outubro!$K$20</f>
        <v>0</v>
      </c>
      <c r="R15" s="11">
        <f>[11]Outubro!$K$21</f>
        <v>0</v>
      </c>
      <c r="S15" s="11">
        <f>[11]Outubro!$K$22</f>
        <v>0</v>
      </c>
      <c r="T15" s="11">
        <f>[11]Outubro!$K$23</f>
        <v>0</v>
      </c>
      <c r="U15" s="11">
        <f>[11]Outubro!$K$24</f>
        <v>0</v>
      </c>
      <c r="V15" s="11">
        <f>[11]Outubro!$K$25</f>
        <v>0</v>
      </c>
      <c r="W15" s="11">
        <f>[11]Outubro!$K$26</f>
        <v>0</v>
      </c>
      <c r="X15" s="11">
        <f>[11]Outubro!$K$27</f>
        <v>0</v>
      </c>
      <c r="Y15" s="11">
        <f>[11]Outubro!$K$28</f>
        <v>4.4000000000000004</v>
      </c>
      <c r="Z15" s="11">
        <f>[11]Outubro!$K$29</f>
        <v>0</v>
      </c>
      <c r="AA15" s="11">
        <f>[11]Outubro!$K$30</f>
        <v>26.799999999999997</v>
      </c>
      <c r="AB15" s="11">
        <f>[11]Outubro!$K$31</f>
        <v>0</v>
      </c>
      <c r="AC15" s="11">
        <f>[11]Outubro!$K$32</f>
        <v>0</v>
      </c>
      <c r="AD15" s="11">
        <f>[11]Outubro!$K$33</f>
        <v>42.20000000000001</v>
      </c>
      <c r="AE15" s="11">
        <f>[11]Outubro!$K$34</f>
        <v>0</v>
      </c>
      <c r="AF15" s="11">
        <f>[11]Outubro!$K$35</f>
        <v>0</v>
      </c>
      <c r="AG15" s="15">
        <f t="shared" ref="AG15" si="8">SUM(B15:AF15)</f>
        <v>108.20000000000002</v>
      </c>
      <c r="AH15" s="16">
        <f t="shared" ref="AH15" si="9">MAX(B15:AF15)</f>
        <v>42.20000000000001</v>
      </c>
      <c r="AI15" s="67">
        <f t="shared" si="7"/>
        <v>23</v>
      </c>
    </row>
    <row r="16" spans="1:35" x14ac:dyDescent="0.2">
      <c r="A16" s="58" t="s">
        <v>168</v>
      </c>
      <c r="B16" s="11" t="str">
        <f>[12]Outubro!$K$5</f>
        <v>*</v>
      </c>
      <c r="C16" s="11" t="str">
        <f>[12]Outubro!$K$6</f>
        <v>*</v>
      </c>
      <c r="D16" s="11" t="str">
        <f>[12]Outubro!$K$7</f>
        <v>*</v>
      </c>
      <c r="E16" s="11" t="str">
        <f>[12]Outubro!$K$8</f>
        <v>*</v>
      </c>
      <c r="F16" s="11" t="str">
        <f>[12]Outubro!$K$9</f>
        <v>*</v>
      </c>
      <c r="G16" s="11" t="str">
        <f>[12]Outubro!$K$10</f>
        <v>*</v>
      </c>
      <c r="H16" s="11" t="str">
        <f>[12]Outubro!$K$11</f>
        <v>*</v>
      </c>
      <c r="I16" s="11" t="str">
        <f>[12]Outubro!$K$12</f>
        <v>*</v>
      </c>
      <c r="J16" s="11" t="str">
        <f>[12]Outubro!$K$13</f>
        <v>*</v>
      </c>
      <c r="K16" s="11" t="str">
        <f>[12]Outubro!$K$14</f>
        <v>*</v>
      </c>
      <c r="L16" s="11" t="str">
        <f>[12]Outubro!$K$15</f>
        <v>*</v>
      </c>
      <c r="M16" s="11" t="str">
        <f>[12]Outubro!$K$16</f>
        <v>*</v>
      </c>
      <c r="N16" s="11" t="str">
        <f>[12]Outubro!$K$17</f>
        <v>*</v>
      </c>
      <c r="O16" s="11" t="str">
        <f>[12]Outubro!$K$18</f>
        <v>*</v>
      </c>
      <c r="P16" s="11" t="str">
        <f>[12]Outubro!$K$19</f>
        <v>*</v>
      </c>
      <c r="Q16" s="11" t="str">
        <f>[12]Outubro!$K$20</f>
        <v>*</v>
      </c>
      <c r="R16" s="11" t="str">
        <f>[12]Outubro!$K$21</f>
        <v>*</v>
      </c>
      <c r="S16" s="11" t="str">
        <f>[12]Outubro!$K$22</f>
        <v>*</v>
      </c>
      <c r="T16" s="11" t="str">
        <f>[12]Outubro!$K$23</f>
        <v>*</v>
      </c>
      <c r="U16" s="11" t="str">
        <f>[12]Outubro!$K$24</f>
        <v>*</v>
      </c>
      <c r="V16" s="11" t="str">
        <f>[12]Outubro!$K$25</f>
        <v>*</v>
      </c>
      <c r="W16" s="11" t="str">
        <f>[12]Outubro!$K$26</f>
        <v>*</v>
      </c>
      <c r="X16" s="11" t="str">
        <f>[12]Outubro!$K$27</f>
        <v>*</v>
      </c>
      <c r="Y16" s="11" t="str">
        <f>[12]Outubro!$K$28</f>
        <v>*</v>
      </c>
      <c r="Z16" s="11" t="str">
        <f>[12]Outubro!$K$29</f>
        <v>*</v>
      </c>
      <c r="AA16" s="11" t="str">
        <f>[12]Outubro!$K$30</f>
        <v>*</v>
      </c>
      <c r="AB16" s="11" t="str">
        <f>[12]Outubro!$K$31</f>
        <v>*</v>
      </c>
      <c r="AC16" s="11" t="str">
        <f>[12]Outubro!$K$32</f>
        <v>*</v>
      </c>
      <c r="AD16" s="11" t="str">
        <f>[12]Outubro!$K$33</f>
        <v>*</v>
      </c>
      <c r="AE16" s="11" t="str">
        <f>[12]Outubro!$K$34</f>
        <v>*</v>
      </c>
      <c r="AF16" s="11" t="str">
        <f>[12]Outubro!$K$35</f>
        <v>*</v>
      </c>
      <c r="AG16" s="15" t="s">
        <v>226</v>
      </c>
      <c r="AH16" s="16" t="s">
        <v>226</v>
      </c>
      <c r="AI16" s="67" t="s">
        <v>226</v>
      </c>
    </row>
    <row r="17" spans="1:44" x14ac:dyDescent="0.2">
      <c r="A17" s="58" t="s">
        <v>2</v>
      </c>
      <c r="B17" s="11">
        <f>[13]Outubro!$K$5</f>
        <v>0</v>
      </c>
      <c r="C17" s="11">
        <f>[13]Outubro!$K$6</f>
        <v>0</v>
      </c>
      <c r="D17" s="11">
        <f>[13]Outubro!$K$7</f>
        <v>0</v>
      </c>
      <c r="E17" s="11">
        <f>[13]Outubro!$K$8</f>
        <v>0</v>
      </c>
      <c r="F17" s="11">
        <f>[13]Outubro!$K$9</f>
        <v>0</v>
      </c>
      <c r="G17" s="11">
        <f>[13]Outubro!$K$10</f>
        <v>0</v>
      </c>
      <c r="H17" s="11">
        <f>[13]Outubro!$K$11</f>
        <v>9.4</v>
      </c>
      <c r="I17" s="11">
        <f>[13]Outubro!$K$12</f>
        <v>0</v>
      </c>
      <c r="J17" s="11">
        <f>[13]Outubro!$K$13</f>
        <v>0</v>
      </c>
      <c r="K17" s="11">
        <f>[13]Outubro!$K$14</f>
        <v>0</v>
      </c>
      <c r="L17" s="11">
        <f>[13]Outubro!$K$15</f>
        <v>0</v>
      </c>
      <c r="M17" s="11">
        <f>[13]Outubro!$K$16</f>
        <v>0</v>
      </c>
      <c r="N17" s="11">
        <f>[13]Outubro!$K$17</f>
        <v>0</v>
      </c>
      <c r="O17" s="11">
        <f>[13]Outubro!$K$18</f>
        <v>12</v>
      </c>
      <c r="P17" s="11">
        <f>[13]Outubro!$K$19</f>
        <v>51.999999999999993</v>
      </c>
      <c r="Q17" s="11">
        <f>[13]Outubro!$K$20</f>
        <v>0</v>
      </c>
      <c r="R17" s="11">
        <f>[13]Outubro!$K$21</f>
        <v>0</v>
      </c>
      <c r="S17" s="11">
        <f>[13]Outubro!$K$22</f>
        <v>1</v>
      </c>
      <c r="T17" s="11">
        <f>[13]Outubro!$K$23</f>
        <v>0</v>
      </c>
      <c r="U17" s="11">
        <f>[13]Outubro!$K$24</f>
        <v>4.6000000000000005</v>
      </c>
      <c r="V17" s="11">
        <f>[13]Outubro!$K$25</f>
        <v>2.4</v>
      </c>
      <c r="W17" s="11">
        <f>[13]Outubro!$K$26</f>
        <v>0</v>
      </c>
      <c r="X17" s="11">
        <f>[13]Outubro!$K$27</f>
        <v>0</v>
      </c>
      <c r="Y17" s="11">
        <f>[13]Outubro!$K$28</f>
        <v>0</v>
      </c>
      <c r="Z17" s="11">
        <f>[13]Outubro!$K$29</f>
        <v>0</v>
      </c>
      <c r="AA17" s="11">
        <f>[13]Outubro!$K$30</f>
        <v>34.400000000000006</v>
      </c>
      <c r="AB17" s="11">
        <f>[13]Outubro!$K$31</f>
        <v>0.2</v>
      </c>
      <c r="AC17" s="11">
        <f>[13]Outubro!$K$32</f>
        <v>0</v>
      </c>
      <c r="AD17" s="11">
        <f>[13]Outubro!$K$33</f>
        <v>34.4</v>
      </c>
      <c r="AE17" s="11">
        <f>[13]Outubro!$K$34</f>
        <v>0</v>
      </c>
      <c r="AF17" s="11">
        <f>[13]Outubro!$K$35</f>
        <v>0</v>
      </c>
      <c r="AG17" s="15">
        <f t="shared" ref="AG17:AG25" si="10">SUM(B17:AF17)</f>
        <v>150.4</v>
      </c>
      <c r="AH17" s="16">
        <f t="shared" ref="AH17:AH25" si="11">MAX(B17:AF17)</f>
        <v>51.999999999999993</v>
      </c>
      <c r="AI17" s="67">
        <f t="shared" ref="AI17:AI26" si="12">COUNTIF(B17:AF17,"=0,0")</f>
        <v>22</v>
      </c>
      <c r="AK17" s="12" t="s">
        <v>47</v>
      </c>
    </row>
    <row r="18" spans="1:44" x14ac:dyDescent="0.2">
      <c r="A18" s="58" t="s">
        <v>3</v>
      </c>
      <c r="B18" s="11">
        <f>[14]Outubro!$K$5</f>
        <v>0</v>
      </c>
      <c r="C18" s="11">
        <f>[14]Outubro!$K$6</f>
        <v>0</v>
      </c>
      <c r="D18" s="11">
        <f>[14]Outubro!$K$7</f>
        <v>0</v>
      </c>
      <c r="E18" s="11">
        <f>[14]Outubro!$K$8</f>
        <v>0</v>
      </c>
      <c r="F18" s="11">
        <f>[14]Outubro!$K$9</f>
        <v>0</v>
      </c>
      <c r="G18" s="11">
        <f>[14]Outubro!$K$10</f>
        <v>0</v>
      </c>
      <c r="H18" s="11">
        <f>[14]Outubro!$K$11</f>
        <v>0</v>
      </c>
      <c r="I18" s="11">
        <f>[14]Outubro!$K$12</f>
        <v>0</v>
      </c>
      <c r="J18" s="11">
        <f>[14]Outubro!$K$13</f>
        <v>0</v>
      </c>
      <c r="K18" s="11">
        <f>[14]Outubro!$K$14</f>
        <v>0</v>
      </c>
      <c r="L18" s="11">
        <f>[14]Outubro!$K$15</f>
        <v>0</v>
      </c>
      <c r="M18" s="11">
        <f>[14]Outubro!$K$16</f>
        <v>0</v>
      </c>
      <c r="N18" s="11">
        <f>[14]Outubro!$K$17</f>
        <v>0</v>
      </c>
      <c r="O18" s="11">
        <f>[14]Outubro!$K$18</f>
        <v>0</v>
      </c>
      <c r="P18" s="11">
        <f>[14]Outubro!$K$19</f>
        <v>0</v>
      </c>
      <c r="Q18" s="11">
        <f>[14]Outubro!$K$20</f>
        <v>23</v>
      </c>
      <c r="R18" s="11">
        <f>[14]Outubro!$K$21</f>
        <v>0</v>
      </c>
      <c r="S18" s="11">
        <f>[14]Outubro!$K$22</f>
        <v>0.6</v>
      </c>
      <c r="T18" s="11">
        <f>[14]Outubro!$K$23</f>
        <v>0</v>
      </c>
      <c r="U18" s="11">
        <f>[14]Outubro!$K$24</f>
        <v>18.599999999999998</v>
      </c>
      <c r="V18" s="11">
        <f>[14]Outubro!$K$25</f>
        <v>1.9999999999999998</v>
      </c>
      <c r="W18" s="11">
        <f>[14]Outubro!$K$26</f>
        <v>0.4</v>
      </c>
      <c r="X18" s="11">
        <f>[14]Outubro!$K$27</f>
        <v>7.8000000000000007</v>
      </c>
      <c r="Y18" s="11">
        <f>[14]Outubro!$K$28</f>
        <v>4.2</v>
      </c>
      <c r="Z18" s="11">
        <f>[14]Outubro!$K$29</f>
        <v>0.60000000000000009</v>
      </c>
      <c r="AA18" s="11">
        <f>[14]Outubro!$K$30</f>
        <v>41.800000000000011</v>
      </c>
      <c r="AB18" s="11">
        <f>[14]Outubro!$K$31</f>
        <v>0.2</v>
      </c>
      <c r="AC18" s="11">
        <f>[14]Outubro!$K$32</f>
        <v>7.2</v>
      </c>
      <c r="AD18" s="11">
        <f>[14]Outubro!$K$33</f>
        <v>0.8</v>
      </c>
      <c r="AE18" s="11">
        <f>[14]Outubro!$K$34</f>
        <v>0</v>
      </c>
      <c r="AF18" s="11" t="str">
        <f>[14]Outubro!$K$35</f>
        <v>*</v>
      </c>
      <c r="AG18" s="15">
        <f t="shared" si="10"/>
        <v>107.20000000000003</v>
      </c>
      <c r="AH18" s="16">
        <f t="shared" si="11"/>
        <v>41.800000000000011</v>
      </c>
      <c r="AI18" s="67">
        <f t="shared" si="12"/>
        <v>18</v>
      </c>
      <c r="AJ18" s="12" t="s">
        <v>47</v>
      </c>
      <c r="AK18" s="12" t="s">
        <v>47</v>
      </c>
    </row>
    <row r="19" spans="1:44" x14ac:dyDescent="0.2">
      <c r="A19" s="58" t="s">
        <v>4</v>
      </c>
      <c r="B19" s="11" t="str">
        <f>[15]Outubro!$K$5</f>
        <v>*</v>
      </c>
      <c r="C19" s="11" t="str">
        <f>[15]Outubro!$K$6</f>
        <v>*</v>
      </c>
      <c r="D19" s="11" t="str">
        <f>[15]Outubro!$K$7</f>
        <v>*</v>
      </c>
      <c r="E19" s="11" t="str">
        <f>[15]Outubro!$K$8</f>
        <v>*</v>
      </c>
      <c r="F19" s="11" t="str">
        <f>[15]Outubro!$K$9</f>
        <v>*</v>
      </c>
      <c r="G19" s="11" t="str">
        <f>[15]Outubro!$K$10</f>
        <v>*</v>
      </c>
      <c r="H19" s="11" t="str">
        <f>[15]Outubro!$K$11</f>
        <v>*</v>
      </c>
      <c r="I19" s="11" t="str">
        <f>[15]Outubro!$K$12</f>
        <v>*</v>
      </c>
      <c r="J19" s="11" t="str">
        <f>[15]Outubro!$K$13</f>
        <v>*</v>
      </c>
      <c r="K19" s="11" t="str">
        <f>[15]Outubro!$K$14</f>
        <v>*</v>
      </c>
      <c r="L19" s="11" t="str">
        <f>[15]Outubro!$K$15</f>
        <v>*</v>
      </c>
      <c r="M19" s="11" t="str">
        <f>[15]Outubro!$K$16</f>
        <v>*</v>
      </c>
      <c r="N19" s="11" t="str">
        <f>[15]Outubro!$K$17</f>
        <v>*</v>
      </c>
      <c r="O19" s="11" t="str">
        <f>[15]Outubro!$K$18</f>
        <v>*</v>
      </c>
      <c r="P19" s="11" t="str">
        <f>[15]Outubro!$K$19</f>
        <v>*</v>
      </c>
      <c r="Q19" s="11" t="str">
        <f>[15]Outubro!$K$20</f>
        <v>*</v>
      </c>
      <c r="R19" s="11" t="str">
        <f>[15]Outubro!$K$21</f>
        <v>*</v>
      </c>
      <c r="S19" s="11" t="str">
        <f>[15]Outubro!$K$22</f>
        <v>*</v>
      </c>
      <c r="T19" s="11" t="str">
        <f>[15]Outubro!$K$23</f>
        <v>*</v>
      </c>
      <c r="U19" s="11" t="str">
        <f>[15]Outubro!$K$24</f>
        <v>*</v>
      </c>
      <c r="V19" s="11" t="str">
        <f>[15]Outubro!$K$25</f>
        <v>*</v>
      </c>
      <c r="W19" s="11" t="str">
        <f>[15]Outubro!$K$26</f>
        <v>*</v>
      </c>
      <c r="X19" s="11" t="str">
        <f>[15]Outubro!$K$27</f>
        <v>*</v>
      </c>
      <c r="Y19" s="11" t="str">
        <f>[15]Outubro!$K$28</f>
        <v>*</v>
      </c>
      <c r="Z19" s="11" t="str">
        <f>[15]Outubro!$K$29</f>
        <v>*</v>
      </c>
      <c r="AA19" s="11" t="str">
        <f>[15]Outubro!$K$30</f>
        <v>*</v>
      </c>
      <c r="AB19" s="11" t="str">
        <f>[15]Outubro!$K$31</f>
        <v>*</v>
      </c>
      <c r="AC19" s="11" t="str">
        <f>[15]Outubro!$K$32</f>
        <v>*</v>
      </c>
      <c r="AD19" s="11" t="str">
        <f>[15]Outubro!$K$33</f>
        <v>*</v>
      </c>
      <c r="AE19" s="11" t="str">
        <f>[15]Outubro!$K$34</f>
        <v>*</v>
      </c>
      <c r="AF19" s="11" t="str">
        <f>[15]Outubro!$K$35</f>
        <v>*</v>
      </c>
      <c r="AG19" s="15" t="s">
        <v>226</v>
      </c>
      <c r="AH19" s="16" t="s">
        <v>226</v>
      </c>
      <c r="AI19" s="67" t="s">
        <v>226</v>
      </c>
    </row>
    <row r="20" spans="1:44" x14ac:dyDescent="0.2">
      <c r="A20" s="58" t="s">
        <v>5</v>
      </c>
      <c r="B20" s="11">
        <f>[16]Outubro!$K$5</f>
        <v>0</v>
      </c>
      <c r="C20" s="11">
        <f>[16]Outubro!$K$6</f>
        <v>0</v>
      </c>
      <c r="D20" s="11">
        <f>[16]Outubro!$K$7</f>
        <v>0</v>
      </c>
      <c r="E20" s="11">
        <f>[16]Outubro!$K$8</f>
        <v>0</v>
      </c>
      <c r="F20" s="11">
        <f>[16]Outubro!$K$9</f>
        <v>0</v>
      </c>
      <c r="G20" s="11">
        <f>[16]Outubro!$K$10</f>
        <v>0</v>
      </c>
      <c r="H20" s="11">
        <f>[16]Outubro!$K$11</f>
        <v>0.6</v>
      </c>
      <c r="I20" s="11">
        <f>[16]Outubro!$K$12</f>
        <v>0</v>
      </c>
      <c r="J20" s="11">
        <f>[16]Outubro!$K$13</f>
        <v>0</v>
      </c>
      <c r="K20" s="11">
        <f>[16]Outubro!$K$14</f>
        <v>0</v>
      </c>
      <c r="L20" s="11">
        <f>[16]Outubro!$K$15</f>
        <v>0</v>
      </c>
      <c r="M20" s="11">
        <f>[16]Outubro!$K$16</f>
        <v>3.6000000000000005</v>
      </c>
      <c r="N20" s="11">
        <f>[16]Outubro!$K$17</f>
        <v>0</v>
      </c>
      <c r="O20" s="11">
        <f>[16]Outubro!$K$18</f>
        <v>0</v>
      </c>
      <c r="P20" s="11">
        <f>[16]Outubro!$K$19</f>
        <v>1.4</v>
      </c>
      <c r="Q20" s="11">
        <f>[16]Outubro!$K$20</f>
        <v>1</v>
      </c>
      <c r="R20" s="11">
        <f>[16]Outubro!$K$21</f>
        <v>0.2</v>
      </c>
      <c r="S20" s="11">
        <f>[16]Outubro!$K$22</f>
        <v>30.8</v>
      </c>
      <c r="T20" s="11">
        <f>[16]Outubro!$K$23</f>
        <v>1.4</v>
      </c>
      <c r="U20" s="11">
        <f>[16]Outubro!$K$24</f>
        <v>0.2</v>
      </c>
      <c r="V20" s="11">
        <f>[16]Outubro!$K$25</f>
        <v>10.8</v>
      </c>
      <c r="W20" s="11">
        <f>[16]Outubro!$K$26</f>
        <v>0</v>
      </c>
      <c r="X20" s="11">
        <f>[16]Outubro!$K$27</f>
        <v>4</v>
      </c>
      <c r="Y20" s="11">
        <f>[16]Outubro!$K$28</f>
        <v>3.8000000000000003</v>
      </c>
      <c r="Z20" s="11">
        <f>[16]Outubro!$K$29</f>
        <v>0</v>
      </c>
      <c r="AA20" s="11">
        <f>[16]Outubro!$K$30</f>
        <v>28</v>
      </c>
      <c r="AB20" s="11">
        <f>[16]Outubro!$K$31</f>
        <v>20.6</v>
      </c>
      <c r="AC20" s="11">
        <f>[16]Outubro!$K$32</f>
        <v>0.2</v>
      </c>
      <c r="AD20" s="11">
        <f>[16]Outubro!$K$33</f>
        <v>14.200000000000001</v>
      </c>
      <c r="AE20" s="11">
        <f>[16]Outubro!$K$34</f>
        <v>0</v>
      </c>
      <c r="AF20" s="11">
        <f>[16]Outubro!$K$35</f>
        <v>0</v>
      </c>
      <c r="AG20" s="15">
        <f t="shared" si="10"/>
        <v>120.80000000000001</v>
      </c>
      <c r="AH20" s="16">
        <f t="shared" si="11"/>
        <v>30.8</v>
      </c>
      <c r="AI20" s="67">
        <f t="shared" si="12"/>
        <v>16</v>
      </c>
      <c r="AJ20" s="12" t="s">
        <v>47</v>
      </c>
    </row>
    <row r="21" spans="1:44" x14ac:dyDescent="0.2">
      <c r="A21" s="58" t="s">
        <v>43</v>
      </c>
      <c r="B21" s="11">
        <f>[17]Outubro!$K$5</f>
        <v>0</v>
      </c>
      <c r="C21" s="11">
        <f>[17]Outubro!$K$6</f>
        <v>0</v>
      </c>
      <c r="D21" s="11">
        <f>[17]Outubro!$K$7</f>
        <v>0</v>
      </c>
      <c r="E21" s="11">
        <f>[17]Outubro!$K$8</f>
        <v>0</v>
      </c>
      <c r="F21" s="11">
        <f>[17]Outubro!$K$9</f>
        <v>0</v>
      </c>
      <c r="G21" s="11">
        <f>[17]Outubro!$K$10</f>
        <v>0</v>
      </c>
      <c r="H21" s="11">
        <f>[17]Outubro!$K$11</f>
        <v>0</v>
      </c>
      <c r="I21" s="11">
        <f>[17]Outubro!$K$12</f>
        <v>0</v>
      </c>
      <c r="J21" s="11">
        <f>[17]Outubro!$K$13</f>
        <v>0</v>
      </c>
      <c r="K21" s="11">
        <f>[17]Outubro!$K$14</f>
        <v>0</v>
      </c>
      <c r="L21" s="11">
        <f>[17]Outubro!$K$15</f>
        <v>0.2</v>
      </c>
      <c r="M21" s="11">
        <f>[17]Outubro!$K$16</f>
        <v>0.2</v>
      </c>
      <c r="N21" s="11">
        <f>[17]Outubro!$K$17</f>
        <v>0</v>
      </c>
      <c r="O21" s="11">
        <f>[17]Outubro!$K$18</f>
        <v>0</v>
      </c>
      <c r="P21" s="11">
        <f>[17]Outubro!$K$19</f>
        <v>0</v>
      </c>
      <c r="Q21" s="11">
        <f>[17]Outubro!$K$20</f>
        <v>0</v>
      </c>
      <c r="R21" s="11">
        <f>[17]Outubro!$K$21</f>
        <v>0</v>
      </c>
      <c r="S21" s="11">
        <f>[17]Outubro!$K$22</f>
        <v>0</v>
      </c>
      <c r="T21" s="11">
        <f>[17]Outubro!$K$23</f>
        <v>0</v>
      </c>
      <c r="U21" s="11">
        <f>[17]Outubro!$K$24</f>
        <v>0</v>
      </c>
      <c r="V21" s="11">
        <f>[17]Outubro!$K$25</f>
        <v>0</v>
      </c>
      <c r="W21" s="11">
        <f>[17]Outubro!$K$26</f>
        <v>0</v>
      </c>
      <c r="X21" s="11">
        <f>[17]Outubro!$K$27</f>
        <v>0</v>
      </c>
      <c r="Y21" s="11">
        <f>[17]Outubro!$K$28</f>
        <v>0</v>
      </c>
      <c r="Z21" s="11">
        <f>[17]Outubro!$K$29</f>
        <v>0</v>
      </c>
      <c r="AA21" s="11">
        <f>[17]Outubro!$K$30</f>
        <v>0</v>
      </c>
      <c r="AB21" s="11">
        <f>[17]Outubro!$K$31</f>
        <v>0</v>
      </c>
      <c r="AC21" s="11">
        <f>[17]Outubro!$K$32</f>
        <v>0</v>
      </c>
      <c r="AD21" s="11">
        <f>[17]Outubro!$K$33</f>
        <v>0</v>
      </c>
      <c r="AE21" s="11">
        <f>[17]Outubro!$K$34</f>
        <v>0</v>
      </c>
      <c r="AF21" s="11">
        <f>[17]Outubro!$K$35</f>
        <v>0</v>
      </c>
      <c r="AG21" s="15">
        <f>SUM(B21:AF21)</f>
        <v>0.4</v>
      </c>
      <c r="AH21" s="16">
        <f>MAX(B21:AF21)</f>
        <v>0.2</v>
      </c>
      <c r="AI21" s="67">
        <f t="shared" si="12"/>
        <v>29</v>
      </c>
    </row>
    <row r="22" spans="1:44" x14ac:dyDescent="0.2">
      <c r="A22" s="58" t="s">
        <v>6</v>
      </c>
      <c r="B22" s="11">
        <f>[18]Outubro!$K$5</f>
        <v>0</v>
      </c>
      <c r="C22" s="11">
        <f>[18]Outubro!$K$6</f>
        <v>0</v>
      </c>
      <c r="D22" s="11">
        <f>[18]Outubro!$K$7</f>
        <v>0</v>
      </c>
      <c r="E22" s="11">
        <f>[18]Outubro!$K$8</f>
        <v>0</v>
      </c>
      <c r="F22" s="11">
        <f>[18]Outubro!$K$9</f>
        <v>0</v>
      </c>
      <c r="G22" s="11">
        <f>[18]Outubro!$K$10</f>
        <v>0</v>
      </c>
      <c r="H22" s="11">
        <f>[18]Outubro!$K$11</f>
        <v>0</v>
      </c>
      <c r="I22" s="11">
        <f>[18]Outubro!$K$12</f>
        <v>0</v>
      </c>
      <c r="J22" s="11">
        <f>[18]Outubro!$K$13</f>
        <v>0</v>
      </c>
      <c r="K22" s="11">
        <f>[18]Outubro!$K$14</f>
        <v>0</v>
      </c>
      <c r="L22" s="11">
        <f>[18]Outubro!$K$15</f>
        <v>0</v>
      </c>
      <c r="M22" s="11">
        <f>[18]Outubro!$K$16</f>
        <v>0</v>
      </c>
      <c r="N22" s="11">
        <f>[18]Outubro!$K$17</f>
        <v>0</v>
      </c>
      <c r="O22" s="11">
        <f>[18]Outubro!$K$18</f>
        <v>0</v>
      </c>
      <c r="P22" s="11">
        <f>[18]Outubro!$K$19</f>
        <v>0.4</v>
      </c>
      <c r="Q22" s="11">
        <f>[18]Outubro!$K$20</f>
        <v>0.2</v>
      </c>
      <c r="R22" s="11">
        <f>[18]Outubro!$K$21</f>
        <v>0</v>
      </c>
      <c r="S22" s="11">
        <f>[18]Outubro!$K$22</f>
        <v>0</v>
      </c>
      <c r="T22" s="11">
        <f>[18]Outubro!$K$23</f>
        <v>0</v>
      </c>
      <c r="U22" s="11">
        <f>[18]Outubro!$K$24</f>
        <v>0</v>
      </c>
      <c r="V22" s="11">
        <f>[18]Outubro!$K$25</f>
        <v>0</v>
      </c>
      <c r="W22" s="11">
        <f>[18]Outubro!$K$26</f>
        <v>0</v>
      </c>
      <c r="X22" s="11">
        <f>[18]Outubro!$K$27</f>
        <v>0</v>
      </c>
      <c r="Y22" s="11">
        <f>[18]Outubro!$K$28</f>
        <v>0</v>
      </c>
      <c r="Z22" s="11">
        <f>[18]Outubro!$K$29</f>
        <v>0</v>
      </c>
      <c r="AA22" s="11">
        <f>[18]Outubro!$K$30</f>
        <v>0</v>
      </c>
      <c r="AB22" s="11">
        <f>[18]Outubro!$K$31</f>
        <v>0</v>
      </c>
      <c r="AC22" s="11">
        <f>[18]Outubro!$K$32</f>
        <v>0</v>
      </c>
      <c r="AD22" s="11">
        <f>[18]Outubro!$K$33</f>
        <v>0</v>
      </c>
      <c r="AE22" s="11">
        <f>[18]Outubro!$K$34</f>
        <v>0</v>
      </c>
      <c r="AF22" s="11">
        <f>[18]Outubro!$K$35</f>
        <v>0</v>
      </c>
      <c r="AG22" s="15">
        <f>SUM(B22:AF22)</f>
        <v>0.60000000000000009</v>
      </c>
      <c r="AH22" s="16">
        <f>MAX(B22:AF22)</f>
        <v>0.4</v>
      </c>
      <c r="AI22" s="67">
        <f t="shared" ref="AI22" si="13">COUNTIF(B22:AF22,"=0,0")</f>
        <v>29</v>
      </c>
    </row>
    <row r="23" spans="1:44" x14ac:dyDescent="0.2">
      <c r="A23" s="58" t="s">
        <v>7</v>
      </c>
      <c r="B23" s="11" t="str">
        <f>[19]Outubro!$K$5</f>
        <v>*</v>
      </c>
      <c r="C23" s="11" t="str">
        <f>[19]Outubro!$K$6</f>
        <v>*</v>
      </c>
      <c r="D23" s="11" t="str">
        <f>[19]Outubro!$K$7</f>
        <v>*</v>
      </c>
      <c r="E23" s="11" t="str">
        <f>[19]Outubro!$K$8</f>
        <v>*</v>
      </c>
      <c r="F23" s="11" t="str">
        <f>[19]Outubro!$K$9</f>
        <v>*</v>
      </c>
      <c r="G23" s="11" t="str">
        <f>[19]Outubro!$K$10</f>
        <v>*</v>
      </c>
      <c r="H23" s="11" t="str">
        <f>[19]Outubro!$K$11</f>
        <v>*</v>
      </c>
      <c r="I23" s="11" t="str">
        <f>[19]Outubro!$K$12</f>
        <v>*</v>
      </c>
      <c r="J23" s="11" t="str">
        <f>[19]Outubro!$K$13</f>
        <v>*</v>
      </c>
      <c r="K23" s="11" t="str">
        <f>[19]Outubro!$K$14</f>
        <v>*</v>
      </c>
      <c r="L23" s="11" t="str">
        <f>[19]Outubro!$K$15</f>
        <v>*</v>
      </c>
      <c r="M23" s="11" t="str">
        <f>[19]Outubro!$K$16</f>
        <v>*</v>
      </c>
      <c r="N23" s="11" t="str">
        <f>[19]Outubro!$K$17</f>
        <v>*</v>
      </c>
      <c r="O23" s="11" t="str">
        <f>[19]Outubro!$K$18</f>
        <v>*</v>
      </c>
      <c r="P23" s="11" t="str">
        <f>[19]Outubro!$K$19</f>
        <v>*</v>
      </c>
      <c r="Q23" s="11" t="str">
        <f>[19]Outubro!$K$20</f>
        <v>*</v>
      </c>
      <c r="R23" s="11" t="str">
        <f>[19]Outubro!$K$21</f>
        <v>*</v>
      </c>
      <c r="S23" s="11" t="str">
        <f>[19]Outubro!$K$22</f>
        <v>*</v>
      </c>
      <c r="T23" s="11" t="str">
        <f>[19]Outubro!$K$23</f>
        <v>*</v>
      </c>
      <c r="U23" s="11" t="str">
        <f>[19]Outubro!$K$24</f>
        <v>*</v>
      </c>
      <c r="V23" s="11" t="str">
        <f>[19]Outubro!$K$25</f>
        <v>*</v>
      </c>
      <c r="W23" s="11" t="str">
        <f>[19]Outubro!$K$26</f>
        <v>*</v>
      </c>
      <c r="X23" s="11" t="str">
        <f>[19]Outubro!$K$27</f>
        <v>*</v>
      </c>
      <c r="Y23" s="11" t="str">
        <f>[19]Outubro!$K$28</f>
        <v>*</v>
      </c>
      <c r="Z23" s="11" t="str">
        <f>[19]Outubro!$K$29</f>
        <v>*</v>
      </c>
      <c r="AA23" s="11" t="str">
        <f>[19]Outubro!$K$30</f>
        <v>*</v>
      </c>
      <c r="AB23" s="11" t="str">
        <f>[19]Outubro!$K$31</f>
        <v>*</v>
      </c>
      <c r="AC23" s="11" t="str">
        <f>[19]Outubro!$K$32</f>
        <v>*</v>
      </c>
      <c r="AD23" s="11" t="str">
        <f>[19]Outubro!$K$33</f>
        <v>*</v>
      </c>
      <c r="AE23" s="11" t="str">
        <f>[19]Outubro!$K$34</f>
        <v>*</v>
      </c>
      <c r="AF23" s="11" t="str">
        <f>[19]Outubro!$K$35</f>
        <v>*</v>
      </c>
      <c r="AG23" s="15" t="s">
        <v>226</v>
      </c>
      <c r="AH23" s="16" t="s">
        <v>226</v>
      </c>
      <c r="AI23" s="67" t="s">
        <v>226</v>
      </c>
    </row>
    <row r="24" spans="1:44" x14ac:dyDescent="0.2">
      <c r="A24" s="58" t="s">
        <v>169</v>
      </c>
      <c r="B24" s="11" t="str">
        <f>[20]Outubro!$K$5</f>
        <v>*</v>
      </c>
      <c r="C24" s="11" t="str">
        <f>[20]Outubro!$K$6</f>
        <v>*</v>
      </c>
      <c r="D24" s="11" t="str">
        <f>[20]Outubro!$K$7</f>
        <v>*</v>
      </c>
      <c r="E24" s="11" t="str">
        <f>[20]Outubro!$K$8</f>
        <v>*</v>
      </c>
      <c r="F24" s="11" t="str">
        <f>[20]Outubro!$K$9</f>
        <v>*</v>
      </c>
      <c r="G24" s="11" t="str">
        <f>[20]Outubro!$K$10</f>
        <v>*</v>
      </c>
      <c r="H24" s="11" t="str">
        <f>[20]Outubro!$K$11</f>
        <v>*</v>
      </c>
      <c r="I24" s="11" t="str">
        <f>[20]Outubro!$K$12</f>
        <v>*</v>
      </c>
      <c r="J24" s="11" t="str">
        <f>[20]Outubro!$K$13</f>
        <v>*</v>
      </c>
      <c r="K24" s="11" t="str">
        <f>[20]Outubro!$K$14</f>
        <v>*</v>
      </c>
      <c r="L24" s="11" t="str">
        <f>[20]Outubro!$K$15</f>
        <v>*</v>
      </c>
      <c r="M24" s="11" t="str">
        <f>[20]Outubro!$K$16</f>
        <v>*</v>
      </c>
      <c r="N24" s="11" t="str">
        <f>[20]Outubro!$K$17</f>
        <v>*</v>
      </c>
      <c r="O24" s="11" t="str">
        <f>[20]Outubro!$K$18</f>
        <v>*</v>
      </c>
      <c r="P24" s="11" t="str">
        <f>[20]Outubro!$K$19</f>
        <v>*</v>
      </c>
      <c r="Q24" s="11" t="str">
        <f>[20]Outubro!$K$20</f>
        <v>*</v>
      </c>
      <c r="R24" s="11" t="str">
        <f>[20]Outubro!$K$21</f>
        <v>*</v>
      </c>
      <c r="S24" s="11" t="str">
        <f>[20]Outubro!$K$22</f>
        <v>*</v>
      </c>
      <c r="T24" s="11" t="str">
        <f>[20]Outubro!$K$23</f>
        <v>*</v>
      </c>
      <c r="U24" s="11" t="str">
        <f>[20]Outubro!$K$24</f>
        <v>*</v>
      </c>
      <c r="V24" s="11" t="str">
        <f>[20]Outubro!$K$25</f>
        <v>*</v>
      </c>
      <c r="W24" s="11" t="str">
        <f>[20]Outubro!$K$26</f>
        <v>*</v>
      </c>
      <c r="X24" s="11" t="str">
        <f>[20]Outubro!$K$27</f>
        <v>*</v>
      </c>
      <c r="Y24" s="11" t="str">
        <f>[20]Outubro!$K$28</f>
        <v>*</v>
      </c>
      <c r="Z24" s="11" t="str">
        <f>[20]Outubro!$K$29</f>
        <v>*</v>
      </c>
      <c r="AA24" s="11" t="str">
        <f>[20]Outubro!$K$30</f>
        <v>*</v>
      </c>
      <c r="AB24" s="11" t="str">
        <f>[20]Outubro!$K$31</f>
        <v>*</v>
      </c>
      <c r="AC24" s="11" t="str">
        <f>[20]Outubro!$K$32</f>
        <v>*</v>
      </c>
      <c r="AD24" s="11" t="str">
        <f>[20]Outubro!$K$33</f>
        <v>*</v>
      </c>
      <c r="AE24" s="11" t="str">
        <f>[20]Outubro!$K$34</f>
        <v>*</v>
      </c>
      <c r="AF24" s="11" t="str">
        <f>[20]Outubro!$K$35</f>
        <v>*</v>
      </c>
      <c r="AG24" s="15" t="s">
        <v>226</v>
      </c>
      <c r="AH24" s="16" t="s">
        <v>226</v>
      </c>
      <c r="AI24" s="67" t="s">
        <v>226</v>
      </c>
    </row>
    <row r="25" spans="1:44" x14ac:dyDescent="0.2">
      <c r="A25" s="58" t="s">
        <v>170</v>
      </c>
      <c r="B25" s="11">
        <f>[21]Outubro!$K$5</f>
        <v>0</v>
      </c>
      <c r="C25" s="11">
        <f>[21]Outubro!$K$6</f>
        <v>0</v>
      </c>
      <c r="D25" s="11">
        <f>[21]Outubro!$K$7</f>
        <v>0</v>
      </c>
      <c r="E25" s="11">
        <f>[21]Outubro!$K$8</f>
        <v>0</v>
      </c>
      <c r="F25" s="11">
        <f>[21]Outubro!$K$9</f>
        <v>0</v>
      </c>
      <c r="G25" s="11">
        <f>[21]Outubro!$K$10</f>
        <v>0</v>
      </c>
      <c r="H25" s="11">
        <f>[21]Outubro!$K$11</f>
        <v>0</v>
      </c>
      <c r="I25" s="11">
        <f>[21]Outubro!$K$12</f>
        <v>0</v>
      </c>
      <c r="J25" s="11">
        <f>[21]Outubro!$K$13</f>
        <v>0</v>
      </c>
      <c r="K25" s="11">
        <f>[21]Outubro!$K$14</f>
        <v>0</v>
      </c>
      <c r="L25" s="11">
        <f>[21]Outubro!$K$15</f>
        <v>0</v>
      </c>
      <c r="M25" s="11">
        <f>[21]Outubro!$K$16</f>
        <v>0</v>
      </c>
      <c r="N25" s="11">
        <f>[21]Outubro!$K$17</f>
        <v>0</v>
      </c>
      <c r="O25" s="11">
        <f>[21]Outubro!$K$18</f>
        <v>0</v>
      </c>
      <c r="P25" s="11">
        <f>[21]Outubro!$K$19</f>
        <v>0</v>
      </c>
      <c r="Q25" s="11">
        <f>[21]Outubro!$K$20</f>
        <v>0</v>
      </c>
      <c r="R25" s="11">
        <f>[21]Outubro!$K$21</f>
        <v>0</v>
      </c>
      <c r="S25" s="11">
        <f>[21]Outubro!$K$22</f>
        <v>0</v>
      </c>
      <c r="T25" s="11">
        <f>[21]Outubro!$K$23</f>
        <v>0</v>
      </c>
      <c r="U25" s="11">
        <f>[21]Outubro!$K$24</f>
        <v>0</v>
      </c>
      <c r="V25" s="11">
        <f>[21]Outubro!$K$25</f>
        <v>0</v>
      </c>
      <c r="W25" s="11">
        <f>[21]Outubro!$K$26</f>
        <v>0</v>
      </c>
      <c r="X25" s="11">
        <f>[21]Outubro!$K$27</f>
        <v>0</v>
      </c>
      <c r="Y25" s="11">
        <f>[21]Outubro!$K$28</f>
        <v>0</v>
      </c>
      <c r="Z25" s="11">
        <f>[21]Outubro!$K$29</f>
        <v>0</v>
      </c>
      <c r="AA25" s="11">
        <f>[21]Outubro!$K$30</f>
        <v>35.6</v>
      </c>
      <c r="AB25" s="11">
        <f>[21]Outubro!$K$31</f>
        <v>0</v>
      </c>
      <c r="AC25" s="11">
        <f>[21]Outubro!$K$32</f>
        <v>0</v>
      </c>
      <c r="AD25" s="11">
        <f>[21]Outubro!$K$33</f>
        <v>15.599999999999998</v>
      </c>
      <c r="AE25" s="11">
        <f>[21]Outubro!$K$34</f>
        <v>0</v>
      </c>
      <c r="AF25" s="11">
        <f>[21]Outubro!$K$35</f>
        <v>0</v>
      </c>
      <c r="AG25" s="15">
        <f t="shared" si="10"/>
        <v>51.2</v>
      </c>
      <c r="AH25" s="16">
        <f t="shared" si="11"/>
        <v>35.6</v>
      </c>
      <c r="AI25" s="67">
        <f t="shared" si="12"/>
        <v>29</v>
      </c>
      <c r="AJ25" s="12" t="s">
        <v>47</v>
      </c>
    </row>
    <row r="26" spans="1:44" x14ac:dyDescent="0.2">
      <c r="A26" s="58" t="s">
        <v>171</v>
      </c>
      <c r="B26" s="11">
        <f>[22]Outubro!$K$5</f>
        <v>0</v>
      </c>
      <c r="C26" s="11">
        <f>[22]Outubro!$K$6</f>
        <v>0</v>
      </c>
      <c r="D26" s="11">
        <f>[22]Outubro!$K$7</f>
        <v>0</v>
      </c>
      <c r="E26" s="11">
        <f>[22]Outubro!$K$8</f>
        <v>0</v>
      </c>
      <c r="F26" s="11">
        <f>[22]Outubro!$K$9</f>
        <v>0</v>
      </c>
      <c r="G26" s="11">
        <f>[22]Outubro!$K$10</f>
        <v>0</v>
      </c>
      <c r="H26" s="11">
        <f>[22]Outubro!$K$11</f>
        <v>0</v>
      </c>
      <c r="I26" s="11">
        <f>[22]Outubro!$K$12</f>
        <v>0</v>
      </c>
      <c r="J26" s="11">
        <f>[22]Outubro!$K$13</f>
        <v>0</v>
      </c>
      <c r="K26" s="11">
        <f>[22]Outubro!$K$14</f>
        <v>0</v>
      </c>
      <c r="L26" s="11">
        <f>[22]Outubro!$K$15</f>
        <v>0</v>
      </c>
      <c r="M26" s="11">
        <f>[22]Outubro!$K$16</f>
        <v>0.60000000000000009</v>
      </c>
      <c r="N26" s="11">
        <f>[22]Outubro!$K$17</f>
        <v>55.599999999999994</v>
      </c>
      <c r="O26" s="11">
        <f>[22]Outubro!$K$18</f>
        <v>17.399999999999999</v>
      </c>
      <c r="P26" s="11">
        <f>[22]Outubro!$K$19</f>
        <v>38</v>
      </c>
      <c r="Q26" s="11">
        <f>[22]Outubro!$K$20</f>
        <v>0.2</v>
      </c>
      <c r="R26" s="11">
        <f>[22]Outubro!$K$21</f>
        <v>0</v>
      </c>
      <c r="S26" s="11">
        <f>[22]Outubro!$K$22</f>
        <v>0</v>
      </c>
      <c r="T26" s="11">
        <f>[22]Outubro!$K$23</f>
        <v>0</v>
      </c>
      <c r="U26" s="11">
        <f>[22]Outubro!$K$24</f>
        <v>0.6</v>
      </c>
      <c r="V26" s="11">
        <f>[22]Outubro!$K$25</f>
        <v>5.6</v>
      </c>
      <c r="W26" s="11">
        <f>[22]Outubro!$K$26</f>
        <v>0.2</v>
      </c>
      <c r="X26" s="11">
        <f>[22]Outubro!$K$27</f>
        <v>0</v>
      </c>
      <c r="Y26" s="11">
        <f>[22]Outubro!$K$28</f>
        <v>3.0000000000000004</v>
      </c>
      <c r="Z26" s="11">
        <f>[22]Outubro!$K$29</f>
        <v>0</v>
      </c>
      <c r="AA26" s="11">
        <f>[22]Outubro!$K$30</f>
        <v>40.000000000000007</v>
      </c>
      <c r="AB26" s="11">
        <f>[22]Outubro!$K$31</f>
        <v>0</v>
      </c>
      <c r="AC26" s="11">
        <f>[22]Outubro!$K$32</f>
        <v>0</v>
      </c>
      <c r="AD26" s="11">
        <f>[22]Outubro!$K$33</f>
        <v>46.000000000000014</v>
      </c>
      <c r="AE26" s="11">
        <f>[22]Outubro!$K$34</f>
        <v>0</v>
      </c>
      <c r="AF26" s="11">
        <f>[22]Outubro!$K$35</f>
        <v>0</v>
      </c>
      <c r="AG26" s="15">
        <f>SUM(B26:AF26)</f>
        <v>207.2</v>
      </c>
      <c r="AH26" s="16">
        <f>MAX(B26:AF26)</f>
        <v>55.599999999999994</v>
      </c>
      <c r="AI26" s="67">
        <f t="shared" si="12"/>
        <v>20</v>
      </c>
    </row>
    <row r="27" spans="1:44" x14ac:dyDescent="0.2">
      <c r="A27" s="58" t="s">
        <v>8</v>
      </c>
      <c r="B27" s="11">
        <f>[23]Outubro!$K$5</f>
        <v>0</v>
      </c>
      <c r="C27" s="11">
        <f>[23]Outubro!$K$6</f>
        <v>0</v>
      </c>
      <c r="D27" s="11">
        <f>[23]Outubro!$K$7</f>
        <v>0</v>
      </c>
      <c r="E27" s="11">
        <f>[23]Outubro!$K$8</f>
        <v>0</v>
      </c>
      <c r="F27" s="11">
        <f>[23]Outubro!$K$9</f>
        <v>0</v>
      </c>
      <c r="G27" s="11">
        <f>[23]Outubro!$K$10</f>
        <v>0</v>
      </c>
      <c r="H27" s="11">
        <f>[23]Outubro!$K$11</f>
        <v>1.2000000000000002</v>
      </c>
      <c r="I27" s="11">
        <f>[23]Outubro!$K$12</f>
        <v>0</v>
      </c>
      <c r="J27" s="11">
        <f>[23]Outubro!$K$13</f>
        <v>0</v>
      </c>
      <c r="K27" s="11">
        <f>[23]Outubro!$K$14</f>
        <v>0.2</v>
      </c>
      <c r="L27" s="11">
        <f>[23]Outubro!$K$15</f>
        <v>0</v>
      </c>
      <c r="M27" s="11">
        <f>[23]Outubro!$K$16</f>
        <v>0</v>
      </c>
      <c r="N27" s="11">
        <f>[23]Outubro!$K$17</f>
        <v>0.60000000000000009</v>
      </c>
      <c r="O27" s="11">
        <f>[23]Outubro!$K$18</f>
        <v>0.2</v>
      </c>
      <c r="P27" s="11">
        <f>[23]Outubro!$K$19</f>
        <v>7.8</v>
      </c>
      <c r="Q27" s="11">
        <f>[23]Outubro!$K$20</f>
        <v>0</v>
      </c>
      <c r="R27" s="11">
        <f>[23]Outubro!$K$21</f>
        <v>0</v>
      </c>
      <c r="S27" s="11">
        <f>[23]Outubro!$K$22</f>
        <v>0</v>
      </c>
      <c r="T27" s="11">
        <f>[23]Outubro!$K$23</f>
        <v>0</v>
      </c>
      <c r="U27" s="11">
        <f>[23]Outubro!$K$24</f>
        <v>0</v>
      </c>
      <c r="V27" s="11">
        <f>[23]Outubro!$K$25</f>
        <v>0</v>
      </c>
      <c r="W27" s="11">
        <f>[23]Outubro!$K$26</f>
        <v>0</v>
      </c>
      <c r="X27" s="11">
        <f>[23]Outubro!$K$27</f>
        <v>0</v>
      </c>
      <c r="Y27" s="11">
        <f>[23]Outubro!$K$28</f>
        <v>0.8</v>
      </c>
      <c r="Z27" s="11">
        <f>[23]Outubro!$K$29</f>
        <v>0</v>
      </c>
      <c r="AA27" s="11">
        <f>[23]Outubro!$K$30</f>
        <v>57.2</v>
      </c>
      <c r="AB27" s="11">
        <f>[23]Outubro!$K$31</f>
        <v>0</v>
      </c>
      <c r="AC27" s="11">
        <f>[23]Outubro!$K$32</f>
        <v>0</v>
      </c>
      <c r="AD27" s="11">
        <f>[23]Outubro!$K$33</f>
        <v>20.2</v>
      </c>
      <c r="AE27" s="11">
        <f>[23]Outubro!$K$34</f>
        <v>0</v>
      </c>
      <c r="AF27" s="11">
        <f>[23]Outubro!$K$35</f>
        <v>0</v>
      </c>
      <c r="AG27" s="15">
        <f t="shared" ref="AG27" si="14">SUM(B27:AF27)</f>
        <v>88.2</v>
      </c>
      <c r="AH27" s="16">
        <f t="shared" ref="AH27:AH29" si="15">MAX(B27:AF27)</f>
        <v>57.2</v>
      </c>
      <c r="AI27" s="67">
        <f t="shared" ref="AI27:AI31" si="16">COUNTIF(B27:AF27,"=0,0")</f>
        <v>23</v>
      </c>
    </row>
    <row r="28" spans="1:44" x14ac:dyDescent="0.2">
      <c r="A28" s="58" t="s">
        <v>9</v>
      </c>
      <c r="B28" s="11">
        <f>[24]Outubro!$K$5</f>
        <v>0</v>
      </c>
      <c r="C28" s="11">
        <f>[24]Outubro!$K$6</f>
        <v>0</v>
      </c>
      <c r="D28" s="11">
        <f>[24]Outubro!$K$7</f>
        <v>0</v>
      </c>
      <c r="E28" s="11">
        <f>[24]Outubro!$K$8</f>
        <v>0</v>
      </c>
      <c r="F28" s="11">
        <f>[24]Outubro!$K$9</f>
        <v>0</v>
      </c>
      <c r="G28" s="11">
        <f>[24]Outubro!$K$10</f>
        <v>0</v>
      </c>
      <c r="H28" s="11">
        <f>[24]Outubro!$K$11</f>
        <v>0.6</v>
      </c>
      <c r="I28" s="11">
        <f>[24]Outubro!$K$12</f>
        <v>0.2</v>
      </c>
      <c r="J28" s="11">
        <f>[24]Outubro!$K$13</f>
        <v>0</v>
      </c>
      <c r="K28" s="11">
        <f>[24]Outubro!$K$14</f>
        <v>0</v>
      </c>
      <c r="L28" s="11">
        <f>[24]Outubro!$K$15</f>
        <v>0</v>
      </c>
      <c r="M28" s="11">
        <f>[24]Outubro!$K$16</f>
        <v>0.2</v>
      </c>
      <c r="N28" s="11">
        <f>[24]Outubro!$K$17</f>
        <v>46.4</v>
      </c>
      <c r="O28" s="11">
        <f>[24]Outubro!$K$18</f>
        <v>1</v>
      </c>
      <c r="P28" s="11">
        <f>[24]Outubro!$K$19</f>
        <v>13.600000000000001</v>
      </c>
      <c r="Q28" s="11">
        <f>[24]Outubro!$K$20</f>
        <v>0</v>
      </c>
      <c r="R28" s="11">
        <f>[24]Outubro!$K$21</f>
        <v>0</v>
      </c>
      <c r="S28" s="11">
        <f>[24]Outubro!$K$22</f>
        <v>0</v>
      </c>
      <c r="T28" s="11">
        <f>[24]Outubro!$K$23</f>
        <v>0</v>
      </c>
      <c r="U28" s="11">
        <f>[24]Outubro!$K$24</f>
        <v>0</v>
      </c>
      <c r="V28" s="11">
        <f>[24]Outubro!$K$25</f>
        <v>0</v>
      </c>
      <c r="W28" s="11">
        <f>[24]Outubro!$K$26</f>
        <v>0</v>
      </c>
      <c r="X28" s="11">
        <f>[24]Outubro!$K$27</f>
        <v>0</v>
      </c>
      <c r="Y28" s="11">
        <f>[24]Outubro!$K$28</f>
        <v>0</v>
      </c>
      <c r="Z28" s="11">
        <f>[24]Outubro!$K$29</f>
        <v>0.2</v>
      </c>
      <c r="AA28" s="11">
        <f>[24]Outubro!$K$30</f>
        <v>47</v>
      </c>
      <c r="AB28" s="11">
        <f>[24]Outubro!$K$31</f>
        <v>0.2</v>
      </c>
      <c r="AC28" s="11">
        <f>[24]Outubro!$K$32</f>
        <v>0</v>
      </c>
      <c r="AD28" s="11">
        <f>[24]Outubro!$K$33</f>
        <v>54.400000000000013</v>
      </c>
      <c r="AE28" s="11">
        <f>[24]Outubro!$K$34</f>
        <v>4.3999999999999995</v>
      </c>
      <c r="AF28" s="11">
        <f>[24]Outubro!$K$35</f>
        <v>0.2</v>
      </c>
      <c r="AG28" s="15">
        <f t="shared" ref="AG28:AG29" si="17">SUM(B28:AF28)</f>
        <v>168.4</v>
      </c>
      <c r="AH28" s="16">
        <f t="shared" si="15"/>
        <v>54.400000000000013</v>
      </c>
      <c r="AI28" s="67">
        <f t="shared" si="16"/>
        <v>19</v>
      </c>
    </row>
    <row r="29" spans="1:44" x14ac:dyDescent="0.2">
      <c r="A29" s="58" t="s">
        <v>42</v>
      </c>
      <c r="B29" s="11">
        <f>[25]Outubro!$K$5</f>
        <v>0</v>
      </c>
      <c r="C29" s="11">
        <f>[25]Outubro!$K$6</f>
        <v>0</v>
      </c>
      <c r="D29" s="11">
        <f>[25]Outubro!$K$7</f>
        <v>0</v>
      </c>
      <c r="E29" s="11">
        <f>[25]Outubro!$K$8</f>
        <v>0</v>
      </c>
      <c r="F29" s="11">
        <f>[25]Outubro!$K$9</f>
        <v>0</v>
      </c>
      <c r="G29" s="11">
        <f>[25]Outubro!$K$10</f>
        <v>0</v>
      </c>
      <c r="H29" s="11">
        <f>[25]Outubro!$K$11</f>
        <v>0</v>
      </c>
      <c r="I29" s="11">
        <f>[25]Outubro!$K$12</f>
        <v>0</v>
      </c>
      <c r="J29" s="11">
        <f>[25]Outubro!$K$13</f>
        <v>0</v>
      </c>
      <c r="K29" s="11">
        <f>[25]Outubro!$K$14</f>
        <v>0</v>
      </c>
      <c r="L29" s="11">
        <f>[25]Outubro!$K$15</f>
        <v>0</v>
      </c>
      <c r="M29" s="11">
        <f>[25]Outubro!$K$16</f>
        <v>0</v>
      </c>
      <c r="N29" s="11">
        <f>[25]Outubro!$K$17</f>
        <v>0</v>
      </c>
      <c r="O29" s="11">
        <f>[25]Outubro!$K$18</f>
        <v>0.8</v>
      </c>
      <c r="P29" s="11">
        <f>[25]Outubro!$K$19</f>
        <v>0</v>
      </c>
      <c r="Q29" s="11">
        <f>[25]Outubro!$K$20</f>
        <v>0</v>
      </c>
      <c r="R29" s="11">
        <f>[25]Outubro!$K$21</f>
        <v>0</v>
      </c>
      <c r="S29" s="11">
        <f>[25]Outubro!$K$22</f>
        <v>0</v>
      </c>
      <c r="T29" s="11">
        <f>[25]Outubro!$K$23</f>
        <v>0</v>
      </c>
      <c r="U29" s="11">
        <f>[25]Outubro!$K$24</f>
        <v>0</v>
      </c>
      <c r="V29" s="11">
        <f>[25]Outubro!$K$25</f>
        <v>0</v>
      </c>
      <c r="W29" s="11">
        <f>[25]Outubro!$K$26</f>
        <v>0</v>
      </c>
      <c r="X29" s="11">
        <f>[25]Outubro!$K$27</f>
        <v>0</v>
      </c>
      <c r="Y29" s="11">
        <f>[25]Outubro!$K$28</f>
        <v>0</v>
      </c>
      <c r="Z29" s="11">
        <f>[25]Outubro!$K$29</f>
        <v>0</v>
      </c>
      <c r="AA29" s="11">
        <f>[25]Outubro!$K$30</f>
        <v>0</v>
      </c>
      <c r="AB29" s="11">
        <f>[25]Outubro!$K$31</f>
        <v>0</v>
      </c>
      <c r="AC29" s="11">
        <f>[25]Outubro!$K$32</f>
        <v>0</v>
      </c>
      <c r="AD29" s="11">
        <f>[25]Outubro!$K$33</f>
        <v>0</v>
      </c>
      <c r="AE29" s="11">
        <f>[25]Outubro!$K$34</f>
        <v>0</v>
      </c>
      <c r="AF29" s="11">
        <f>[25]Outubro!$K$35</f>
        <v>0</v>
      </c>
      <c r="AG29" s="15">
        <f t="shared" si="17"/>
        <v>0.8</v>
      </c>
      <c r="AH29" s="16">
        <f t="shared" si="15"/>
        <v>0.8</v>
      </c>
      <c r="AI29" s="67">
        <f t="shared" si="16"/>
        <v>30</v>
      </c>
    </row>
    <row r="30" spans="1:44" x14ac:dyDescent="0.2">
      <c r="A30" s="58" t="s">
        <v>10</v>
      </c>
      <c r="B30" s="11" t="str">
        <f>[26]Outubro!$K$5</f>
        <v>*</v>
      </c>
      <c r="C30" s="11" t="str">
        <f>[26]Outubro!$K$6</f>
        <v>*</v>
      </c>
      <c r="D30" s="11" t="str">
        <f>[26]Outubro!$K$7</f>
        <v>*</v>
      </c>
      <c r="E30" s="11" t="str">
        <f>[26]Outubro!$K$8</f>
        <v>*</v>
      </c>
      <c r="F30" s="11" t="str">
        <f>[26]Outubro!$K$9</f>
        <v>*</v>
      </c>
      <c r="G30" s="11" t="str">
        <f>[26]Outubro!$K$10</f>
        <v>*</v>
      </c>
      <c r="H30" s="11" t="str">
        <f>[26]Outubro!$K$11</f>
        <v>*</v>
      </c>
      <c r="I30" s="11" t="str">
        <f>[26]Outubro!$K$12</f>
        <v>*</v>
      </c>
      <c r="J30" s="11" t="str">
        <f>[26]Outubro!$K$13</f>
        <v>*</v>
      </c>
      <c r="K30" s="11" t="str">
        <f>[26]Outubro!$K$14</f>
        <v>*</v>
      </c>
      <c r="L30" s="11" t="str">
        <f>[26]Outubro!$K$15</f>
        <v>*</v>
      </c>
      <c r="M30" s="11" t="str">
        <f>[26]Outubro!$K$16</f>
        <v>*</v>
      </c>
      <c r="N30" s="11" t="str">
        <f>[26]Outubro!$K$17</f>
        <v>*</v>
      </c>
      <c r="O30" s="11" t="str">
        <f>[26]Outubro!$K$18</f>
        <v>*</v>
      </c>
      <c r="P30" s="11" t="str">
        <f>[26]Outubro!$K$19</f>
        <v>*</v>
      </c>
      <c r="Q30" s="11" t="str">
        <f>[26]Outubro!$K$20</f>
        <v>*</v>
      </c>
      <c r="R30" s="11" t="str">
        <f>[26]Outubro!$K$21</f>
        <v>*</v>
      </c>
      <c r="S30" s="11" t="str">
        <f>[26]Outubro!$K$22</f>
        <v>*</v>
      </c>
      <c r="T30" s="11" t="str">
        <f>[26]Outubro!$K$23</f>
        <v>*</v>
      </c>
      <c r="U30" s="11" t="str">
        <f>[26]Outubro!$K$24</f>
        <v>*</v>
      </c>
      <c r="V30" s="11" t="str">
        <f>[26]Outubro!$K$25</f>
        <v>*</v>
      </c>
      <c r="W30" s="11" t="str">
        <f>[26]Outubro!$K$26</f>
        <v>*</v>
      </c>
      <c r="X30" s="11" t="str">
        <f>[26]Outubro!$K$27</f>
        <v>*</v>
      </c>
      <c r="Y30" s="11" t="str">
        <f>[26]Outubro!$K$28</f>
        <v>*</v>
      </c>
      <c r="Z30" s="11" t="str">
        <f>[26]Outubro!$K$29</f>
        <v>*</v>
      </c>
      <c r="AA30" s="11" t="str">
        <f>[26]Outubro!$K$30</f>
        <v>*</v>
      </c>
      <c r="AB30" s="11" t="str">
        <f>[26]Outubro!$K$31</f>
        <v>*</v>
      </c>
      <c r="AC30" s="11" t="str">
        <f>[26]Outubro!$K$32</f>
        <v>*</v>
      </c>
      <c r="AD30" s="11" t="str">
        <f>[26]Outubro!$K$33</f>
        <v>*</v>
      </c>
      <c r="AE30" s="11" t="str">
        <f>[26]Outubro!$K$34</f>
        <v>*</v>
      </c>
      <c r="AF30" s="11" t="str">
        <f>[26]Outubro!$K$35</f>
        <v>*</v>
      </c>
      <c r="AG30" s="15" t="s">
        <v>226</v>
      </c>
      <c r="AH30" s="16" t="s">
        <v>226</v>
      </c>
      <c r="AI30" s="67" t="s">
        <v>226</v>
      </c>
    </row>
    <row r="31" spans="1:44" x14ac:dyDescent="0.2">
      <c r="A31" s="58" t="s">
        <v>172</v>
      </c>
      <c r="B31" s="11">
        <f>[27]Outubro!$K$5</f>
        <v>0</v>
      </c>
      <c r="C31" s="11">
        <f>[27]Outubro!$K$6</f>
        <v>0</v>
      </c>
      <c r="D31" s="11">
        <f>[27]Outubro!$K$7</f>
        <v>0</v>
      </c>
      <c r="E31" s="11">
        <f>[27]Outubro!$K$8</f>
        <v>0</v>
      </c>
      <c r="F31" s="11">
        <f>[27]Outubro!$K$9</f>
        <v>0</v>
      </c>
      <c r="G31" s="11">
        <f>[27]Outubro!$K$10</f>
        <v>0</v>
      </c>
      <c r="H31" s="11">
        <f>[27]Outubro!$K$11</f>
        <v>0</v>
      </c>
      <c r="I31" s="11">
        <f>[27]Outubro!$K$12</f>
        <v>0</v>
      </c>
      <c r="J31" s="11">
        <f>[27]Outubro!$K$13</f>
        <v>0</v>
      </c>
      <c r="K31" s="11">
        <f>[27]Outubro!$K$14</f>
        <v>0</v>
      </c>
      <c r="L31" s="11">
        <f>[27]Outubro!$K$15</f>
        <v>0</v>
      </c>
      <c r="M31" s="11">
        <f>[27]Outubro!$K$16</f>
        <v>6.2</v>
      </c>
      <c r="N31" s="11">
        <f>[27]Outubro!$K$17</f>
        <v>28.400000000000002</v>
      </c>
      <c r="O31" s="11">
        <f>[27]Outubro!$K$18</f>
        <v>19</v>
      </c>
      <c r="P31" s="11">
        <f>[27]Outubro!$K$19</f>
        <v>4.2</v>
      </c>
      <c r="Q31" s="11">
        <f>[27]Outubro!$K$20</f>
        <v>0.2</v>
      </c>
      <c r="R31" s="11">
        <f>[27]Outubro!$K$21</f>
        <v>0</v>
      </c>
      <c r="S31" s="11">
        <f>[27]Outubro!$K$22</f>
        <v>0</v>
      </c>
      <c r="T31" s="11">
        <f>[27]Outubro!$K$23</f>
        <v>0</v>
      </c>
      <c r="U31" s="11">
        <f>[27]Outubro!$K$24</f>
        <v>0</v>
      </c>
      <c r="V31" s="11">
        <f>[27]Outubro!$K$25</f>
        <v>1</v>
      </c>
      <c r="W31" s="11">
        <f>[27]Outubro!$K$26</f>
        <v>0.2</v>
      </c>
      <c r="X31" s="11">
        <f>[27]Outubro!$K$27</f>
        <v>0.6</v>
      </c>
      <c r="Y31" s="11">
        <f>[27]Outubro!$K$28</f>
        <v>30</v>
      </c>
      <c r="Z31" s="11">
        <f>[27]Outubro!$K$29</f>
        <v>0.2</v>
      </c>
      <c r="AA31" s="11">
        <f>[27]Outubro!$K$30</f>
        <v>6.4</v>
      </c>
      <c r="AB31" s="11">
        <f>[27]Outubro!$K$31</f>
        <v>0.2</v>
      </c>
      <c r="AC31" s="11">
        <f>[27]Outubro!$K$32</f>
        <v>0</v>
      </c>
      <c r="AD31" s="11">
        <f>[27]Outubro!$K$33</f>
        <v>0.2</v>
      </c>
      <c r="AE31" s="11">
        <f>[27]Outubro!$K$34</f>
        <v>0</v>
      </c>
      <c r="AF31" s="11">
        <f>[27]Outubro!$K$35</f>
        <v>0</v>
      </c>
      <c r="AG31" s="15">
        <f>SUM(B31:AF31)</f>
        <v>96.800000000000026</v>
      </c>
      <c r="AH31" s="16">
        <f>MAX(B31:AF31)</f>
        <v>30</v>
      </c>
      <c r="AI31" s="67">
        <f t="shared" si="16"/>
        <v>18</v>
      </c>
      <c r="AJ31" s="12" t="s">
        <v>47</v>
      </c>
    </row>
    <row r="32" spans="1:44" x14ac:dyDescent="0.2">
      <c r="A32" s="58" t="s">
        <v>11</v>
      </c>
      <c r="B32" s="11" t="str">
        <f>[28]Outubro!$K$5</f>
        <v>*</v>
      </c>
      <c r="C32" s="11" t="str">
        <f>[28]Outubro!$K$6</f>
        <v>*</v>
      </c>
      <c r="D32" s="11" t="str">
        <f>[28]Outubro!$K$7</f>
        <v>*</v>
      </c>
      <c r="E32" s="11" t="str">
        <f>[28]Outubro!$K$8</f>
        <v>*</v>
      </c>
      <c r="F32" s="11" t="str">
        <f>[28]Outubro!$K$9</f>
        <v>*</v>
      </c>
      <c r="G32" s="11" t="str">
        <f>[28]Outubro!$K$10</f>
        <v>*</v>
      </c>
      <c r="H32" s="11" t="str">
        <f>[28]Outubro!$K$11</f>
        <v>*</v>
      </c>
      <c r="I32" s="11" t="str">
        <f>[28]Outubro!$K$12</f>
        <v>*</v>
      </c>
      <c r="J32" s="11" t="str">
        <f>[28]Outubro!$K$13</f>
        <v>*</v>
      </c>
      <c r="K32" s="11" t="str">
        <f>[28]Outubro!$K$14</f>
        <v>*</v>
      </c>
      <c r="L32" s="11" t="str">
        <f>[28]Outubro!$K$15</f>
        <v>*</v>
      </c>
      <c r="M32" s="11" t="str">
        <f>[28]Outubro!$K$16</f>
        <v>*</v>
      </c>
      <c r="N32" s="11" t="str">
        <f>[28]Outubro!$K$17</f>
        <v>*</v>
      </c>
      <c r="O32" s="11" t="str">
        <f>[28]Outubro!$K$18</f>
        <v>*</v>
      </c>
      <c r="P32" s="11" t="str">
        <f>[28]Outubro!$K$19</f>
        <v>*</v>
      </c>
      <c r="Q32" s="11" t="str">
        <f>[28]Outubro!$K$20</f>
        <v>*</v>
      </c>
      <c r="R32" s="11" t="str">
        <f>[28]Outubro!$K$21</f>
        <v>*</v>
      </c>
      <c r="S32" s="11" t="str">
        <f>[28]Outubro!$K$22</f>
        <v>*</v>
      </c>
      <c r="T32" s="11" t="str">
        <f>[28]Outubro!$K$23</f>
        <v>*</v>
      </c>
      <c r="U32" s="11" t="str">
        <f>[28]Outubro!$K$24</f>
        <v>*</v>
      </c>
      <c r="V32" s="11" t="str">
        <f>[28]Outubro!$K$25</f>
        <v>*</v>
      </c>
      <c r="W32" s="11" t="str">
        <f>[28]Outubro!$K$26</f>
        <v>*</v>
      </c>
      <c r="X32" s="11" t="str">
        <f>[28]Outubro!$K$27</f>
        <v>*</v>
      </c>
      <c r="Y32" s="11" t="str">
        <f>[28]Outubro!$K$28</f>
        <v>*</v>
      </c>
      <c r="Z32" s="11" t="str">
        <f>[28]Outubro!$K$29</f>
        <v>*</v>
      </c>
      <c r="AA32" s="11" t="str">
        <f>[28]Outubro!$K$30</f>
        <v>*</v>
      </c>
      <c r="AB32" s="11" t="str">
        <f>[28]Outubro!$K$31</f>
        <v>*</v>
      </c>
      <c r="AC32" s="11" t="str">
        <f>[28]Outubro!$K$32</f>
        <v>*</v>
      </c>
      <c r="AD32" s="11" t="str">
        <f>[28]Outubro!$K$33</f>
        <v>*</v>
      </c>
      <c r="AE32" s="11" t="str">
        <f>[28]Outubro!$K$34</f>
        <v>*</v>
      </c>
      <c r="AF32" s="11" t="str">
        <f>[28]Outubro!$K$35</f>
        <v>*</v>
      </c>
      <c r="AG32" s="15" t="s">
        <v>226</v>
      </c>
      <c r="AH32" s="16" t="s">
        <v>226</v>
      </c>
      <c r="AI32" s="67" t="s">
        <v>226</v>
      </c>
      <c r="AR32" s="12" t="s">
        <v>47</v>
      </c>
    </row>
    <row r="33" spans="1:37" s="5" customFormat="1" x14ac:dyDescent="0.2">
      <c r="A33" s="58" t="s">
        <v>12</v>
      </c>
      <c r="B33" s="11" t="str">
        <f>[29]Outubro!$K$5</f>
        <v>*</v>
      </c>
      <c r="C33" s="11" t="str">
        <f>[29]Outubro!$K$6</f>
        <v>*</v>
      </c>
      <c r="D33" s="11" t="str">
        <f>[29]Outubro!$K$7</f>
        <v>*</v>
      </c>
      <c r="E33" s="11" t="str">
        <f>[29]Outubro!$K$8</f>
        <v>*</v>
      </c>
      <c r="F33" s="11" t="str">
        <f>[29]Outubro!$K$9</f>
        <v>*</v>
      </c>
      <c r="G33" s="11" t="str">
        <f>[29]Outubro!$K$10</f>
        <v>*</v>
      </c>
      <c r="H33" s="11" t="str">
        <f>[29]Outubro!$K$11</f>
        <v>*</v>
      </c>
      <c r="I33" s="11" t="str">
        <f>[29]Outubro!$K$12</f>
        <v>*</v>
      </c>
      <c r="J33" s="11" t="str">
        <f>[29]Outubro!$K$13</f>
        <v>*</v>
      </c>
      <c r="K33" s="11" t="str">
        <f>[29]Outubro!$K$14</f>
        <v>*</v>
      </c>
      <c r="L33" s="11" t="str">
        <f>[29]Outubro!$K$15</f>
        <v>*</v>
      </c>
      <c r="M33" s="11" t="str">
        <f>[29]Outubro!$K$16</f>
        <v>*</v>
      </c>
      <c r="N33" s="11" t="str">
        <f>[29]Outubro!$K$17</f>
        <v>*</v>
      </c>
      <c r="O33" s="11">
        <f>[29]Outubro!$K$18</f>
        <v>0</v>
      </c>
      <c r="P33" s="11">
        <f>[29]Outubro!$K$19</f>
        <v>0.4</v>
      </c>
      <c r="Q33" s="11">
        <f>[29]Outubro!$K$20</f>
        <v>0</v>
      </c>
      <c r="R33" s="11">
        <f>[29]Outubro!$K$21</f>
        <v>0</v>
      </c>
      <c r="S33" s="11">
        <f>[29]Outubro!$K$22</f>
        <v>0.8</v>
      </c>
      <c r="T33" s="11">
        <f>[29]Outubro!$K$23</f>
        <v>0</v>
      </c>
      <c r="U33" s="11" t="str">
        <f>[29]Outubro!$K$24</f>
        <v>*</v>
      </c>
      <c r="V33" s="11" t="str">
        <f>[29]Outubro!$K$25</f>
        <v>*</v>
      </c>
      <c r="W33" s="11" t="str">
        <f>[29]Outubro!$K$26</f>
        <v>*</v>
      </c>
      <c r="X33" s="11" t="str">
        <f>[29]Outubro!$K$27</f>
        <v>*</v>
      </c>
      <c r="Y33" s="11" t="str">
        <f>[29]Outubro!$K$28</f>
        <v>*</v>
      </c>
      <c r="Z33" s="11" t="str">
        <f>[29]Outubro!$K$29</f>
        <v>*</v>
      </c>
      <c r="AA33" s="11" t="str">
        <f>[29]Outubro!$K$30</f>
        <v>*</v>
      </c>
      <c r="AB33" s="11" t="str">
        <f>[29]Outubro!$K$31</f>
        <v>*</v>
      </c>
      <c r="AC33" s="11" t="str">
        <f>[29]Outubro!$K$32</f>
        <v>*</v>
      </c>
      <c r="AD33" s="11">
        <f>[29]Outubro!$K$33</f>
        <v>0</v>
      </c>
      <c r="AE33" s="11">
        <f>[29]Outubro!$K$34</f>
        <v>0</v>
      </c>
      <c r="AF33" s="11">
        <f>[29]Outubro!$K$35</f>
        <v>0</v>
      </c>
      <c r="AG33" s="15">
        <f t="shared" ref="AG33" si="18">SUM(B33:AF33)</f>
        <v>1.2000000000000002</v>
      </c>
      <c r="AH33" s="16">
        <f t="shared" ref="AH33:AH35" si="19">MAX(B33:AF33)</f>
        <v>0.8</v>
      </c>
      <c r="AI33" s="67">
        <f t="shared" ref="AI33:AI35" si="20">COUNTIF(B33:AF33,"=0,0")</f>
        <v>7</v>
      </c>
    </row>
    <row r="34" spans="1:37" x14ac:dyDescent="0.2">
      <c r="A34" s="58" t="s">
        <v>13</v>
      </c>
      <c r="B34" s="11" t="str">
        <f>[30]Outubro!$K$5</f>
        <v>*</v>
      </c>
      <c r="C34" s="11" t="str">
        <f>[30]Outubro!$K$6</f>
        <v>*</v>
      </c>
      <c r="D34" s="11" t="str">
        <f>[30]Outubro!$K$7</f>
        <v>*</v>
      </c>
      <c r="E34" s="11" t="str">
        <f>[30]Outubro!$K$8</f>
        <v>*</v>
      </c>
      <c r="F34" s="11" t="str">
        <f>[30]Outubro!$K$9</f>
        <v>*</v>
      </c>
      <c r="G34" s="11" t="str">
        <f>[30]Outubro!$K$10</f>
        <v>*</v>
      </c>
      <c r="H34" s="11" t="str">
        <f>[30]Outubro!$K$11</f>
        <v>*</v>
      </c>
      <c r="I34" s="11" t="str">
        <f>[30]Outubro!$K$12</f>
        <v>*</v>
      </c>
      <c r="J34" s="11" t="str">
        <f>[30]Outubro!$K$13</f>
        <v>*</v>
      </c>
      <c r="K34" s="11" t="str">
        <f>[30]Outubro!$K$14</f>
        <v>*</v>
      </c>
      <c r="L34" s="11" t="str">
        <f>[30]Outubro!$K$15</f>
        <v>*</v>
      </c>
      <c r="M34" s="11" t="str">
        <f>[30]Outubro!$K$16</f>
        <v>*</v>
      </c>
      <c r="N34" s="11" t="str">
        <f>[30]Outubro!$K$17</f>
        <v>*</v>
      </c>
      <c r="O34" s="11" t="str">
        <f>[30]Outubro!$K$18</f>
        <v>*</v>
      </c>
      <c r="P34" s="11" t="str">
        <f>[30]Outubro!$K$19</f>
        <v>*</v>
      </c>
      <c r="Q34" s="11" t="str">
        <f>[30]Outubro!$K$20</f>
        <v>*</v>
      </c>
      <c r="R34" s="11" t="str">
        <f>[30]Outubro!$K$21</f>
        <v>*</v>
      </c>
      <c r="S34" s="11" t="str">
        <f>[30]Outubro!$K$22</f>
        <v>*</v>
      </c>
      <c r="T34" s="11" t="str">
        <f>[30]Outubro!$K$23</f>
        <v>*</v>
      </c>
      <c r="U34" s="11" t="str">
        <f>[30]Outubro!$K$24</f>
        <v>*</v>
      </c>
      <c r="V34" s="11" t="str">
        <f>[30]Outubro!$K$25</f>
        <v>*</v>
      </c>
      <c r="W34" s="11" t="str">
        <f>[30]Outubro!$K$26</f>
        <v>*</v>
      </c>
      <c r="X34" s="11" t="str">
        <f>[30]Outubro!$K$27</f>
        <v>*</v>
      </c>
      <c r="Y34" s="11" t="str">
        <f>[30]Outubro!$K$28</f>
        <v>*</v>
      </c>
      <c r="Z34" s="11" t="str">
        <f>[30]Outubro!$K$29</f>
        <v>*</v>
      </c>
      <c r="AA34" s="11" t="str">
        <f>[30]Outubro!$K$30</f>
        <v>*</v>
      </c>
      <c r="AB34" s="11" t="str">
        <f>[30]Outubro!$K$31</f>
        <v>*</v>
      </c>
      <c r="AC34" s="11" t="str">
        <f>[30]Outubro!$K$32</f>
        <v>*</v>
      </c>
      <c r="AD34" s="11" t="str">
        <f>[30]Outubro!$K$33</f>
        <v>*</v>
      </c>
      <c r="AE34" s="11" t="str">
        <f>[30]Outubro!$K$34</f>
        <v>*</v>
      </c>
      <c r="AF34" s="11" t="str">
        <f>[30]Outubro!$K$35</f>
        <v>*</v>
      </c>
      <c r="AG34" s="15" t="s">
        <v>226</v>
      </c>
      <c r="AH34" s="16" t="s">
        <v>226</v>
      </c>
      <c r="AI34" s="67" t="s">
        <v>226</v>
      </c>
    </row>
    <row r="35" spans="1:37" x14ac:dyDescent="0.2">
      <c r="A35" s="58" t="s">
        <v>173</v>
      </c>
      <c r="B35" s="11">
        <f>[31]Outubro!$K$5</f>
        <v>0</v>
      </c>
      <c r="C35" s="11">
        <f>[31]Outubro!$K$6</f>
        <v>0</v>
      </c>
      <c r="D35" s="11">
        <f>[31]Outubro!$K$7</f>
        <v>0</v>
      </c>
      <c r="E35" s="11">
        <f>[31]Outubro!$K$8</f>
        <v>0</v>
      </c>
      <c r="F35" s="11">
        <f>[31]Outubro!$K$9</f>
        <v>0</v>
      </c>
      <c r="G35" s="11">
        <f>[31]Outubro!$K$10</f>
        <v>0</v>
      </c>
      <c r="H35" s="11">
        <f>[31]Outubro!$K$11</f>
        <v>0.2</v>
      </c>
      <c r="I35" s="11">
        <f>[31]Outubro!$K$12</f>
        <v>0.60000000000000009</v>
      </c>
      <c r="J35" s="11">
        <f>[31]Outubro!$K$13</f>
        <v>0</v>
      </c>
      <c r="K35" s="11">
        <f>[31]Outubro!$K$14</f>
        <v>0</v>
      </c>
      <c r="L35" s="11">
        <f>[31]Outubro!$K$15</f>
        <v>0</v>
      </c>
      <c r="M35" s="11">
        <f>[31]Outubro!$K$16</f>
        <v>0.6</v>
      </c>
      <c r="N35" s="11">
        <f>[31]Outubro!$K$17</f>
        <v>1.8</v>
      </c>
      <c r="O35" s="11">
        <f>[31]Outubro!$K$18</f>
        <v>0</v>
      </c>
      <c r="P35" s="11">
        <f>[31]Outubro!$K$19</f>
        <v>0</v>
      </c>
      <c r="Q35" s="11">
        <f>[31]Outubro!$K$20</f>
        <v>0</v>
      </c>
      <c r="R35" s="11">
        <f>[31]Outubro!$K$21</f>
        <v>0</v>
      </c>
      <c r="S35" s="11">
        <f>[31]Outubro!$K$22</f>
        <v>0</v>
      </c>
      <c r="T35" s="11">
        <f>[31]Outubro!$K$23</f>
        <v>0</v>
      </c>
      <c r="U35" s="11">
        <f>[31]Outubro!$K$24</f>
        <v>0</v>
      </c>
      <c r="V35" s="11">
        <f>[31]Outubro!$K$25</f>
        <v>0</v>
      </c>
      <c r="W35" s="11">
        <f>[31]Outubro!$K$26</f>
        <v>0</v>
      </c>
      <c r="X35" s="11" t="str">
        <f>[31]Outubro!$K$27</f>
        <v>*</v>
      </c>
      <c r="Y35" s="11" t="str">
        <f>[31]Outubro!$K$28</f>
        <v>*</v>
      </c>
      <c r="Z35" s="11">
        <f>[31]Outubro!$K$29</f>
        <v>0.2</v>
      </c>
      <c r="AA35" s="11" t="str">
        <f>[31]Outubro!$K$30</f>
        <v>*</v>
      </c>
      <c r="AB35" s="11">
        <f>[31]Outubro!$K$31</f>
        <v>0</v>
      </c>
      <c r="AC35" s="11">
        <f>[31]Outubro!$K$32</f>
        <v>0</v>
      </c>
      <c r="AD35" s="11">
        <f>[31]Outubro!$K$33</f>
        <v>0.4</v>
      </c>
      <c r="AE35" s="11">
        <f>[31]Outubro!$K$34</f>
        <v>0</v>
      </c>
      <c r="AF35" s="11">
        <f>[31]Outubro!$K$35</f>
        <v>0</v>
      </c>
      <c r="AG35" s="15">
        <f t="shared" ref="AG35" si="21">SUM(B35:AF35)</f>
        <v>3.8000000000000003</v>
      </c>
      <c r="AH35" s="16">
        <f t="shared" si="19"/>
        <v>1.8</v>
      </c>
      <c r="AI35" s="67">
        <f t="shared" si="20"/>
        <v>22</v>
      </c>
    </row>
    <row r="36" spans="1:37" x14ac:dyDescent="0.2">
      <c r="A36" s="58" t="s">
        <v>144</v>
      </c>
      <c r="B36" s="11" t="str">
        <f>[32]Outubro!$K$5</f>
        <v>*</v>
      </c>
      <c r="C36" s="11" t="str">
        <f>[32]Outubro!$K$6</f>
        <v>*</v>
      </c>
      <c r="D36" s="11" t="str">
        <f>[32]Outubro!$K$7</f>
        <v>*</v>
      </c>
      <c r="E36" s="11" t="str">
        <f>[32]Outubro!$K$8</f>
        <v>*</v>
      </c>
      <c r="F36" s="11" t="str">
        <f>[32]Outubro!$K$9</f>
        <v>*</v>
      </c>
      <c r="G36" s="11" t="str">
        <f>[32]Outubro!$K$10</f>
        <v>*</v>
      </c>
      <c r="H36" s="11" t="str">
        <f>[32]Outubro!$K$11</f>
        <v>*</v>
      </c>
      <c r="I36" s="11" t="str">
        <f>[32]Outubro!$K$12</f>
        <v>*</v>
      </c>
      <c r="J36" s="11" t="str">
        <f>[32]Outubro!$K$13</f>
        <v>*</v>
      </c>
      <c r="K36" s="11" t="str">
        <f>[32]Outubro!$K$14</f>
        <v>*</v>
      </c>
      <c r="L36" s="11" t="str">
        <f>[32]Outubro!$K$15</f>
        <v>*</v>
      </c>
      <c r="M36" s="11" t="str">
        <f>[32]Outubro!$K$16</f>
        <v>*</v>
      </c>
      <c r="N36" s="11" t="str">
        <f>[32]Outubro!$K$17</f>
        <v>*</v>
      </c>
      <c r="O36" s="11" t="str">
        <f>[32]Outubro!$K$18</f>
        <v>*</v>
      </c>
      <c r="P36" s="11" t="str">
        <f>[32]Outubro!$K$19</f>
        <v>*</v>
      </c>
      <c r="Q36" s="11" t="str">
        <f>[32]Outubro!$K$20</f>
        <v>*</v>
      </c>
      <c r="R36" s="11" t="str">
        <f>[32]Outubro!$K$21</f>
        <v>*</v>
      </c>
      <c r="S36" s="11" t="str">
        <f>[32]Outubro!$K$22</f>
        <v>*</v>
      </c>
      <c r="T36" s="11" t="str">
        <f>[32]Outubro!$K$23</f>
        <v>*</v>
      </c>
      <c r="U36" s="11" t="str">
        <f>[32]Outubro!$K$24</f>
        <v>*</v>
      </c>
      <c r="V36" s="11" t="str">
        <f>[32]Outubro!$K$25</f>
        <v>*</v>
      </c>
      <c r="W36" s="11" t="str">
        <f>[32]Outubro!$K$26</f>
        <v>*</v>
      </c>
      <c r="X36" s="11" t="str">
        <f>[32]Outubro!$K$27</f>
        <v>*</v>
      </c>
      <c r="Y36" s="11" t="str">
        <f>[32]Outubro!$K$28</f>
        <v>*</v>
      </c>
      <c r="Z36" s="11" t="str">
        <f>[32]Outubro!$K$29</f>
        <v>*</v>
      </c>
      <c r="AA36" s="11" t="str">
        <f>[32]Outubro!$K$30</f>
        <v>*</v>
      </c>
      <c r="AB36" s="11" t="str">
        <f>[32]Outubro!$K$31</f>
        <v>*</v>
      </c>
      <c r="AC36" s="11" t="str">
        <f>[32]Outubro!$K$32</f>
        <v>*</v>
      </c>
      <c r="AD36" s="11" t="str">
        <f>[32]Outubro!$K$33</f>
        <v>*</v>
      </c>
      <c r="AE36" s="11" t="str">
        <f>[32]Outubro!$K$34</f>
        <v>*</v>
      </c>
      <c r="AF36" s="11" t="str">
        <f>[32]Outubro!$K$35</f>
        <v>*</v>
      </c>
      <c r="AG36" s="15" t="s">
        <v>226</v>
      </c>
      <c r="AH36" s="16" t="s">
        <v>226</v>
      </c>
      <c r="AI36" s="67" t="s">
        <v>226</v>
      </c>
    </row>
    <row r="37" spans="1:37" x14ac:dyDescent="0.2">
      <c r="A37" s="58" t="s">
        <v>14</v>
      </c>
      <c r="B37" s="11" t="str">
        <f>[33]Outubro!$K$5</f>
        <v>*</v>
      </c>
      <c r="C37" s="11" t="str">
        <f>[33]Outubro!$K$6</f>
        <v>*</v>
      </c>
      <c r="D37" s="11" t="str">
        <f>[33]Outubro!$K$7</f>
        <v>*</v>
      </c>
      <c r="E37" s="11" t="str">
        <f>[33]Outubro!$K$8</f>
        <v>*</v>
      </c>
      <c r="F37" s="11" t="str">
        <f>[33]Outubro!$K$9</f>
        <v>*</v>
      </c>
      <c r="G37" s="11" t="str">
        <f>[33]Outubro!$K$10</f>
        <v>*</v>
      </c>
      <c r="H37" s="11" t="str">
        <f>[33]Outubro!$K$11</f>
        <v>*</v>
      </c>
      <c r="I37" s="11" t="str">
        <f>[33]Outubro!$K$12</f>
        <v>*</v>
      </c>
      <c r="J37" s="11" t="str">
        <f>[33]Outubro!$K$13</f>
        <v>*</v>
      </c>
      <c r="K37" s="11" t="str">
        <f>[33]Outubro!$K$14</f>
        <v>*</v>
      </c>
      <c r="L37" s="11" t="str">
        <f>[33]Outubro!$K$15</f>
        <v>*</v>
      </c>
      <c r="M37" s="11" t="str">
        <f>[33]Outubro!$K$16</f>
        <v>*</v>
      </c>
      <c r="N37" s="11" t="str">
        <f>[33]Outubro!$K$17</f>
        <v>*</v>
      </c>
      <c r="O37" s="11" t="str">
        <f>[33]Outubro!$K$18</f>
        <v>*</v>
      </c>
      <c r="P37" s="11" t="str">
        <f>[33]Outubro!$K$19</f>
        <v>*</v>
      </c>
      <c r="Q37" s="11" t="str">
        <f>[33]Outubro!$K$20</f>
        <v>*</v>
      </c>
      <c r="R37" s="11" t="str">
        <f>[33]Outubro!$K$21</f>
        <v>*</v>
      </c>
      <c r="S37" s="11" t="str">
        <f>[33]Outubro!$K$22</f>
        <v>*</v>
      </c>
      <c r="T37" s="11" t="str">
        <f>[33]Outubro!$K$23</f>
        <v>*</v>
      </c>
      <c r="U37" s="11" t="str">
        <f>[33]Outubro!$K$24</f>
        <v>*</v>
      </c>
      <c r="V37" s="11" t="str">
        <f>[33]Outubro!$K$25</f>
        <v>*</v>
      </c>
      <c r="W37" s="11" t="str">
        <f>[33]Outubro!$K$26</f>
        <v>*</v>
      </c>
      <c r="X37" s="11" t="str">
        <f>[33]Outubro!$K$27</f>
        <v>*</v>
      </c>
      <c r="Y37" s="11" t="str">
        <f>[33]Outubro!$K$28</f>
        <v>*</v>
      </c>
      <c r="Z37" s="11" t="str">
        <f>[33]Outubro!$K$29</f>
        <v>*</v>
      </c>
      <c r="AA37" s="11" t="str">
        <f>[33]Outubro!$K$30</f>
        <v>*</v>
      </c>
      <c r="AB37" s="11" t="str">
        <f>[33]Outubro!$K$31</f>
        <v>*</v>
      </c>
      <c r="AC37" s="11" t="str">
        <f>[33]Outubro!$K$32</f>
        <v>*</v>
      </c>
      <c r="AD37" s="11" t="str">
        <f>[33]Outubro!$K$33</f>
        <v>*</v>
      </c>
      <c r="AE37" s="11" t="str">
        <f>[33]Outubro!$K$34</f>
        <v>*</v>
      </c>
      <c r="AF37" s="11" t="str">
        <f>[33]Outubro!$K$35</f>
        <v>*</v>
      </c>
      <c r="AG37" s="15" t="s">
        <v>226</v>
      </c>
      <c r="AH37" s="16" t="s">
        <v>226</v>
      </c>
      <c r="AI37" s="67" t="s">
        <v>226</v>
      </c>
    </row>
    <row r="38" spans="1:37" x14ac:dyDescent="0.2">
      <c r="A38" s="58" t="s">
        <v>174</v>
      </c>
      <c r="B38" s="11">
        <f>[34]Outubro!$K$5</f>
        <v>0</v>
      </c>
      <c r="C38" s="11">
        <f>[34]Outubro!$K$6</f>
        <v>0</v>
      </c>
      <c r="D38" s="11">
        <f>[34]Outubro!$K$7</f>
        <v>0</v>
      </c>
      <c r="E38" s="11">
        <f>[34]Outubro!$K$8</f>
        <v>0</v>
      </c>
      <c r="F38" s="11">
        <f>[34]Outubro!$K$9</f>
        <v>0</v>
      </c>
      <c r="G38" s="11">
        <f>[34]Outubro!$K$10</f>
        <v>0</v>
      </c>
      <c r="H38" s="11">
        <f>[34]Outubro!$K$11</f>
        <v>0</v>
      </c>
      <c r="I38" s="11">
        <f>[34]Outubro!$K$12</f>
        <v>0</v>
      </c>
      <c r="J38" s="11">
        <f>[34]Outubro!$K$13</f>
        <v>0</v>
      </c>
      <c r="K38" s="11">
        <f>[34]Outubro!$K$14</f>
        <v>0</v>
      </c>
      <c r="L38" s="11">
        <f>[34]Outubro!$K$15</f>
        <v>0</v>
      </c>
      <c r="M38" s="11">
        <f>[34]Outubro!$K$16</f>
        <v>18.599999999999998</v>
      </c>
      <c r="N38" s="11">
        <f>[34]Outubro!$K$17</f>
        <v>0</v>
      </c>
      <c r="O38" s="11">
        <f>[34]Outubro!$K$18</f>
        <v>0</v>
      </c>
      <c r="P38" s="11">
        <f>[34]Outubro!$K$19</f>
        <v>0</v>
      </c>
      <c r="Q38" s="11">
        <f>[34]Outubro!$K$20</f>
        <v>0</v>
      </c>
      <c r="R38" s="11">
        <f>[34]Outubro!$K$21</f>
        <v>0</v>
      </c>
      <c r="S38" s="11">
        <f>[34]Outubro!$K$22</f>
        <v>13.4</v>
      </c>
      <c r="T38" s="11">
        <f>[34]Outubro!$K$23</f>
        <v>1.8</v>
      </c>
      <c r="U38" s="11">
        <f>[34]Outubro!$K$24</f>
        <v>12.6</v>
      </c>
      <c r="V38" s="11">
        <f>[34]Outubro!$K$25</f>
        <v>7</v>
      </c>
      <c r="W38" s="11">
        <f>[34]Outubro!$K$26</f>
        <v>0</v>
      </c>
      <c r="X38" s="11">
        <f>[34]Outubro!$K$27</f>
        <v>0</v>
      </c>
      <c r="Y38" s="11">
        <f>[34]Outubro!$K$28</f>
        <v>0</v>
      </c>
      <c r="Z38" s="11">
        <f>[34]Outubro!$K$29</f>
        <v>0</v>
      </c>
      <c r="AA38" s="11">
        <f>[34]Outubro!$K$30</f>
        <v>0</v>
      </c>
      <c r="AB38" s="11">
        <f>[34]Outubro!$K$31</f>
        <v>9</v>
      </c>
      <c r="AC38" s="11">
        <f>[34]Outubro!$K$32</f>
        <v>6.2</v>
      </c>
      <c r="AD38" s="11">
        <f>[34]Outubro!$K$33</f>
        <v>30.400000000000002</v>
      </c>
      <c r="AE38" s="11">
        <f>[34]Outubro!$K$34</f>
        <v>0.6</v>
      </c>
      <c r="AF38" s="11">
        <f>[34]Outubro!$K$35</f>
        <v>0</v>
      </c>
      <c r="AG38" s="15">
        <f t="shared" ref="AG38" si="22">SUM(B38:AF38)</f>
        <v>99.6</v>
      </c>
      <c r="AH38" s="16">
        <f t="shared" ref="AH38" si="23">MAX(B38:AF38)</f>
        <v>30.400000000000002</v>
      </c>
      <c r="AI38" s="67">
        <f t="shared" ref="AI38" si="24">COUNTIF(B38:AF38,"=0,0")</f>
        <v>22</v>
      </c>
    </row>
    <row r="39" spans="1:37" x14ac:dyDescent="0.2">
      <c r="A39" s="58" t="s">
        <v>15</v>
      </c>
      <c r="B39" s="11">
        <f>[35]Outubro!$K$5</f>
        <v>0</v>
      </c>
      <c r="C39" s="11">
        <f>[35]Outubro!$K$6</f>
        <v>0</v>
      </c>
      <c r="D39" s="11">
        <f>[35]Outubro!$K$7</f>
        <v>0</v>
      </c>
      <c r="E39" s="11">
        <f>[35]Outubro!$K$8</f>
        <v>0</v>
      </c>
      <c r="F39" s="11">
        <f>[35]Outubro!$K$9</f>
        <v>0</v>
      </c>
      <c r="G39" s="11">
        <f>[35]Outubro!$K$10</f>
        <v>0</v>
      </c>
      <c r="H39" s="11">
        <f>[35]Outubro!$K$11</f>
        <v>0</v>
      </c>
      <c r="I39" s="11">
        <f>[35]Outubro!$K$12</f>
        <v>0</v>
      </c>
      <c r="J39" s="11">
        <f>[35]Outubro!$K$13</f>
        <v>0</v>
      </c>
      <c r="K39" s="11">
        <f>[35]Outubro!$K$14</f>
        <v>0</v>
      </c>
      <c r="L39" s="11">
        <f>[35]Outubro!$K$15</f>
        <v>0</v>
      </c>
      <c r="M39" s="11">
        <f>[35]Outubro!$K$16</f>
        <v>0.2</v>
      </c>
      <c r="N39" s="11">
        <f>[35]Outubro!$K$17</f>
        <v>21.999999999999996</v>
      </c>
      <c r="O39" s="11">
        <f>[35]Outubro!$K$18</f>
        <v>0</v>
      </c>
      <c r="P39" s="11">
        <f>[35]Outubro!$K$19</f>
        <v>16.399999999999999</v>
      </c>
      <c r="Q39" s="11">
        <f>[35]Outubro!$K$20</f>
        <v>0.2</v>
      </c>
      <c r="R39" s="11">
        <f>[35]Outubro!$K$21</f>
        <v>0</v>
      </c>
      <c r="S39" s="11">
        <f>[35]Outubro!$K$22</f>
        <v>0</v>
      </c>
      <c r="T39" s="11">
        <f>[35]Outubro!$K$23</f>
        <v>0</v>
      </c>
      <c r="U39" s="11">
        <f>[35]Outubro!$K$24</f>
        <v>23</v>
      </c>
      <c r="V39" s="11">
        <f>[35]Outubro!$K$25</f>
        <v>8.8000000000000007</v>
      </c>
      <c r="W39" s="11">
        <f>[35]Outubro!$K$26</f>
        <v>0.2</v>
      </c>
      <c r="X39" s="11">
        <f>[35]Outubro!$K$27</f>
        <v>31.2</v>
      </c>
      <c r="Y39" s="11">
        <f>[35]Outubro!$K$28</f>
        <v>0</v>
      </c>
      <c r="Z39" s="11">
        <f>[35]Outubro!$K$29</f>
        <v>0.2</v>
      </c>
      <c r="AA39" s="11">
        <f>[35]Outubro!$K$30</f>
        <v>41.800000000000004</v>
      </c>
      <c r="AB39" s="11">
        <f>[35]Outubro!$K$31</f>
        <v>0</v>
      </c>
      <c r="AC39" s="11">
        <f>[35]Outubro!$K$32</f>
        <v>0</v>
      </c>
      <c r="AD39" s="11">
        <f>[35]Outubro!$K$33</f>
        <v>40.400000000000006</v>
      </c>
      <c r="AE39" s="11">
        <f>[35]Outubro!$K$34</f>
        <v>0</v>
      </c>
      <c r="AF39" s="11">
        <f>[35]Outubro!$K$35</f>
        <v>0</v>
      </c>
      <c r="AG39" s="15">
        <f t="shared" ref="AG39" si="25">SUM(B39:AF39)</f>
        <v>184.4</v>
      </c>
      <c r="AH39" s="16">
        <f t="shared" ref="AH39:AH41" si="26">MAX(B39:AF39)</f>
        <v>41.800000000000004</v>
      </c>
      <c r="AI39" s="67">
        <f t="shared" ref="AI39:AI41" si="27">COUNTIF(B39:AF39,"=0,0")</f>
        <v>20</v>
      </c>
      <c r="AJ39" s="12" t="s">
        <v>47</v>
      </c>
    </row>
    <row r="40" spans="1:37" x14ac:dyDescent="0.2">
      <c r="A40" s="58" t="s">
        <v>16</v>
      </c>
      <c r="B40" s="11" t="str">
        <f>[36]Outubro!$K$5</f>
        <v>*</v>
      </c>
      <c r="C40" s="11" t="str">
        <f>[36]Outubro!$K$6</f>
        <v>*</v>
      </c>
      <c r="D40" s="11" t="str">
        <f>[36]Outubro!$K$7</f>
        <v>*</v>
      </c>
      <c r="E40" s="11" t="str">
        <f>[36]Outubro!$K$8</f>
        <v>*</v>
      </c>
      <c r="F40" s="11" t="str">
        <f>[36]Outubro!$K$9</f>
        <v>*</v>
      </c>
      <c r="G40" s="11" t="str">
        <f>[36]Outubro!$K$10</f>
        <v>*</v>
      </c>
      <c r="H40" s="11" t="str">
        <f>[36]Outubro!$K$11</f>
        <v>*</v>
      </c>
      <c r="I40" s="11" t="str">
        <f>[36]Outubro!$K$12</f>
        <v>*</v>
      </c>
      <c r="J40" s="11" t="str">
        <f>[36]Outubro!$K$13</f>
        <v>*</v>
      </c>
      <c r="K40" s="11" t="str">
        <f>[36]Outubro!$K$14</f>
        <v>*</v>
      </c>
      <c r="L40" s="11" t="str">
        <f>[36]Outubro!$K$15</f>
        <v>*</v>
      </c>
      <c r="M40" s="11" t="str">
        <f>[36]Outubro!$K$16</f>
        <v>*</v>
      </c>
      <c r="N40" s="11" t="str">
        <f>[36]Outubro!$K$17</f>
        <v>*</v>
      </c>
      <c r="O40" s="11" t="str">
        <f>[36]Outubro!$K$18</f>
        <v>*</v>
      </c>
      <c r="P40" s="11" t="str">
        <f>[36]Outubro!$K$19</f>
        <v>*</v>
      </c>
      <c r="Q40" s="11" t="str">
        <f>[36]Outubro!$K$20</f>
        <v>*</v>
      </c>
      <c r="R40" s="11" t="str">
        <f>[36]Outubro!$K$21</f>
        <v>*</v>
      </c>
      <c r="S40" s="11" t="str">
        <f>[36]Outubro!$K$22</f>
        <v>*</v>
      </c>
      <c r="T40" s="11" t="str">
        <f>[36]Outubro!$K$23</f>
        <v>*</v>
      </c>
      <c r="U40" s="11" t="str">
        <f>[36]Outubro!$K$24</f>
        <v>*</v>
      </c>
      <c r="V40" s="11" t="str">
        <f>[36]Outubro!$K$25</f>
        <v>*</v>
      </c>
      <c r="W40" s="11" t="str">
        <f>[36]Outubro!$K$26</f>
        <v>*</v>
      </c>
      <c r="X40" s="11" t="str">
        <f>[36]Outubro!$K$27</f>
        <v>*</v>
      </c>
      <c r="Y40" s="11" t="str">
        <f>[36]Outubro!$K$28</f>
        <v>*</v>
      </c>
      <c r="Z40" s="11" t="str">
        <f>[36]Outubro!$K$29</f>
        <v>*</v>
      </c>
      <c r="AA40" s="11" t="str">
        <f>[36]Outubro!$K$30</f>
        <v>*</v>
      </c>
      <c r="AB40" s="11" t="str">
        <f>[36]Outubro!$K$31</f>
        <v>*</v>
      </c>
      <c r="AC40" s="11" t="str">
        <f>[36]Outubro!$K$32</f>
        <v>*</v>
      </c>
      <c r="AD40" s="11" t="str">
        <f>[36]Outubro!$K$33</f>
        <v>*</v>
      </c>
      <c r="AE40" s="11" t="str">
        <f>[36]Outubro!$K$34</f>
        <v>*</v>
      </c>
      <c r="AF40" s="11" t="str">
        <f>[36]Outubro!$K$35</f>
        <v>*</v>
      </c>
      <c r="AG40" s="15" t="s">
        <v>226</v>
      </c>
      <c r="AH40" s="16" t="s">
        <v>226</v>
      </c>
      <c r="AI40" s="67" t="s">
        <v>226</v>
      </c>
      <c r="AK40" s="12" t="s">
        <v>47</v>
      </c>
    </row>
    <row r="41" spans="1:37" x14ac:dyDescent="0.2">
      <c r="A41" s="58" t="s">
        <v>175</v>
      </c>
      <c r="B41" s="11">
        <f>[37]Outubro!$K$5</f>
        <v>0</v>
      </c>
      <c r="C41" s="11">
        <f>[37]Outubro!$K$6</f>
        <v>0</v>
      </c>
      <c r="D41" s="11">
        <f>[37]Outubro!$K$7</f>
        <v>0</v>
      </c>
      <c r="E41" s="11">
        <f>[37]Outubro!$K$8</f>
        <v>0</v>
      </c>
      <c r="F41" s="11">
        <f>[37]Outubro!$K$9</f>
        <v>0</v>
      </c>
      <c r="G41" s="11">
        <f>[37]Outubro!$K$10</f>
        <v>1.4</v>
      </c>
      <c r="H41" s="11">
        <f>[37]Outubro!$K$11</f>
        <v>0</v>
      </c>
      <c r="I41" s="11">
        <f>[37]Outubro!$K$12</f>
        <v>0</v>
      </c>
      <c r="J41" s="11">
        <f>[37]Outubro!$K$13</f>
        <v>0</v>
      </c>
      <c r="K41" s="11">
        <f>[37]Outubro!$K$14</f>
        <v>0</v>
      </c>
      <c r="L41" s="11">
        <f>[37]Outubro!$K$15</f>
        <v>0</v>
      </c>
      <c r="M41" s="11">
        <f>[37]Outubro!$K$16</f>
        <v>0</v>
      </c>
      <c r="N41" s="11">
        <f>[37]Outubro!$K$17</f>
        <v>0</v>
      </c>
      <c r="O41" s="11">
        <f>[37]Outubro!$K$18</f>
        <v>0</v>
      </c>
      <c r="P41" s="11">
        <f>[37]Outubro!$K$19</f>
        <v>18.8</v>
      </c>
      <c r="Q41" s="11">
        <f>[37]Outubro!$K$20</f>
        <v>0.2</v>
      </c>
      <c r="R41" s="11">
        <f>[37]Outubro!$K$21</f>
        <v>0</v>
      </c>
      <c r="S41" s="11">
        <f>[37]Outubro!$K$22</f>
        <v>1.7999999999999998</v>
      </c>
      <c r="T41" s="11">
        <f>[37]Outubro!$K$23</f>
        <v>14</v>
      </c>
      <c r="U41" s="11">
        <f>[37]Outubro!$K$24</f>
        <v>14.200000000000001</v>
      </c>
      <c r="V41" s="11">
        <f>[37]Outubro!$K$25</f>
        <v>1.5999999999999999</v>
      </c>
      <c r="W41" s="11">
        <f>[37]Outubro!$K$26</f>
        <v>0</v>
      </c>
      <c r="X41" s="11">
        <f>[37]Outubro!$K$27</f>
        <v>0</v>
      </c>
      <c r="Y41" s="11">
        <f>[37]Outubro!$K$28</f>
        <v>6</v>
      </c>
      <c r="Z41" s="11">
        <f>[37]Outubro!$K$29</f>
        <v>0</v>
      </c>
      <c r="AA41" s="11">
        <f>[37]Outubro!$K$30</f>
        <v>14.200000000000001</v>
      </c>
      <c r="AB41" s="11">
        <f>[37]Outubro!$K$31</f>
        <v>0.2</v>
      </c>
      <c r="AC41" s="11">
        <f>[37]Outubro!$K$32</f>
        <v>0</v>
      </c>
      <c r="AD41" s="11">
        <f>[37]Outubro!$K$33</f>
        <v>32.4</v>
      </c>
      <c r="AE41" s="11">
        <f>[37]Outubro!$K$34</f>
        <v>0.4</v>
      </c>
      <c r="AF41" s="11">
        <f>[37]Outubro!$K$35</f>
        <v>0</v>
      </c>
      <c r="AG41" s="15">
        <f t="shared" ref="AG41" si="28">SUM(B41:AF41)</f>
        <v>105.20000000000002</v>
      </c>
      <c r="AH41" s="16">
        <f t="shared" si="26"/>
        <v>32.4</v>
      </c>
      <c r="AI41" s="67">
        <f t="shared" si="27"/>
        <v>19</v>
      </c>
    </row>
    <row r="42" spans="1:37" x14ac:dyDescent="0.2">
      <c r="A42" s="58" t="s">
        <v>17</v>
      </c>
      <c r="B42" s="11">
        <f>[38]Outubro!$K$5</f>
        <v>0</v>
      </c>
      <c r="C42" s="11">
        <f>[38]Outubro!$K$6</f>
        <v>0</v>
      </c>
      <c r="D42" s="11">
        <f>[38]Outubro!$K$7</f>
        <v>0</v>
      </c>
      <c r="E42" s="11">
        <f>[38]Outubro!$K$8</f>
        <v>0</v>
      </c>
      <c r="F42" s="11">
        <f>[38]Outubro!$K$9</f>
        <v>0</v>
      </c>
      <c r="G42" s="11">
        <f>[38]Outubro!$K$10</f>
        <v>0</v>
      </c>
      <c r="H42" s="11">
        <f>[38]Outubro!$K$11</f>
        <v>0</v>
      </c>
      <c r="I42" s="11">
        <f>[38]Outubro!$K$12</f>
        <v>0.2</v>
      </c>
      <c r="J42" s="11">
        <f>[38]Outubro!$K$13</f>
        <v>0</v>
      </c>
      <c r="K42" s="11">
        <f>[38]Outubro!$K$14</f>
        <v>0</v>
      </c>
      <c r="L42" s="11">
        <f>[38]Outubro!$K$15</f>
        <v>0</v>
      </c>
      <c r="M42" s="11">
        <f>[38]Outubro!$K$16</f>
        <v>15.8</v>
      </c>
      <c r="N42" s="11">
        <f>[38]Outubro!$K$17</f>
        <v>3.2000000000000011</v>
      </c>
      <c r="O42" s="11">
        <f>[38]Outubro!$K$18</f>
        <v>4.8</v>
      </c>
      <c r="P42" s="11">
        <f>[38]Outubro!$K$19</f>
        <v>0.4</v>
      </c>
      <c r="Q42" s="11">
        <f>[38]Outubro!$K$20</f>
        <v>0.60000000000000009</v>
      </c>
      <c r="R42" s="11">
        <f>[38]Outubro!$K$21</f>
        <v>0.2</v>
      </c>
      <c r="S42" s="11">
        <f>[38]Outubro!$K$22</f>
        <v>0.4</v>
      </c>
      <c r="T42" s="11">
        <f>[38]Outubro!$K$23</f>
        <v>0.4</v>
      </c>
      <c r="U42" s="11">
        <f>[38]Outubro!$K$24</f>
        <v>0.2</v>
      </c>
      <c r="V42" s="11">
        <f>[38]Outubro!$K$25</f>
        <v>0</v>
      </c>
      <c r="W42" s="11">
        <f>[38]Outubro!$K$26</f>
        <v>0</v>
      </c>
      <c r="X42" s="11">
        <f>[38]Outubro!$K$27</f>
        <v>0</v>
      </c>
      <c r="Y42" s="11">
        <f>[38]Outubro!$K$28</f>
        <v>3.3999999999999995</v>
      </c>
      <c r="Z42" s="11">
        <f>[38]Outubro!$K$29</f>
        <v>1.2</v>
      </c>
      <c r="AA42" s="11">
        <f>[38]Outubro!$K$30</f>
        <v>0</v>
      </c>
      <c r="AB42" s="11">
        <f>[38]Outubro!$K$31</f>
        <v>0.4</v>
      </c>
      <c r="AC42" s="11">
        <f>[38]Outubro!$K$32</f>
        <v>0.4</v>
      </c>
      <c r="AD42" s="11">
        <f>[38]Outubro!$K$33</f>
        <v>1.2</v>
      </c>
      <c r="AE42" s="11">
        <f>[38]Outubro!$K$34</f>
        <v>0.60000000000000009</v>
      </c>
      <c r="AF42" s="11">
        <f>[38]Outubro!$K$35</f>
        <v>0.2</v>
      </c>
      <c r="AG42" s="15">
        <f t="shared" ref="AG42" si="29">SUM(B42:AF42)</f>
        <v>33.6</v>
      </c>
      <c r="AH42" s="16">
        <f t="shared" ref="AH42:AH43" si="30">MAX(B42:AF42)</f>
        <v>15.8</v>
      </c>
      <c r="AI42" s="67">
        <f t="shared" ref="AI42:AI43" si="31">COUNTIF(B42:AF42,"=0,0")</f>
        <v>14</v>
      </c>
    </row>
    <row r="43" spans="1:37" x14ac:dyDescent="0.2">
      <c r="A43" s="58" t="s">
        <v>157</v>
      </c>
      <c r="B43" s="11">
        <f>[39]Outubro!$K$5</f>
        <v>0</v>
      </c>
      <c r="C43" s="11">
        <f>[39]Outubro!$K$6</f>
        <v>0</v>
      </c>
      <c r="D43" s="11">
        <f>[39]Outubro!$K$7</f>
        <v>0</v>
      </c>
      <c r="E43" s="11">
        <f>[39]Outubro!$K$8</f>
        <v>0</v>
      </c>
      <c r="F43" s="11">
        <f>[39]Outubro!$K$9</f>
        <v>0</v>
      </c>
      <c r="G43" s="11">
        <f>[39]Outubro!$K$10</f>
        <v>0</v>
      </c>
      <c r="H43" s="11">
        <f>[39]Outubro!$K$11</f>
        <v>0</v>
      </c>
      <c r="I43" s="11">
        <f>[39]Outubro!$K$12</f>
        <v>0</v>
      </c>
      <c r="J43" s="11">
        <f>[39]Outubro!$K$13</f>
        <v>0</v>
      </c>
      <c r="K43" s="11">
        <f>[39]Outubro!$K$14</f>
        <v>0</v>
      </c>
      <c r="L43" s="11">
        <f>[39]Outubro!$K$15</f>
        <v>0</v>
      </c>
      <c r="M43" s="11">
        <f>[39]Outubro!$K$16</f>
        <v>0</v>
      </c>
      <c r="N43" s="11">
        <f>[39]Outubro!$K$17</f>
        <v>0</v>
      </c>
      <c r="O43" s="11">
        <f>[39]Outubro!$K$18</f>
        <v>3</v>
      </c>
      <c r="P43" s="11">
        <f>[39]Outubro!$K$19</f>
        <v>10</v>
      </c>
      <c r="Q43" s="11">
        <f>[39]Outubro!$K$20</f>
        <v>0.2</v>
      </c>
      <c r="R43" s="11">
        <f>[39]Outubro!$K$21</f>
        <v>0</v>
      </c>
      <c r="S43" s="11">
        <f>[39]Outubro!$K$22</f>
        <v>0</v>
      </c>
      <c r="T43" s="11">
        <f>[39]Outubro!$K$23</f>
        <v>31</v>
      </c>
      <c r="U43" s="11">
        <f>[39]Outubro!$K$24</f>
        <v>0.2</v>
      </c>
      <c r="V43" s="11">
        <f>[39]Outubro!$K$25</f>
        <v>0</v>
      </c>
      <c r="W43" s="11">
        <f>[39]Outubro!$K$26</f>
        <v>0</v>
      </c>
      <c r="X43" s="11">
        <f>[39]Outubro!$K$27</f>
        <v>2</v>
      </c>
      <c r="Y43" s="11">
        <f>[39]Outubro!$K$28</f>
        <v>5.6000000000000005</v>
      </c>
      <c r="Z43" s="11">
        <f>[39]Outubro!$K$29</f>
        <v>0.4</v>
      </c>
      <c r="AA43" s="11">
        <f>[39]Outubro!$K$30</f>
        <v>23.799999999999997</v>
      </c>
      <c r="AB43" s="11">
        <f>[39]Outubro!$K$31</f>
        <v>0.2</v>
      </c>
      <c r="AC43" s="11">
        <f>[39]Outubro!$K$32</f>
        <v>0</v>
      </c>
      <c r="AD43" s="11">
        <f>[39]Outubro!$K$33</f>
        <v>18.400000000000002</v>
      </c>
      <c r="AE43" s="11">
        <f>[39]Outubro!$K$34</f>
        <v>1.2</v>
      </c>
      <c r="AF43" s="11">
        <f>[39]Outubro!$K$35</f>
        <v>0</v>
      </c>
      <c r="AG43" s="15">
        <f t="shared" ref="AG43" si="32">SUM(B43:AF43)</f>
        <v>96.000000000000014</v>
      </c>
      <c r="AH43" s="16">
        <f t="shared" si="30"/>
        <v>31</v>
      </c>
      <c r="AI43" s="67">
        <f t="shared" si="31"/>
        <v>19</v>
      </c>
      <c r="AK43" s="12" t="s">
        <v>47</v>
      </c>
    </row>
    <row r="44" spans="1:37" x14ac:dyDescent="0.2">
      <c r="A44" s="58" t="s">
        <v>18</v>
      </c>
      <c r="B44" s="11" t="str">
        <f>[40]Outubro!$K$5</f>
        <v>*</v>
      </c>
      <c r="C44" s="11" t="str">
        <f>[40]Outubro!$K$6</f>
        <v>*</v>
      </c>
      <c r="D44" s="11" t="str">
        <f>[40]Outubro!$K$7</f>
        <v>*</v>
      </c>
      <c r="E44" s="11" t="str">
        <f>[40]Outubro!$K$8</f>
        <v>*</v>
      </c>
      <c r="F44" s="11" t="str">
        <f>[40]Outubro!$K$9</f>
        <v>*</v>
      </c>
      <c r="G44" s="11" t="str">
        <f>[40]Outubro!$K$10</f>
        <v>*</v>
      </c>
      <c r="H44" s="11" t="str">
        <f>[40]Outubro!$K$11</f>
        <v>*</v>
      </c>
      <c r="I44" s="11" t="str">
        <f>[40]Outubro!$K$12</f>
        <v>*</v>
      </c>
      <c r="J44" s="11" t="str">
        <f>[40]Outubro!$K$13</f>
        <v>*</v>
      </c>
      <c r="K44" s="11" t="str">
        <f>[40]Outubro!$K$14</f>
        <v>*</v>
      </c>
      <c r="L44" s="11" t="str">
        <f>[40]Outubro!$K$15</f>
        <v>*</v>
      </c>
      <c r="M44" s="11" t="str">
        <f>[40]Outubro!$K$16</f>
        <v>*</v>
      </c>
      <c r="N44" s="11" t="str">
        <f>[40]Outubro!$K$17</f>
        <v>*</v>
      </c>
      <c r="O44" s="11" t="str">
        <f>[40]Outubro!$K$18</f>
        <v>*</v>
      </c>
      <c r="P44" s="11" t="str">
        <f>[40]Outubro!$K$19</f>
        <v>*</v>
      </c>
      <c r="Q44" s="11" t="str">
        <f>[40]Outubro!$K$20</f>
        <v>*</v>
      </c>
      <c r="R44" s="11" t="str">
        <f>[40]Outubro!$K$21</f>
        <v>*</v>
      </c>
      <c r="S44" s="11" t="str">
        <f>[40]Outubro!$K$22</f>
        <v>*</v>
      </c>
      <c r="T44" s="11" t="str">
        <f>[40]Outubro!$K$23</f>
        <v>*</v>
      </c>
      <c r="U44" s="11" t="str">
        <f>[40]Outubro!$K$24</f>
        <v>*</v>
      </c>
      <c r="V44" s="11" t="str">
        <f>[40]Outubro!$K$25</f>
        <v>*</v>
      </c>
      <c r="W44" s="11" t="str">
        <f>[40]Outubro!$K$26</f>
        <v>*</v>
      </c>
      <c r="X44" s="11" t="str">
        <f>[40]Outubro!$K$27</f>
        <v>*</v>
      </c>
      <c r="Y44" s="11" t="str">
        <f>[40]Outubro!$K$28</f>
        <v>*</v>
      </c>
      <c r="Z44" s="11" t="str">
        <f>[40]Outubro!$K$29</f>
        <v>*</v>
      </c>
      <c r="AA44" s="11" t="str">
        <f>[40]Outubro!$K$30</f>
        <v>*</v>
      </c>
      <c r="AB44" s="11" t="str">
        <f>[40]Outubro!$K$31</f>
        <v>*</v>
      </c>
      <c r="AC44" s="11" t="str">
        <f>[40]Outubro!$K$32</f>
        <v>*</v>
      </c>
      <c r="AD44" s="11" t="str">
        <f>[40]Outubro!$K$33</f>
        <v>*</v>
      </c>
      <c r="AE44" s="11" t="str">
        <f>[40]Outubro!$K$34</f>
        <v>*</v>
      </c>
      <c r="AF44" s="11" t="str">
        <f>[40]Outubro!$K$35</f>
        <v>*</v>
      </c>
      <c r="AG44" s="15" t="s">
        <v>226</v>
      </c>
      <c r="AH44" s="16" t="s">
        <v>226</v>
      </c>
      <c r="AI44" s="67" t="s">
        <v>226</v>
      </c>
    </row>
    <row r="45" spans="1:37" x14ac:dyDescent="0.2">
      <c r="A45" s="58" t="s">
        <v>162</v>
      </c>
      <c r="B45" s="11" t="str">
        <f>[41]Outubro!$K$5</f>
        <v>*</v>
      </c>
      <c r="C45" s="11" t="str">
        <f>[41]Outubro!$K$6</f>
        <v>*</v>
      </c>
      <c r="D45" s="11" t="str">
        <f>[41]Outubro!$K$7</f>
        <v>*</v>
      </c>
      <c r="E45" s="11" t="str">
        <f>[41]Outubro!$K$8</f>
        <v>*</v>
      </c>
      <c r="F45" s="11" t="str">
        <f>[41]Outubro!$K$9</f>
        <v>*</v>
      </c>
      <c r="G45" s="11" t="str">
        <f>[41]Outubro!$K$10</f>
        <v>*</v>
      </c>
      <c r="H45" s="11" t="str">
        <f>[41]Outubro!$K$11</f>
        <v>*</v>
      </c>
      <c r="I45" s="11" t="str">
        <f>[41]Outubro!$K$12</f>
        <v>*</v>
      </c>
      <c r="J45" s="11" t="str">
        <f>[41]Outubro!$K$13</f>
        <v>*</v>
      </c>
      <c r="K45" s="11" t="str">
        <f>[41]Outubro!$K$14</f>
        <v>*</v>
      </c>
      <c r="L45" s="11" t="str">
        <f>[41]Outubro!$K$15</f>
        <v>*</v>
      </c>
      <c r="M45" s="11" t="str">
        <f>[41]Outubro!$K$16</f>
        <v>*</v>
      </c>
      <c r="N45" s="11" t="str">
        <f>[41]Outubro!$K$17</f>
        <v>*</v>
      </c>
      <c r="O45" s="11" t="str">
        <f>[41]Outubro!$K$18</f>
        <v>*</v>
      </c>
      <c r="P45" s="11" t="str">
        <f>[41]Outubro!$K$19</f>
        <v>*</v>
      </c>
      <c r="Q45" s="11" t="str">
        <f>[41]Outubro!$K$20</f>
        <v>*</v>
      </c>
      <c r="R45" s="11" t="str">
        <f>[41]Outubro!$K$21</f>
        <v>*</v>
      </c>
      <c r="S45" s="11" t="str">
        <f>[41]Outubro!$K$22</f>
        <v>*</v>
      </c>
      <c r="T45" s="11" t="str">
        <f>[41]Outubro!$K$23</f>
        <v>*</v>
      </c>
      <c r="U45" s="11" t="str">
        <f>[41]Outubro!$K$24</f>
        <v>*</v>
      </c>
      <c r="V45" s="11" t="str">
        <f>[41]Outubro!$K$25</f>
        <v>*</v>
      </c>
      <c r="W45" s="11" t="str">
        <f>[41]Outubro!$K$26</f>
        <v>*</v>
      </c>
      <c r="X45" s="11" t="str">
        <f>[41]Outubro!$K$27</f>
        <v>*</v>
      </c>
      <c r="Y45" s="11" t="str">
        <f>[41]Outubro!$K$28</f>
        <v>*</v>
      </c>
      <c r="Z45" s="11" t="str">
        <f>[41]Outubro!$K$29</f>
        <v>*</v>
      </c>
      <c r="AA45" s="11" t="str">
        <f>[41]Outubro!$K$30</f>
        <v>*</v>
      </c>
      <c r="AB45" s="11" t="str">
        <f>[41]Outubro!$K$31</f>
        <v>*</v>
      </c>
      <c r="AC45" s="11" t="str">
        <f>[41]Outubro!$K$32</f>
        <v>*</v>
      </c>
      <c r="AD45" s="11" t="str">
        <f>[41]Outubro!$K$33</f>
        <v>*</v>
      </c>
      <c r="AE45" s="11" t="str">
        <f>[41]Outubro!$K$34</f>
        <v>*</v>
      </c>
      <c r="AF45" s="11" t="str">
        <f>[41]Outubro!$K$35</f>
        <v>*</v>
      </c>
      <c r="AG45" s="15" t="s">
        <v>226</v>
      </c>
      <c r="AH45" s="16" t="s">
        <v>226</v>
      </c>
      <c r="AI45" s="67" t="s">
        <v>226</v>
      </c>
    </row>
    <row r="46" spans="1:37" x14ac:dyDescent="0.2">
      <c r="A46" s="58" t="s">
        <v>19</v>
      </c>
      <c r="B46" s="11" t="str">
        <f>[42]Outubro!$K$5</f>
        <v>*</v>
      </c>
      <c r="C46" s="11" t="str">
        <f>[42]Outubro!$K$6</f>
        <v>*</v>
      </c>
      <c r="D46" s="11" t="str">
        <f>[42]Outubro!$K$7</f>
        <v>*</v>
      </c>
      <c r="E46" s="11" t="str">
        <f>[42]Outubro!$K$8</f>
        <v>*</v>
      </c>
      <c r="F46" s="11" t="str">
        <f>[42]Outubro!$K$9</f>
        <v>*</v>
      </c>
      <c r="G46" s="11" t="str">
        <f>[42]Outubro!$K$10</f>
        <v>*</v>
      </c>
      <c r="H46" s="11" t="str">
        <f>[42]Outubro!$K$11</f>
        <v>*</v>
      </c>
      <c r="I46" s="11" t="str">
        <f>[42]Outubro!$K$12</f>
        <v>*</v>
      </c>
      <c r="J46" s="11" t="str">
        <f>[42]Outubro!$K$13</f>
        <v>*</v>
      </c>
      <c r="K46" s="11" t="str">
        <f>[42]Outubro!$K$14</f>
        <v>*</v>
      </c>
      <c r="L46" s="11" t="str">
        <f>[42]Outubro!$K$15</f>
        <v>*</v>
      </c>
      <c r="M46" s="11" t="str">
        <f>[42]Outubro!$K$16</f>
        <v>*</v>
      </c>
      <c r="N46" s="11" t="str">
        <f>[42]Outubro!$K$17</f>
        <v>*</v>
      </c>
      <c r="O46" s="11" t="str">
        <f>[42]Outubro!$K$18</f>
        <v>*</v>
      </c>
      <c r="P46" s="11" t="str">
        <f>[42]Outubro!$K$19</f>
        <v>*</v>
      </c>
      <c r="Q46" s="11" t="str">
        <f>[42]Outubro!$K$20</f>
        <v>*</v>
      </c>
      <c r="R46" s="11" t="str">
        <f>[42]Outubro!$K$21</f>
        <v>*</v>
      </c>
      <c r="S46" s="11" t="str">
        <f>[42]Outubro!$K$22</f>
        <v>*</v>
      </c>
      <c r="T46" s="11" t="str">
        <f>[42]Outubro!$K$23</f>
        <v>*</v>
      </c>
      <c r="U46" s="11" t="str">
        <f>[42]Outubro!$K$24</f>
        <v>*</v>
      </c>
      <c r="V46" s="11" t="str">
        <f>[42]Outubro!$K$25</f>
        <v>*</v>
      </c>
      <c r="W46" s="11" t="str">
        <f>[42]Outubro!$K$26</f>
        <v>*</v>
      </c>
      <c r="X46" s="11" t="str">
        <f>[42]Outubro!$K$27</f>
        <v>*</v>
      </c>
      <c r="Y46" s="11" t="str">
        <f>[42]Outubro!$K$28</f>
        <v>*</v>
      </c>
      <c r="Z46" s="11" t="str">
        <f>[42]Outubro!$K$29</f>
        <v>*</v>
      </c>
      <c r="AA46" s="11" t="str">
        <f>[42]Outubro!$K$30</f>
        <v>*</v>
      </c>
      <c r="AB46" s="11" t="str">
        <f>[42]Outubro!$K$31</f>
        <v>*</v>
      </c>
      <c r="AC46" s="11" t="str">
        <f>[42]Outubro!$K$32</f>
        <v>*</v>
      </c>
      <c r="AD46" s="11" t="str">
        <f>[42]Outubro!$K$33</f>
        <v>*</v>
      </c>
      <c r="AE46" s="11" t="str">
        <f>[42]Outubro!$K$34</f>
        <v>*</v>
      </c>
      <c r="AF46" s="11" t="str">
        <f>[42]Outubro!$K$35</f>
        <v>*</v>
      </c>
      <c r="AG46" s="15" t="s">
        <v>226</v>
      </c>
      <c r="AH46" s="16" t="s">
        <v>226</v>
      </c>
      <c r="AI46" s="67" t="s">
        <v>226</v>
      </c>
      <c r="AJ46" s="12" t="s">
        <v>47</v>
      </c>
    </row>
    <row r="47" spans="1:37" x14ac:dyDescent="0.2">
      <c r="A47" s="58" t="s">
        <v>31</v>
      </c>
      <c r="B47" s="11">
        <f>[43]Outubro!$K$5</f>
        <v>0</v>
      </c>
      <c r="C47" s="11">
        <f>[43]Outubro!$K$6</f>
        <v>0</v>
      </c>
      <c r="D47" s="11">
        <f>[43]Outubro!$K$7</f>
        <v>0</v>
      </c>
      <c r="E47" s="11">
        <f>[43]Outubro!$K$8</f>
        <v>0</v>
      </c>
      <c r="F47" s="11">
        <f>[43]Outubro!$K$9</f>
        <v>0</v>
      </c>
      <c r="G47" s="11">
        <f>[43]Outubro!$K$10</f>
        <v>0.4</v>
      </c>
      <c r="H47" s="11">
        <f>[43]Outubro!$K$11</f>
        <v>0</v>
      </c>
      <c r="I47" s="11">
        <f>[43]Outubro!$K$12</f>
        <v>0</v>
      </c>
      <c r="J47" s="11">
        <f>[43]Outubro!$K$13</f>
        <v>0</v>
      </c>
      <c r="K47" s="11">
        <f>[43]Outubro!$K$14</f>
        <v>0</v>
      </c>
      <c r="L47" s="11">
        <f>[43]Outubro!$K$15</f>
        <v>0</v>
      </c>
      <c r="M47" s="11">
        <f>[43]Outubro!$K$16</f>
        <v>0</v>
      </c>
      <c r="N47" s="11">
        <f>[43]Outubro!$K$17</f>
        <v>0</v>
      </c>
      <c r="O47" s="11">
        <f>[43]Outubro!$K$18</f>
        <v>0.6</v>
      </c>
      <c r="P47" s="11">
        <f>[43]Outubro!$K$19</f>
        <v>6.4</v>
      </c>
      <c r="Q47" s="11">
        <f>[43]Outubro!$K$20</f>
        <v>0.2</v>
      </c>
      <c r="R47" s="11">
        <f>[43]Outubro!$K$21</f>
        <v>0</v>
      </c>
      <c r="S47" s="11">
        <f>[43]Outubro!$K$22</f>
        <v>0</v>
      </c>
      <c r="T47" s="11">
        <f>[43]Outubro!$K$23</f>
        <v>0</v>
      </c>
      <c r="U47" s="11">
        <f>[43]Outubro!$K$24</f>
        <v>0</v>
      </c>
      <c r="V47" s="11">
        <f>[43]Outubro!$K$25</f>
        <v>0</v>
      </c>
      <c r="W47" s="11">
        <f>[43]Outubro!$K$26</f>
        <v>0</v>
      </c>
      <c r="X47" s="11">
        <f>[43]Outubro!$K$27</f>
        <v>0</v>
      </c>
      <c r="Y47" s="11">
        <f>[43]Outubro!$K$28</f>
        <v>0</v>
      </c>
      <c r="Z47" s="11">
        <f>[43]Outubro!$K$29</f>
        <v>0</v>
      </c>
      <c r="AA47" s="11">
        <f>[43]Outubro!$K$30</f>
        <v>0</v>
      </c>
      <c r="AB47" s="11">
        <f>[43]Outubro!$K$31</f>
        <v>0</v>
      </c>
      <c r="AC47" s="11">
        <f>[43]Outubro!$K$32</f>
        <v>0</v>
      </c>
      <c r="AD47" s="11">
        <f>[43]Outubro!$K$33</f>
        <v>0</v>
      </c>
      <c r="AE47" s="11">
        <f>[43]Outubro!$K$34</f>
        <v>0</v>
      </c>
      <c r="AF47" s="11">
        <f>[43]Outubro!$K$35</f>
        <v>0</v>
      </c>
      <c r="AG47" s="15">
        <f t="shared" ref="AG47:AG48" si="33">SUM(B47:AF47)</f>
        <v>7.6000000000000005</v>
      </c>
      <c r="AH47" s="16">
        <f t="shared" ref="AH47" si="34">MAX(B47:AF47)</f>
        <v>6.4</v>
      </c>
      <c r="AI47" s="67">
        <f t="shared" ref="AI47:AI48" si="35">COUNTIF(B47:AF47,"=0,0")</f>
        <v>27</v>
      </c>
    </row>
    <row r="48" spans="1:37" x14ac:dyDescent="0.2">
      <c r="A48" s="58" t="s">
        <v>44</v>
      </c>
      <c r="B48" s="11">
        <f>[44]Outubro!$K$5</f>
        <v>0</v>
      </c>
      <c r="C48" s="11">
        <f>[44]Outubro!$K$6</f>
        <v>0</v>
      </c>
      <c r="D48" s="11">
        <f>[44]Outubro!$K$7</f>
        <v>0</v>
      </c>
      <c r="E48" s="11">
        <f>[44]Outubro!$K$8</f>
        <v>0</v>
      </c>
      <c r="F48" s="11">
        <f>[44]Outubro!$K$9</f>
        <v>0</v>
      </c>
      <c r="G48" s="11">
        <f>[44]Outubro!$K$10</f>
        <v>0</v>
      </c>
      <c r="H48" s="11">
        <f>[44]Outubro!$K$11</f>
        <v>0</v>
      </c>
      <c r="I48" s="11">
        <f>[44]Outubro!$K$12</f>
        <v>0.2</v>
      </c>
      <c r="J48" s="11">
        <f>[44]Outubro!$K$13</f>
        <v>0</v>
      </c>
      <c r="K48" s="11">
        <f>[44]Outubro!$K$14</f>
        <v>0</v>
      </c>
      <c r="L48" s="11">
        <f>[44]Outubro!$K$15</f>
        <v>0</v>
      </c>
      <c r="M48" s="11">
        <f>[44]Outubro!$K$16</f>
        <v>0</v>
      </c>
      <c r="N48" s="11">
        <f>[44]Outubro!$K$17</f>
        <v>0</v>
      </c>
      <c r="O48" s="11">
        <f>[44]Outubro!$K$18</f>
        <v>0</v>
      </c>
      <c r="P48" s="11">
        <f>[44]Outubro!$K$19</f>
        <v>0</v>
      </c>
      <c r="Q48" s="11">
        <f>[44]Outubro!$K$20</f>
        <v>0</v>
      </c>
      <c r="R48" s="11">
        <f>[44]Outubro!$K$21</f>
        <v>0</v>
      </c>
      <c r="S48" s="11">
        <f>[44]Outubro!$K$22</f>
        <v>0</v>
      </c>
      <c r="T48" s="11">
        <f>[44]Outubro!$K$23</f>
        <v>0</v>
      </c>
      <c r="U48" s="11">
        <f>[44]Outubro!$K$24</f>
        <v>1</v>
      </c>
      <c r="V48" s="11">
        <f>[44]Outubro!$K$25</f>
        <v>5.4000000000000012</v>
      </c>
      <c r="W48" s="11">
        <f>[44]Outubro!$K$26</f>
        <v>0</v>
      </c>
      <c r="X48" s="11">
        <f>[44]Outubro!$K$27</f>
        <v>0</v>
      </c>
      <c r="Y48" s="11">
        <f>[44]Outubro!$K$28</f>
        <v>0</v>
      </c>
      <c r="Z48" s="11">
        <f>[44]Outubro!$K$29</f>
        <v>0</v>
      </c>
      <c r="AA48" s="11">
        <f>[44]Outubro!$K$30</f>
        <v>0</v>
      </c>
      <c r="AB48" s="11">
        <f>[44]Outubro!$K$31</f>
        <v>0</v>
      </c>
      <c r="AC48" s="11">
        <f>[44]Outubro!$K$32</f>
        <v>0</v>
      </c>
      <c r="AD48" s="11">
        <f>[44]Outubro!$K$33</f>
        <v>0</v>
      </c>
      <c r="AE48" s="11">
        <f>[44]Outubro!$K$34</f>
        <v>0</v>
      </c>
      <c r="AF48" s="11">
        <f>[44]Outubro!$K$35</f>
        <v>0</v>
      </c>
      <c r="AG48" s="15">
        <f t="shared" si="33"/>
        <v>6.6000000000000014</v>
      </c>
      <c r="AH48" s="16">
        <f>MAX(B48:AF48)</f>
        <v>5.4000000000000012</v>
      </c>
      <c r="AI48" s="67">
        <f t="shared" si="35"/>
        <v>28</v>
      </c>
      <c r="AJ48" s="12" t="s">
        <v>47</v>
      </c>
    </row>
    <row r="49" spans="1:37" x14ac:dyDescent="0.2">
      <c r="A49" s="58" t="s">
        <v>20</v>
      </c>
      <c r="B49" s="11" t="str">
        <f>[45]Outubro!$K$5</f>
        <v>*</v>
      </c>
      <c r="C49" s="11" t="str">
        <f>[45]Outubro!$K$6</f>
        <v>*</v>
      </c>
      <c r="D49" s="11" t="str">
        <f>[45]Outubro!$K$7</f>
        <v>*</v>
      </c>
      <c r="E49" s="11" t="str">
        <f>[45]Outubro!$K$8</f>
        <v>*</v>
      </c>
      <c r="F49" s="11" t="str">
        <f>[45]Outubro!$K$9</f>
        <v>*</v>
      </c>
      <c r="G49" s="11" t="str">
        <f>[45]Outubro!$K$10</f>
        <v>*</v>
      </c>
      <c r="H49" s="11" t="str">
        <f>[45]Outubro!$K$11</f>
        <v>*</v>
      </c>
      <c r="I49" s="11" t="str">
        <f>[45]Outubro!$K$12</f>
        <v>*</v>
      </c>
      <c r="J49" s="11" t="str">
        <f>[45]Outubro!$K$13</f>
        <v>*</v>
      </c>
      <c r="K49" s="11" t="str">
        <f>[45]Outubro!$K$14</f>
        <v>*</v>
      </c>
      <c r="L49" s="11" t="str">
        <f>[45]Outubro!$K$15</f>
        <v>*</v>
      </c>
      <c r="M49" s="11" t="str">
        <f>[45]Outubro!$K$16</f>
        <v>*</v>
      </c>
      <c r="N49" s="11" t="str">
        <f>[45]Outubro!$K$17</f>
        <v>*</v>
      </c>
      <c r="O49" s="11" t="str">
        <f>[45]Outubro!$K$18</f>
        <v>*</v>
      </c>
      <c r="P49" s="11" t="str">
        <f>[45]Outubro!$K$19</f>
        <v>*</v>
      </c>
      <c r="Q49" s="11" t="str">
        <f>[45]Outubro!$K$20</f>
        <v>*</v>
      </c>
      <c r="R49" s="11" t="str">
        <f>[45]Outubro!$K$21</f>
        <v>*</v>
      </c>
      <c r="S49" s="11" t="str">
        <f>[45]Outubro!$K$22</f>
        <v>*</v>
      </c>
      <c r="T49" s="11" t="str">
        <f>[45]Outubro!$K$23</f>
        <v>*</v>
      </c>
      <c r="U49" s="11" t="str">
        <f>[45]Outubro!$K$24</f>
        <v>*</v>
      </c>
      <c r="V49" s="11" t="str">
        <f>[45]Outubro!$K$25</f>
        <v>*</v>
      </c>
      <c r="W49" s="11" t="str">
        <f>[45]Outubro!$K$26</f>
        <v>*</v>
      </c>
      <c r="X49" s="11" t="str">
        <f>[45]Outubro!$K$27</f>
        <v>*</v>
      </c>
      <c r="Y49" s="11" t="str">
        <f>[45]Outubro!$K$28</f>
        <v>*</v>
      </c>
      <c r="Z49" s="11" t="str">
        <f>[45]Outubro!$K$29</f>
        <v>*</v>
      </c>
      <c r="AA49" s="11" t="str">
        <f>[45]Outubro!$K$30</f>
        <v>*</v>
      </c>
      <c r="AB49" s="11" t="str">
        <f>[45]Outubro!$K$31</f>
        <v>*</v>
      </c>
      <c r="AC49" s="11" t="str">
        <f>[45]Outubro!$K$32</f>
        <v>*</v>
      </c>
      <c r="AD49" s="11" t="str">
        <f>[45]Outubro!$K$33</f>
        <v>*</v>
      </c>
      <c r="AE49" s="11" t="str">
        <f>[45]Outubro!$K$34</f>
        <v>*</v>
      </c>
      <c r="AF49" s="11" t="str">
        <f>[45]Outubro!$K$35</f>
        <v>*</v>
      </c>
      <c r="AG49" s="15" t="s">
        <v>226</v>
      </c>
      <c r="AH49" s="16" t="s">
        <v>226</v>
      </c>
      <c r="AI49" s="67" t="s">
        <v>226</v>
      </c>
    </row>
    <row r="50" spans="1:37" s="5" customFormat="1" ht="17.100000000000001" customHeight="1" x14ac:dyDescent="0.2">
      <c r="A50" s="59" t="s">
        <v>33</v>
      </c>
      <c r="B50" s="13">
        <f t="shared" ref="B50:AH50" si="36">MAX(B5:B49)</f>
        <v>0</v>
      </c>
      <c r="C50" s="13">
        <f t="shared" si="36"/>
        <v>0</v>
      </c>
      <c r="D50" s="13">
        <f t="shared" si="36"/>
        <v>0</v>
      </c>
      <c r="E50" s="13">
        <f t="shared" si="36"/>
        <v>0</v>
      </c>
      <c r="F50" s="13">
        <f t="shared" si="36"/>
        <v>0</v>
      </c>
      <c r="G50" s="13">
        <f t="shared" si="36"/>
        <v>1.4</v>
      </c>
      <c r="H50" s="13">
        <f t="shared" si="36"/>
        <v>9.4</v>
      </c>
      <c r="I50" s="13">
        <f t="shared" si="36"/>
        <v>3</v>
      </c>
      <c r="J50" s="13">
        <f t="shared" si="36"/>
        <v>0</v>
      </c>
      <c r="K50" s="13">
        <f t="shared" si="36"/>
        <v>1.7999999999999998</v>
      </c>
      <c r="L50" s="13">
        <f t="shared" si="36"/>
        <v>0.2</v>
      </c>
      <c r="M50" s="13">
        <f t="shared" si="36"/>
        <v>18.599999999999998</v>
      </c>
      <c r="N50" s="13">
        <f t="shared" si="36"/>
        <v>55.599999999999994</v>
      </c>
      <c r="O50" s="13">
        <f t="shared" si="36"/>
        <v>19</v>
      </c>
      <c r="P50" s="13">
        <f t="shared" si="36"/>
        <v>51.999999999999993</v>
      </c>
      <c r="Q50" s="13">
        <f t="shared" si="36"/>
        <v>23</v>
      </c>
      <c r="R50" s="13">
        <f t="shared" si="36"/>
        <v>0.2</v>
      </c>
      <c r="S50" s="13">
        <f t="shared" si="36"/>
        <v>30.8</v>
      </c>
      <c r="T50" s="13">
        <f t="shared" si="36"/>
        <v>31</v>
      </c>
      <c r="U50" s="13">
        <f t="shared" si="36"/>
        <v>23</v>
      </c>
      <c r="V50" s="13">
        <f t="shared" si="36"/>
        <v>18</v>
      </c>
      <c r="W50" s="13">
        <f t="shared" si="36"/>
        <v>0.4</v>
      </c>
      <c r="X50" s="13">
        <f t="shared" si="36"/>
        <v>31.2</v>
      </c>
      <c r="Y50" s="13">
        <f t="shared" si="36"/>
        <v>41</v>
      </c>
      <c r="Z50" s="13">
        <f t="shared" si="36"/>
        <v>1.2</v>
      </c>
      <c r="AA50" s="13">
        <f t="shared" si="36"/>
        <v>57.2</v>
      </c>
      <c r="AB50" s="13">
        <f t="shared" si="36"/>
        <v>20.6</v>
      </c>
      <c r="AC50" s="13">
        <f t="shared" si="36"/>
        <v>7.2</v>
      </c>
      <c r="AD50" s="13">
        <f t="shared" si="36"/>
        <v>56.599999999999994</v>
      </c>
      <c r="AE50" s="13">
        <f t="shared" si="36"/>
        <v>8.8000000000000007</v>
      </c>
      <c r="AF50" s="13">
        <f t="shared" ref="AF50" si="37">MAX(AF5:AF49)</f>
        <v>6.4</v>
      </c>
      <c r="AG50" s="143">
        <f t="shared" si="36"/>
        <v>207.2</v>
      </c>
      <c r="AH50" s="94">
        <f t="shared" si="36"/>
        <v>57.2</v>
      </c>
      <c r="AI50" s="188"/>
    </row>
    <row r="51" spans="1:37" s="8" customFormat="1" x14ac:dyDescent="0.2">
      <c r="A51" s="68" t="s">
        <v>34</v>
      </c>
      <c r="B51" s="114">
        <f t="shared" ref="B51:AG51" si="38">SUM(B5:B49)</f>
        <v>0</v>
      </c>
      <c r="C51" s="114">
        <f t="shared" si="38"/>
        <v>0</v>
      </c>
      <c r="D51" s="114">
        <f t="shared" si="38"/>
        <v>0</v>
      </c>
      <c r="E51" s="114">
        <f t="shared" si="38"/>
        <v>0</v>
      </c>
      <c r="F51" s="114">
        <f t="shared" si="38"/>
        <v>0</v>
      </c>
      <c r="G51" s="114">
        <f t="shared" si="38"/>
        <v>1.7999999999999998</v>
      </c>
      <c r="H51" s="114">
        <f t="shared" si="38"/>
        <v>11.999999999999998</v>
      </c>
      <c r="I51" s="114">
        <f t="shared" si="38"/>
        <v>4.2</v>
      </c>
      <c r="J51" s="114">
        <f t="shared" si="38"/>
        <v>0</v>
      </c>
      <c r="K51" s="114">
        <f t="shared" si="38"/>
        <v>2.1999999999999997</v>
      </c>
      <c r="L51" s="114">
        <f t="shared" si="38"/>
        <v>0.2</v>
      </c>
      <c r="M51" s="114">
        <f t="shared" si="38"/>
        <v>50.2</v>
      </c>
      <c r="N51" s="114">
        <f t="shared" si="38"/>
        <v>199</v>
      </c>
      <c r="O51" s="114">
        <f t="shared" si="38"/>
        <v>88.199999999999989</v>
      </c>
      <c r="P51" s="114">
        <f t="shared" si="38"/>
        <v>300.99999999999994</v>
      </c>
      <c r="Q51" s="114">
        <f t="shared" si="38"/>
        <v>26.599999999999998</v>
      </c>
      <c r="R51" s="114">
        <f t="shared" si="38"/>
        <v>0.4</v>
      </c>
      <c r="S51" s="114">
        <f t="shared" si="38"/>
        <v>61.999999999999993</v>
      </c>
      <c r="T51" s="114">
        <f t="shared" si="38"/>
        <v>82</v>
      </c>
      <c r="U51" s="114">
        <f t="shared" si="38"/>
        <v>104.60000000000001</v>
      </c>
      <c r="V51" s="114">
        <f t="shared" si="38"/>
        <v>68.2</v>
      </c>
      <c r="W51" s="114">
        <f t="shared" si="38"/>
        <v>1.4</v>
      </c>
      <c r="X51" s="114">
        <f t="shared" si="38"/>
        <v>51</v>
      </c>
      <c r="Y51" s="114">
        <f t="shared" si="38"/>
        <v>137</v>
      </c>
      <c r="Z51" s="114">
        <f t="shared" si="38"/>
        <v>3.1999999999999997</v>
      </c>
      <c r="AA51" s="114">
        <f t="shared" si="38"/>
        <v>585.6</v>
      </c>
      <c r="AB51" s="114">
        <f t="shared" si="38"/>
        <v>31.999999999999996</v>
      </c>
      <c r="AC51" s="114">
        <f t="shared" si="38"/>
        <v>14.4</v>
      </c>
      <c r="AD51" s="114">
        <f t="shared" si="38"/>
        <v>500.2</v>
      </c>
      <c r="AE51" s="114">
        <f t="shared" si="38"/>
        <v>16.2</v>
      </c>
      <c r="AF51" s="114">
        <f t="shared" ref="AF51" si="39">SUM(AF5:AF49)</f>
        <v>6.8000000000000007</v>
      </c>
      <c r="AG51" s="143">
        <f t="shared" si="38"/>
        <v>2350.3999999999996</v>
      </c>
      <c r="AH51" s="106"/>
      <c r="AI51" s="189"/>
    </row>
    <row r="52" spans="1:37" x14ac:dyDescent="0.2">
      <c r="A52" s="47"/>
      <c r="B52" s="48"/>
      <c r="C52" s="48"/>
      <c r="D52" s="48" t="s">
        <v>101</v>
      </c>
      <c r="E52" s="48"/>
      <c r="F52" s="48"/>
      <c r="G52" s="48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55"/>
      <c r="AE52" s="61" t="s">
        <v>47</v>
      </c>
      <c r="AF52" s="61"/>
      <c r="AG52" s="52"/>
      <c r="AH52" s="56"/>
      <c r="AI52" s="54"/>
    </row>
    <row r="53" spans="1:37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4"/>
      <c r="K53" s="84"/>
      <c r="L53" s="84"/>
      <c r="M53" s="84" t="s">
        <v>45</v>
      </c>
      <c r="N53" s="84"/>
      <c r="O53" s="84"/>
      <c r="P53" s="84"/>
      <c r="Q53" s="84"/>
      <c r="R53" s="84"/>
      <c r="S53" s="84"/>
      <c r="T53" s="146" t="s">
        <v>97</v>
      </c>
      <c r="U53" s="146"/>
      <c r="V53" s="146"/>
      <c r="W53" s="146"/>
      <c r="X53" s="146"/>
      <c r="Y53" s="84"/>
      <c r="Z53" s="84"/>
      <c r="AA53" s="84"/>
      <c r="AB53" s="84"/>
      <c r="AC53" s="84"/>
      <c r="AD53" s="84"/>
      <c r="AE53" s="84"/>
      <c r="AF53" s="117"/>
      <c r="AG53" s="52"/>
      <c r="AH53" s="84"/>
      <c r="AI53" s="54"/>
    </row>
    <row r="54" spans="1:37" x14ac:dyDescent="0.2">
      <c r="A54" s="50"/>
      <c r="B54" s="84"/>
      <c r="C54" s="84"/>
      <c r="D54" s="84"/>
      <c r="E54" s="84"/>
      <c r="F54" s="84"/>
      <c r="G54" s="84"/>
      <c r="H54" s="84"/>
      <c r="I54" s="84"/>
      <c r="J54" s="85"/>
      <c r="K54" s="85"/>
      <c r="L54" s="85"/>
      <c r="M54" s="85" t="s">
        <v>46</v>
      </c>
      <c r="N54" s="85"/>
      <c r="O54" s="85"/>
      <c r="P54" s="85"/>
      <c r="Q54" s="84"/>
      <c r="R54" s="84"/>
      <c r="S54" s="84"/>
      <c r="T54" s="147" t="s">
        <v>98</v>
      </c>
      <c r="U54" s="147"/>
      <c r="V54" s="147"/>
      <c r="W54" s="147"/>
      <c r="X54" s="147"/>
      <c r="Y54" s="84"/>
      <c r="Z54" s="84"/>
      <c r="AA54" s="84"/>
      <c r="AB54" s="84"/>
      <c r="AC54" s="84"/>
      <c r="AD54" s="55"/>
      <c r="AE54" s="55"/>
      <c r="AF54" s="55"/>
      <c r="AG54" s="52"/>
      <c r="AH54" s="84"/>
      <c r="AI54" s="51"/>
    </row>
    <row r="55" spans="1:37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55"/>
      <c r="AE55" s="55"/>
      <c r="AF55" s="55"/>
      <c r="AG55" s="52"/>
      <c r="AH55" s="85"/>
      <c r="AI55" s="51"/>
    </row>
    <row r="56" spans="1:37" x14ac:dyDescent="0.2">
      <c r="A56" s="50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55"/>
      <c r="AF56" s="55"/>
      <c r="AG56" s="52"/>
      <c r="AH56" s="56"/>
      <c r="AI56" s="65"/>
    </row>
    <row r="57" spans="1:37" x14ac:dyDescent="0.2">
      <c r="A57" s="50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56"/>
      <c r="AF57" s="56"/>
      <c r="AG57" s="52"/>
      <c r="AH57" s="56"/>
      <c r="AI57" s="65"/>
      <c r="AK57" t="s">
        <v>47</v>
      </c>
    </row>
    <row r="58" spans="1:37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4"/>
      <c r="AH58" s="66"/>
      <c r="AI58" s="57" t="s">
        <v>47</v>
      </c>
    </row>
    <row r="61" spans="1:37" x14ac:dyDescent="0.2">
      <c r="G61" s="2" t="s">
        <v>47</v>
      </c>
    </row>
    <row r="62" spans="1:37" x14ac:dyDescent="0.2">
      <c r="Q62" s="2" t="s">
        <v>47</v>
      </c>
      <c r="T62" s="2" t="s">
        <v>47</v>
      </c>
      <c r="V62" s="2" t="s">
        <v>47</v>
      </c>
      <c r="X62" s="2" t="s">
        <v>47</v>
      </c>
      <c r="Z62" s="2" t="s">
        <v>47</v>
      </c>
      <c r="AJ62" t="s">
        <v>47</v>
      </c>
    </row>
    <row r="63" spans="1:37" x14ac:dyDescent="0.2">
      <c r="J63" s="2" t="s">
        <v>47</v>
      </c>
      <c r="M63" s="2" t="s">
        <v>47</v>
      </c>
      <c r="P63" s="2" t="s">
        <v>47</v>
      </c>
      <c r="Q63" s="2" t="s">
        <v>47</v>
      </c>
      <c r="R63" s="2" t="s">
        <v>47</v>
      </c>
      <c r="S63" s="2" t="s">
        <v>47</v>
      </c>
      <c r="T63" s="2" t="s">
        <v>47</v>
      </c>
      <c r="W63" s="2" t="s">
        <v>47</v>
      </c>
      <c r="X63" s="2" t="s">
        <v>47</v>
      </c>
      <c r="Z63" s="2" t="s">
        <v>47</v>
      </c>
      <c r="AB63" s="2" t="s">
        <v>47</v>
      </c>
    </row>
    <row r="64" spans="1:37" x14ac:dyDescent="0.2">
      <c r="Q64" s="2" t="s">
        <v>47</v>
      </c>
      <c r="S64" s="2" t="s">
        <v>47</v>
      </c>
      <c r="V64" s="2" t="s">
        <v>47</v>
      </c>
      <c r="W64" s="2" t="s">
        <v>47</v>
      </c>
      <c r="AB64" s="2" t="s">
        <v>47</v>
      </c>
      <c r="AC64" s="2" t="s">
        <v>47</v>
      </c>
      <c r="AG64" s="7" t="s">
        <v>47</v>
      </c>
      <c r="AH64" s="1" t="s">
        <v>47</v>
      </c>
    </row>
    <row r="65" spans="8:36" x14ac:dyDescent="0.2">
      <c r="J65" s="2" t="s">
        <v>47</v>
      </c>
      <c r="O65" s="2" t="s">
        <v>229</v>
      </c>
      <c r="P65" s="2" t="s">
        <v>47</v>
      </c>
      <c r="S65" s="2" t="s">
        <v>47</v>
      </c>
      <c r="T65" s="2" t="s">
        <v>47</v>
      </c>
      <c r="U65" s="2" t="s">
        <v>47</v>
      </c>
      <c r="V65" s="2" t="s">
        <v>47</v>
      </c>
      <c r="Z65" s="2" t="s">
        <v>47</v>
      </c>
      <c r="AI65" s="10" t="s">
        <v>47</v>
      </c>
    </row>
    <row r="66" spans="8:36" x14ac:dyDescent="0.2">
      <c r="K66" s="2" t="s">
        <v>47</v>
      </c>
      <c r="L66" s="2" t="s">
        <v>47</v>
      </c>
      <c r="M66" s="2" t="s">
        <v>47</v>
      </c>
      <c r="P66" s="2" t="s">
        <v>47</v>
      </c>
      <c r="Q66" s="2" t="s">
        <v>47</v>
      </c>
      <c r="S66" s="2" t="s">
        <v>47</v>
      </c>
      <c r="W66" s="2" t="s">
        <v>47</v>
      </c>
      <c r="Z66" s="2" t="s">
        <v>47</v>
      </c>
      <c r="AB66" s="2" t="s">
        <v>47</v>
      </c>
    </row>
    <row r="67" spans="8:36" x14ac:dyDescent="0.2">
      <c r="H67" s="2" t="s">
        <v>47</v>
      </c>
      <c r="S67" s="2" t="s">
        <v>47</v>
      </c>
      <c r="W67" s="2" t="s">
        <v>47</v>
      </c>
    </row>
    <row r="68" spans="8:36" x14ac:dyDescent="0.2">
      <c r="Q68" s="2" t="s">
        <v>47</v>
      </c>
      <c r="R68" s="2" t="s">
        <v>47</v>
      </c>
      <c r="AE68" s="2" t="s">
        <v>47</v>
      </c>
    </row>
    <row r="69" spans="8:36" x14ac:dyDescent="0.2">
      <c r="S69" s="2" t="s">
        <v>47</v>
      </c>
      <c r="X69" s="2" t="s">
        <v>47</v>
      </c>
      <c r="AC69" s="2" t="s">
        <v>47</v>
      </c>
      <c r="AI69" s="10" t="s">
        <v>47</v>
      </c>
      <c r="AJ69" s="12" t="s">
        <v>47</v>
      </c>
    </row>
    <row r="70" spans="8:36" x14ac:dyDescent="0.2">
      <c r="Y70" s="2" t="s">
        <v>47</v>
      </c>
    </row>
    <row r="74" spans="8:36" x14ac:dyDescent="0.2">
      <c r="S74" s="2" t="s">
        <v>47</v>
      </c>
    </row>
  </sheetData>
  <sheetProtection password="C6EC" sheet="1" objects="1" scenarios="1"/>
  <sortState ref="A5:AI49">
    <sortCondition ref="A5:A49"/>
  </sortState>
  <mergeCells count="37">
    <mergeCell ref="A2:A4"/>
    <mergeCell ref="B3:B4"/>
    <mergeCell ref="C3:C4"/>
    <mergeCell ref="D3:D4"/>
    <mergeCell ref="B2:AH2"/>
    <mergeCell ref="W3:W4"/>
    <mergeCell ref="E3:E4"/>
    <mergeCell ref="F3:F4"/>
    <mergeCell ref="G3:G4"/>
    <mergeCell ref="J3:J4"/>
    <mergeCell ref="M3:M4"/>
    <mergeCell ref="N3:N4"/>
    <mergeCell ref="AA3:AA4"/>
    <mergeCell ref="AE3:AE4"/>
    <mergeCell ref="AF3:AF4"/>
    <mergeCell ref="AI50:AI51"/>
    <mergeCell ref="S3:S4"/>
    <mergeCell ref="T53:X53"/>
    <mergeCell ref="R3:R4"/>
    <mergeCell ref="T54:X54"/>
    <mergeCell ref="V3:V4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O3:O4"/>
    <mergeCell ref="T3:T4"/>
    <mergeCell ref="Q3:Q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6 AG41:AG43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workbookViewId="0"/>
  </sheetViews>
  <sheetFormatPr defaultRowHeight="12.75" x14ac:dyDescent="0.2"/>
  <cols>
    <col min="1" max="1" width="30.28515625" customWidth="1"/>
    <col min="2" max="2" width="11.28515625" style="44" customWidth="1"/>
    <col min="3" max="3" width="9.5703125" style="45" customWidth="1"/>
    <col min="4" max="4" width="18.140625" style="44" customWidth="1"/>
    <col min="5" max="5" width="14" style="44" customWidth="1"/>
    <col min="6" max="6" width="10.140625" style="44" bestFit="1" customWidth="1"/>
    <col min="7" max="7" width="16.140625" bestFit="1" customWidth="1"/>
    <col min="8" max="8" width="11.140625" customWidth="1"/>
    <col min="9" max="9" width="54.85546875" customWidth="1"/>
    <col min="10" max="10" width="9.14062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19" customFormat="1" ht="42.75" customHeight="1" x14ac:dyDescent="0.2">
      <c r="A1" s="17" t="s">
        <v>221</v>
      </c>
      <c r="B1" s="17" t="s">
        <v>48</v>
      </c>
      <c r="C1" s="17" t="s">
        <v>49</v>
      </c>
      <c r="D1" s="17" t="s">
        <v>50</v>
      </c>
      <c r="E1" s="17" t="s">
        <v>51</v>
      </c>
      <c r="F1" s="17" t="s">
        <v>52</v>
      </c>
      <c r="G1" s="17" t="s">
        <v>53</v>
      </c>
      <c r="H1" s="17" t="s">
        <v>103</v>
      </c>
      <c r="I1" s="17" t="s">
        <v>54</v>
      </c>
      <c r="J1" s="18"/>
      <c r="K1" s="18"/>
      <c r="L1" s="18"/>
      <c r="M1" s="18"/>
    </row>
    <row r="2" spans="1:13" s="24" customFormat="1" x14ac:dyDescent="0.2">
      <c r="A2" s="20" t="s">
        <v>176</v>
      </c>
      <c r="B2" s="20" t="s">
        <v>55</v>
      </c>
      <c r="C2" s="21" t="s">
        <v>56</v>
      </c>
      <c r="D2" s="21">
        <v>-20.444199999999999</v>
      </c>
      <c r="E2" s="21">
        <v>-52.875599999999999</v>
      </c>
      <c r="F2" s="21">
        <v>388</v>
      </c>
      <c r="G2" s="22">
        <v>40405</v>
      </c>
      <c r="H2" s="23">
        <v>1</v>
      </c>
      <c r="I2" s="21" t="s">
        <v>57</v>
      </c>
      <c r="J2" s="18"/>
      <c r="K2" s="18"/>
      <c r="L2" s="18"/>
      <c r="M2" s="18"/>
    </row>
    <row r="3" spans="1:13" ht="12.75" customHeight="1" x14ac:dyDescent="0.2">
      <c r="A3" s="20" t="s">
        <v>177</v>
      </c>
      <c r="B3" s="20" t="s">
        <v>55</v>
      </c>
      <c r="C3" s="21" t="s">
        <v>58</v>
      </c>
      <c r="D3" s="23">
        <v>-23.002500000000001</v>
      </c>
      <c r="E3" s="23">
        <v>-55.3294</v>
      </c>
      <c r="F3" s="23">
        <v>431</v>
      </c>
      <c r="G3" s="25">
        <v>39611</v>
      </c>
      <c r="H3" s="23">
        <v>1</v>
      </c>
      <c r="I3" s="21" t="s">
        <v>59</v>
      </c>
      <c r="J3" s="26"/>
      <c r="K3" s="26"/>
      <c r="L3" s="26"/>
      <c r="M3" s="26"/>
    </row>
    <row r="4" spans="1:13" x14ac:dyDescent="0.2">
      <c r="A4" s="20" t="s">
        <v>178</v>
      </c>
      <c r="B4" s="20" t="s">
        <v>55</v>
      </c>
      <c r="C4" s="21" t="s">
        <v>60</v>
      </c>
      <c r="D4" s="27">
        <v>-20.4756</v>
      </c>
      <c r="E4" s="27">
        <v>-55.783900000000003</v>
      </c>
      <c r="F4" s="27">
        <v>155</v>
      </c>
      <c r="G4" s="25">
        <v>39022</v>
      </c>
      <c r="H4" s="23">
        <v>1</v>
      </c>
      <c r="I4" s="21" t="s">
        <v>61</v>
      </c>
      <c r="J4" s="26"/>
      <c r="K4" s="26"/>
      <c r="L4" s="26"/>
      <c r="M4" s="26"/>
    </row>
    <row r="5" spans="1:13" ht="14.25" customHeight="1" x14ac:dyDescent="0.2">
      <c r="A5" s="20" t="s">
        <v>179</v>
      </c>
      <c r="B5" s="20" t="s">
        <v>105</v>
      </c>
      <c r="C5" s="21" t="s">
        <v>106</v>
      </c>
      <c r="D5" s="71">
        <v>-11148083</v>
      </c>
      <c r="E5" s="72">
        <v>-53763736</v>
      </c>
      <c r="F5" s="27">
        <v>347</v>
      </c>
      <c r="G5" s="25">
        <v>43199</v>
      </c>
      <c r="H5" s="23">
        <v>1</v>
      </c>
      <c r="I5" s="21" t="s">
        <v>107</v>
      </c>
      <c r="J5" s="26"/>
      <c r="K5" s="26"/>
      <c r="L5" s="26"/>
      <c r="M5" s="26"/>
    </row>
    <row r="6" spans="1:13" ht="14.25" customHeight="1" x14ac:dyDescent="0.2">
      <c r="A6" s="20" t="s">
        <v>180</v>
      </c>
      <c r="B6" s="20" t="s">
        <v>105</v>
      </c>
      <c r="C6" s="21" t="s">
        <v>108</v>
      </c>
      <c r="D6" s="72">
        <v>-22955028</v>
      </c>
      <c r="E6" s="72">
        <v>-55626001</v>
      </c>
      <c r="F6" s="27">
        <v>605</v>
      </c>
      <c r="G6" s="25">
        <v>43203</v>
      </c>
      <c r="H6" s="23">
        <v>1</v>
      </c>
      <c r="I6" s="21" t="s">
        <v>109</v>
      </c>
      <c r="J6" s="26"/>
      <c r="K6" s="26"/>
      <c r="L6" s="26"/>
      <c r="M6" s="26"/>
    </row>
    <row r="7" spans="1:13" s="29" customFormat="1" x14ac:dyDescent="0.2">
      <c r="A7" s="20" t="s">
        <v>181</v>
      </c>
      <c r="B7" s="20" t="s">
        <v>55</v>
      </c>
      <c r="C7" s="21" t="s">
        <v>62</v>
      </c>
      <c r="D7" s="27">
        <v>-22.1008</v>
      </c>
      <c r="E7" s="27">
        <v>-56.54</v>
      </c>
      <c r="F7" s="27">
        <v>208</v>
      </c>
      <c r="G7" s="25">
        <v>40764</v>
      </c>
      <c r="H7" s="23">
        <v>1</v>
      </c>
      <c r="I7" s="28" t="s">
        <v>63</v>
      </c>
      <c r="J7" s="26"/>
      <c r="K7" s="26"/>
      <c r="L7" s="26"/>
      <c r="M7" s="26"/>
    </row>
    <row r="8" spans="1:13" s="29" customFormat="1" x14ac:dyDescent="0.2">
      <c r="A8" s="20" t="s">
        <v>182</v>
      </c>
      <c r="B8" s="20" t="s">
        <v>55</v>
      </c>
      <c r="C8" s="21" t="s">
        <v>65</v>
      </c>
      <c r="D8" s="27">
        <v>-21.7514</v>
      </c>
      <c r="E8" s="27">
        <v>-52.470599999999997</v>
      </c>
      <c r="F8" s="27">
        <v>387</v>
      </c>
      <c r="G8" s="25">
        <v>41354</v>
      </c>
      <c r="H8" s="23">
        <v>1</v>
      </c>
      <c r="I8" s="28" t="s">
        <v>110</v>
      </c>
      <c r="J8" s="26"/>
      <c r="K8" s="26"/>
      <c r="L8" s="26"/>
      <c r="M8" s="26"/>
    </row>
    <row r="9" spans="1:13" s="29" customFormat="1" x14ac:dyDescent="0.2">
      <c r="A9" s="20" t="s">
        <v>183</v>
      </c>
      <c r="B9" s="20" t="s">
        <v>105</v>
      </c>
      <c r="C9" s="21" t="s">
        <v>112</v>
      </c>
      <c r="D9" s="72">
        <v>-19945539</v>
      </c>
      <c r="E9" s="72">
        <v>-54368533</v>
      </c>
      <c r="F9" s="27">
        <v>624</v>
      </c>
      <c r="G9" s="25">
        <v>43129</v>
      </c>
      <c r="H9" s="23">
        <v>1</v>
      </c>
      <c r="I9" s="28" t="s">
        <v>113</v>
      </c>
      <c r="J9" s="26"/>
      <c r="K9" s="26"/>
      <c r="L9" s="26"/>
      <c r="M9" s="26"/>
    </row>
    <row r="10" spans="1:13" s="29" customFormat="1" x14ac:dyDescent="0.2">
      <c r="A10" s="20" t="s">
        <v>184</v>
      </c>
      <c r="B10" s="20" t="s">
        <v>105</v>
      </c>
      <c r="C10" s="21" t="s">
        <v>115</v>
      </c>
      <c r="D10" s="72">
        <v>-21246756</v>
      </c>
      <c r="E10" s="72">
        <v>-564560442</v>
      </c>
      <c r="F10" s="27">
        <v>329</v>
      </c>
      <c r="G10" s="25" t="s">
        <v>116</v>
      </c>
      <c r="H10" s="23">
        <v>1</v>
      </c>
      <c r="I10" s="28" t="s">
        <v>117</v>
      </c>
      <c r="J10" s="26"/>
      <c r="K10" s="26"/>
      <c r="L10" s="26"/>
      <c r="M10" s="26"/>
    </row>
    <row r="11" spans="1:13" s="29" customFormat="1" x14ac:dyDescent="0.2">
      <c r="A11" s="20" t="s">
        <v>185</v>
      </c>
      <c r="B11" s="20" t="s">
        <v>105</v>
      </c>
      <c r="C11" s="21" t="s">
        <v>119</v>
      </c>
      <c r="D11" s="72">
        <v>-21298278</v>
      </c>
      <c r="E11" s="72">
        <v>-52068917</v>
      </c>
      <c r="F11" s="27">
        <v>345</v>
      </c>
      <c r="G11" s="25">
        <v>43196</v>
      </c>
      <c r="H11" s="23">
        <v>1</v>
      </c>
      <c r="I11" s="28" t="s">
        <v>120</v>
      </c>
      <c r="J11" s="26"/>
      <c r="K11" s="26"/>
      <c r="L11" s="26"/>
      <c r="M11" s="26"/>
    </row>
    <row r="12" spans="1:13" s="29" customFormat="1" x14ac:dyDescent="0.2">
      <c r="A12" s="20" t="s">
        <v>186</v>
      </c>
      <c r="B12" s="20" t="s">
        <v>105</v>
      </c>
      <c r="C12" s="21" t="s">
        <v>122</v>
      </c>
      <c r="D12" s="72">
        <v>-22657056</v>
      </c>
      <c r="E12" s="72">
        <v>-54819306</v>
      </c>
      <c r="F12" s="27">
        <v>456</v>
      </c>
      <c r="G12" s="25">
        <v>43165</v>
      </c>
      <c r="H12" s="23">
        <v>1</v>
      </c>
      <c r="I12" s="28" t="s">
        <v>123</v>
      </c>
      <c r="J12" s="26"/>
      <c r="K12" s="26"/>
      <c r="L12" s="26"/>
      <c r="M12" s="26"/>
    </row>
    <row r="13" spans="1:13" s="81" customFormat="1" ht="15" x14ac:dyDescent="0.25">
      <c r="A13" s="73" t="s">
        <v>187</v>
      </c>
      <c r="B13" s="73" t="s">
        <v>105</v>
      </c>
      <c r="C13" s="74" t="s">
        <v>124</v>
      </c>
      <c r="D13" s="75">
        <v>-19587528</v>
      </c>
      <c r="E13" s="75">
        <v>-54030083</v>
      </c>
      <c r="F13" s="76">
        <v>540</v>
      </c>
      <c r="G13" s="77">
        <v>43206</v>
      </c>
      <c r="H13" s="78">
        <v>1</v>
      </c>
      <c r="I13" s="79" t="s">
        <v>125</v>
      </c>
      <c r="J13" s="80"/>
      <c r="K13" s="80"/>
      <c r="L13" s="80"/>
      <c r="M13" s="80"/>
    </row>
    <row r="14" spans="1:13" x14ac:dyDescent="0.2">
      <c r="A14" s="20" t="s">
        <v>188</v>
      </c>
      <c r="B14" s="20" t="s">
        <v>55</v>
      </c>
      <c r="C14" s="21" t="s">
        <v>126</v>
      </c>
      <c r="D14" s="27">
        <v>-20.45</v>
      </c>
      <c r="E14" s="27">
        <v>-54.616599999999998</v>
      </c>
      <c r="F14" s="27">
        <v>530</v>
      </c>
      <c r="G14" s="25">
        <v>37145</v>
      </c>
      <c r="H14" s="23">
        <v>1</v>
      </c>
      <c r="I14" s="21" t="s">
        <v>66</v>
      </c>
      <c r="J14" s="26"/>
      <c r="K14" s="26"/>
      <c r="L14" s="26"/>
      <c r="M14" s="26"/>
    </row>
    <row r="15" spans="1:13" x14ac:dyDescent="0.2">
      <c r="A15" s="20" t="s">
        <v>189</v>
      </c>
      <c r="B15" s="20" t="s">
        <v>55</v>
      </c>
      <c r="C15" s="21" t="s">
        <v>127</v>
      </c>
      <c r="D15" s="23">
        <v>-19.122499999999999</v>
      </c>
      <c r="E15" s="23">
        <v>-51.720799999999997</v>
      </c>
      <c r="F15" s="27">
        <v>516</v>
      </c>
      <c r="G15" s="25">
        <v>39515</v>
      </c>
      <c r="H15" s="23">
        <v>1</v>
      </c>
      <c r="I15" s="21" t="s">
        <v>67</v>
      </c>
      <c r="J15" s="26"/>
      <c r="K15" s="26"/>
      <c r="L15" s="26" t="s">
        <v>47</v>
      </c>
      <c r="M15" s="26"/>
    </row>
    <row r="16" spans="1:13" x14ac:dyDescent="0.2">
      <c r="A16" s="20" t="s">
        <v>190</v>
      </c>
      <c r="B16" s="20" t="s">
        <v>55</v>
      </c>
      <c r="C16" s="21" t="s">
        <v>128</v>
      </c>
      <c r="D16" s="27">
        <v>-18.802199999999999</v>
      </c>
      <c r="E16" s="27">
        <v>-52.602800000000002</v>
      </c>
      <c r="F16" s="27">
        <v>818</v>
      </c>
      <c r="G16" s="25">
        <v>39070</v>
      </c>
      <c r="H16" s="23">
        <v>1</v>
      </c>
      <c r="I16" s="21" t="s">
        <v>99</v>
      </c>
      <c r="J16" s="26"/>
      <c r="K16" s="26"/>
      <c r="L16" s="26"/>
      <c r="M16" s="26"/>
    </row>
    <row r="17" spans="1:13" ht="13.5" customHeight="1" x14ac:dyDescent="0.2">
      <c r="A17" s="20" t="s">
        <v>191</v>
      </c>
      <c r="B17" s="20" t="s">
        <v>55</v>
      </c>
      <c r="C17" s="21" t="s">
        <v>129</v>
      </c>
      <c r="D17" s="27">
        <v>-18.996700000000001</v>
      </c>
      <c r="E17" s="27">
        <v>-57.637500000000003</v>
      </c>
      <c r="F17" s="27">
        <v>126</v>
      </c>
      <c r="G17" s="25">
        <v>39017</v>
      </c>
      <c r="H17" s="23">
        <v>1</v>
      </c>
      <c r="I17" s="21" t="s">
        <v>68</v>
      </c>
      <c r="J17" s="26"/>
      <c r="K17" s="26"/>
      <c r="L17" s="26"/>
      <c r="M17" s="26"/>
    </row>
    <row r="18" spans="1:13" ht="13.5" customHeight="1" x14ac:dyDescent="0.2">
      <c r="A18" s="20" t="s">
        <v>192</v>
      </c>
      <c r="B18" s="20" t="s">
        <v>55</v>
      </c>
      <c r="C18" s="21" t="s">
        <v>130</v>
      </c>
      <c r="D18" s="27">
        <v>-18.4922</v>
      </c>
      <c r="E18" s="27">
        <v>-53.167200000000001</v>
      </c>
      <c r="F18" s="27">
        <v>730</v>
      </c>
      <c r="G18" s="25">
        <v>41247</v>
      </c>
      <c r="H18" s="23">
        <v>1</v>
      </c>
      <c r="I18" s="28" t="s">
        <v>69</v>
      </c>
      <c r="J18" s="26"/>
      <c r="K18" s="26"/>
      <c r="L18" s="26" t="s">
        <v>47</v>
      </c>
      <c r="M18" s="26"/>
    </row>
    <row r="19" spans="1:13" x14ac:dyDescent="0.2">
      <c r="A19" s="20" t="s">
        <v>193</v>
      </c>
      <c r="B19" s="20" t="s">
        <v>55</v>
      </c>
      <c r="C19" s="21" t="s">
        <v>131</v>
      </c>
      <c r="D19" s="27">
        <v>-18.304400000000001</v>
      </c>
      <c r="E19" s="27">
        <v>-54.440899999999999</v>
      </c>
      <c r="F19" s="27">
        <v>252</v>
      </c>
      <c r="G19" s="25">
        <v>39028</v>
      </c>
      <c r="H19" s="23">
        <v>1</v>
      </c>
      <c r="I19" s="21" t="s">
        <v>70</v>
      </c>
      <c r="J19" s="26"/>
      <c r="K19" s="26"/>
      <c r="L19" s="26" t="s">
        <v>47</v>
      </c>
      <c r="M19" s="26"/>
    </row>
    <row r="20" spans="1:13" x14ac:dyDescent="0.2">
      <c r="A20" s="20" t="s">
        <v>194</v>
      </c>
      <c r="B20" s="20" t="s">
        <v>55</v>
      </c>
      <c r="C20" s="21" t="s">
        <v>132</v>
      </c>
      <c r="D20" s="27">
        <v>-22.193899999999999</v>
      </c>
      <c r="E20" s="30">
        <v>-54.9114</v>
      </c>
      <c r="F20" s="27">
        <v>469</v>
      </c>
      <c r="G20" s="25">
        <v>39011</v>
      </c>
      <c r="H20" s="23">
        <v>1</v>
      </c>
      <c r="I20" s="21" t="s">
        <v>71</v>
      </c>
      <c r="J20" s="26"/>
      <c r="K20" s="26"/>
      <c r="L20" s="26"/>
      <c r="M20" s="26"/>
    </row>
    <row r="21" spans="1:13" x14ac:dyDescent="0.2">
      <c r="A21" s="20" t="s">
        <v>195</v>
      </c>
      <c r="B21" s="20" t="s">
        <v>105</v>
      </c>
      <c r="C21" s="21" t="s">
        <v>133</v>
      </c>
      <c r="D21" s="72">
        <v>-22308694</v>
      </c>
      <c r="E21" s="82">
        <v>-54325833</v>
      </c>
      <c r="F21" s="27">
        <v>340</v>
      </c>
      <c r="G21" s="25">
        <v>43159</v>
      </c>
      <c r="H21" s="23">
        <v>1</v>
      </c>
      <c r="I21" s="21" t="s">
        <v>134</v>
      </c>
      <c r="J21" s="26"/>
      <c r="K21" s="26"/>
      <c r="L21" s="26"/>
      <c r="M21" s="26" t="s">
        <v>47</v>
      </c>
    </row>
    <row r="22" spans="1:13" ht="25.5" x14ac:dyDescent="0.2">
      <c r="A22" s="20" t="s">
        <v>196</v>
      </c>
      <c r="B22" s="20" t="s">
        <v>105</v>
      </c>
      <c r="C22" s="21" t="s">
        <v>135</v>
      </c>
      <c r="D22" s="72">
        <v>-23644881</v>
      </c>
      <c r="E22" s="82">
        <v>-54570289</v>
      </c>
      <c r="F22" s="27">
        <v>319</v>
      </c>
      <c r="G22" s="25">
        <v>43204</v>
      </c>
      <c r="H22" s="23">
        <v>1</v>
      </c>
      <c r="I22" s="21" t="s">
        <v>136</v>
      </c>
      <c r="J22" s="26"/>
      <c r="K22" s="26"/>
      <c r="L22" s="26"/>
      <c r="M22" s="26"/>
    </row>
    <row r="23" spans="1:13" x14ac:dyDescent="0.2">
      <c r="A23" s="20" t="s">
        <v>197</v>
      </c>
      <c r="B23" s="20" t="s">
        <v>105</v>
      </c>
      <c r="C23" s="21" t="s">
        <v>137</v>
      </c>
      <c r="D23" s="72">
        <v>-22092833</v>
      </c>
      <c r="E23" s="82">
        <v>-54798833</v>
      </c>
      <c r="F23" s="27">
        <v>360</v>
      </c>
      <c r="G23" s="25">
        <v>43157</v>
      </c>
      <c r="H23" s="23">
        <v>1</v>
      </c>
      <c r="I23" s="21" t="s">
        <v>138</v>
      </c>
      <c r="J23" s="26"/>
      <c r="K23" s="26"/>
      <c r="L23" s="26"/>
      <c r="M23" s="26"/>
    </row>
    <row r="24" spans="1:13" x14ac:dyDescent="0.2">
      <c r="A24" s="20" t="s">
        <v>198</v>
      </c>
      <c r="B24" s="20" t="s">
        <v>55</v>
      </c>
      <c r="C24" s="21" t="s">
        <v>72</v>
      </c>
      <c r="D24" s="23">
        <v>-23.449400000000001</v>
      </c>
      <c r="E24" s="23">
        <v>-54.181699999999999</v>
      </c>
      <c r="F24" s="23">
        <v>336</v>
      </c>
      <c r="G24" s="25">
        <v>39598</v>
      </c>
      <c r="H24" s="23">
        <v>1</v>
      </c>
      <c r="I24" s="21" t="s">
        <v>73</v>
      </c>
      <c r="J24" s="26"/>
      <c r="K24" s="26"/>
      <c r="L24" s="26" t="s">
        <v>47</v>
      </c>
      <c r="M24" s="26" t="s">
        <v>47</v>
      </c>
    </row>
    <row r="25" spans="1:13" x14ac:dyDescent="0.2">
      <c r="A25" s="20" t="s">
        <v>199</v>
      </c>
      <c r="B25" s="20" t="s">
        <v>55</v>
      </c>
      <c r="C25" s="21" t="s">
        <v>74</v>
      </c>
      <c r="D25" s="27">
        <v>-22.3</v>
      </c>
      <c r="E25" s="27">
        <v>-53.816600000000001</v>
      </c>
      <c r="F25" s="27">
        <v>373.29</v>
      </c>
      <c r="G25" s="25">
        <v>37662</v>
      </c>
      <c r="H25" s="23">
        <v>1</v>
      </c>
      <c r="I25" s="21" t="s">
        <v>75</v>
      </c>
      <c r="J25" s="26"/>
      <c r="K25" s="26"/>
      <c r="L25" s="26" t="s">
        <v>47</v>
      </c>
      <c r="M25" s="26"/>
    </row>
    <row r="26" spans="1:13" s="29" customFormat="1" x14ac:dyDescent="0.2">
      <c r="A26" s="20" t="s">
        <v>200</v>
      </c>
      <c r="B26" s="20" t="s">
        <v>55</v>
      </c>
      <c r="C26" s="21" t="s">
        <v>76</v>
      </c>
      <c r="D26" s="27">
        <v>-21.478200000000001</v>
      </c>
      <c r="E26" s="27">
        <v>-56.136899999999997</v>
      </c>
      <c r="F26" s="27">
        <v>249</v>
      </c>
      <c r="G26" s="25">
        <v>40759</v>
      </c>
      <c r="H26" s="23">
        <v>1</v>
      </c>
      <c r="I26" s="28" t="s">
        <v>77</v>
      </c>
      <c r="J26" s="26"/>
      <c r="K26" s="26"/>
      <c r="L26" s="26"/>
      <c r="M26" s="26"/>
    </row>
    <row r="27" spans="1:13" x14ac:dyDescent="0.2">
      <c r="A27" s="20" t="s">
        <v>201</v>
      </c>
      <c r="B27" s="20" t="s">
        <v>55</v>
      </c>
      <c r="C27" s="21" t="s">
        <v>78</v>
      </c>
      <c r="D27" s="23">
        <v>-22.857199999999999</v>
      </c>
      <c r="E27" s="23">
        <v>-54.605600000000003</v>
      </c>
      <c r="F27" s="23">
        <v>379</v>
      </c>
      <c r="G27" s="25">
        <v>39617</v>
      </c>
      <c r="H27" s="23">
        <v>1</v>
      </c>
      <c r="I27" s="21" t="s">
        <v>79</v>
      </c>
      <c r="J27" s="26"/>
      <c r="K27" s="26"/>
      <c r="L27" s="26"/>
      <c r="M27" s="26"/>
    </row>
    <row r="28" spans="1:13" x14ac:dyDescent="0.2">
      <c r="A28" s="20" t="s">
        <v>202</v>
      </c>
      <c r="B28" s="20" t="s">
        <v>105</v>
      </c>
      <c r="C28" s="21" t="s">
        <v>139</v>
      </c>
      <c r="D28" s="72">
        <v>-22575389</v>
      </c>
      <c r="E28" s="72">
        <v>-55160833</v>
      </c>
      <c r="F28" s="23">
        <v>499</v>
      </c>
      <c r="G28" s="25">
        <v>43166</v>
      </c>
      <c r="H28" s="23">
        <v>1</v>
      </c>
      <c r="I28" s="21" t="s">
        <v>140</v>
      </c>
      <c r="J28" s="26"/>
      <c r="K28" s="26"/>
      <c r="L28" s="26"/>
      <c r="M28" s="26"/>
    </row>
    <row r="29" spans="1:13" ht="12.75" customHeight="1" x14ac:dyDescent="0.2">
      <c r="A29" s="20" t="s">
        <v>203</v>
      </c>
      <c r="B29" s="20" t="s">
        <v>55</v>
      </c>
      <c r="C29" s="21" t="s">
        <v>141</v>
      </c>
      <c r="D29" s="27">
        <v>-21.609200000000001</v>
      </c>
      <c r="E29" s="27">
        <v>-55.177799999999998</v>
      </c>
      <c r="F29" s="27">
        <v>401</v>
      </c>
      <c r="G29" s="25">
        <v>39065</v>
      </c>
      <c r="H29" s="23">
        <v>1</v>
      </c>
      <c r="I29" s="21" t="s">
        <v>80</v>
      </c>
      <c r="J29" s="26"/>
      <c r="K29" s="26"/>
      <c r="L29" s="26"/>
      <c r="M29" s="26"/>
    </row>
    <row r="30" spans="1:13" ht="12.75" customHeight="1" x14ac:dyDescent="0.2">
      <c r="A30" s="20" t="s">
        <v>204</v>
      </c>
      <c r="B30" s="20" t="s">
        <v>105</v>
      </c>
      <c r="C30" s="21" t="s">
        <v>142</v>
      </c>
      <c r="D30" s="72">
        <v>-21450972</v>
      </c>
      <c r="E30" s="72">
        <v>-54341972</v>
      </c>
      <c r="F30" s="27">
        <v>500</v>
      </c>
      <c r="G30" s="25">
        <v>43153</v>
      </c>
      <c r="H30" s="23">
        <v>1</v>
      </c>
      <c r="I30" s="21" t="s">
        <v>143</v>
      </c>
      <c r="J30" s="26"/>
      <c r="K30" s="26"/>
      <c r="L30" s="26"/>
      <c r="M30" s="26"/>
    </row>
    <row r="31" spans="1:13" ht="12.75" customHeight="1" x14ac:dyDescent="0.2">
      <c r="A31" s="20" t="s">
        <v>205</v>
      </c>
      <c r="B31" s="20" t="s">
        <v>105</v>
      </c>
      <c r="C31" s="21" t="s">
        <v>145</v>
      </c>
      <c r="D31" s="72">
        <v>-22078528</v>
      </c>
      <c r="E31" s="72">
        <v>-53465889</v>
      </c>
      <c r="F31" s="27">
        <v>372</v>
      </c>
      <c r="G31" s="25">
        <v>43199</v>
      </c>
      <c r="H31" s="23">
        <v>1</v>
      </c>
      <c r="I31" s="21" t="s">
        <v>146</v>
      </c>
      <c r="J31" s="26"/>
      <c r="K31" s="26"/>
      <c r="L31" s="26"/>
      <c r="M31" s="26"/>
    </row>
    <row r="32" spans="1:13" s="29" customFormat="1" x14ac:dyDescent="0.2">
      <c r="A32" s="20" t="s">
        <v>206</v>
      </c>
      <c r="B32" s="20" t="s">
        <v>55</v>
      </c>
      <c r="C32" s="21" t="s">
        <v>147</v>
      </c>
      <c r="D32" s="27">
        <v>-20.395600000000002</v>
      </c>
      <c r="E32" s="27">
        <v>-56.431699999999999</v>
      </c>
      <c r="F32" s="27">
        <v>140</v>
      </c>
      <c r="G32" s="25">
        <v>39023</v>
      </c>
      <c r="H32" s="23">
        <v>1</v>
      </c>
      <c r="I32" s="21" t="s">
        <v>81</v>
      </c>
      <c r="J32" s="26"/>
      <c r="K32" s="26"/>
      <c r="L32" s="26"/>
      <c r="M32" s="26" t="s">
        <v>47</v>
      </c>
    </row>
    <row r="33" spans="1:13" x14ac:dyDescent="0.2">
      <c r="A33" s="20" t="s">
        <v>207</v>
      </c>
      <c r="B33" s="20" t="s">
        <v>55</v>
      </c>
      <c r="C33" s="21" t="s">
        <v>148</v>
      </c>
      <c r="D33" s="27">
        <v>-18.988900000000001</v>
      </c>
      <c r="E33" s="27">
        <v>-56.623100000000001</v>
      </c>
      <c r="F33" s="27">
        <v>104</v>
      </c>
      <c r="G33" s="25">
        <v>38932</v>
      </c>
      <c r="H33" s="23">
        <v>1</v>
      </c>
      <c r="I33" s="21" t="s">
        <v>82</v>
      </c>
      <c r="J33" s="26"/>
      <c r="K33" s="26"/>
      <c r="L33" s="26"/>
      <c r="M33" s="26"/>
    </row>
    <row r="34" spans="1:13" s="29" customFormat="1" x14ac:dyDescent="0.2">
      <c r="A34" s="20" t="s">
        <v>208</v>
      </c>
      <c r="B34" s="20" t="s">
        <v>55</v>
      </c>
      <c r="C34" s="21" t="s">
        <v>149</v>
      </c>
      <c r="D34" s="27">
        <v>-19.414300000000001</v>
      </c>
      <c r="E34" s="27">
        <v>-51.1053</v>
      </c>
      <c r="F34" s="27">
        <v>424</v>
      </c>
      <c r="G34" s="25" t="s">
        <v>83</v>
      </c>
      <c r="H34" s="23">
        <v>1</v>
      </c>
      <c r="I34" s="21" t="s">
        <v>84</v>
      </c>
      <c r="J34" s="26"/>
      <c r="K34" s="26"/>
      <c r="L34" s="26"/>
      <c r="M34" s="26"/>
    </row>
    <row r="35" spans="1:13" s="29" customFormat="1" x14ac:dyDescent="0.2">
      <c r="A35" s="20" t="s">
        <v>209</v>
      </c>
      <c r="B35" s="20" t="s">
        <v>105</v>
      </c>
      <c r="C35" s="21" t="s">
        <v>150</v>
      </c>
      <c r="D35" s="72">
        <v>-18072711</v>
      </c>
      <c r="E35" s="72">
        <v>-54548811</v>
      </c>
      <c r="F35" s="27">
        <v>251</v>
      </c>
      <c r="G35" s="25">
        <v>43133</v>
      </c>
      <c r="H35" s="23">
        <v>1</v>
      </c>
      <c r="I35" s="21" t="s">
        <v>151</v>
      </c>
      <c r="J35" s="26"/>
      <c r="K35" s="26"/>
      <c r="L35" s="26"/>
      <c r="M35" s="26" t="s">
        <v>47</v>
      </c>
    </row>
    <row r="36" spans="1:13" x14ac:dyDescent="0.2">
      <c r="A36" s="20" t="s">
        <v>210</v>
      </c>
      <c r="B36" s="20" t="s">
        <v>55</v>
      </c>
      <c r="C36" s="21" t="s">
        <v>152</v>
      </c>
      <c r="D36" s="27">
        <v>-22.533300000000001</v>
      </c>
      <c r="E36" s="27">
        <v>-55.533299999999997</v>
      </c>
      <c r="F36" s="27">
        <v>650</v>
      </c>
      <c r="G36" s="25">
        <v>37140</v>
      </c>
      <c r="H36" s="23">
        <v>1</v>
      </c>
      <c r="I36" s="21" t="s">
        <v>85</v>
      </c>
      <c r="J36" s="26"/>
      <c r="K36" s="26"/>
      <c r="L36" s="26"/>
      <c r="M36" s="26"/>
    </row>
    <row r="37" spans="1:13" x14ac:dyDescent="0.2">
      <c r="A37" s="20" t="s">
        <v>211</v>
      </c>
      <c r="B37" s="20" t="s">
        <v>55</v>
      </c>
      <c r="C37" s="21" t="s">
        <v>153</v>
      </c>
      <c r="D37" s="27">
        <v>-21.7058</v>
      </c>
      <c r="E37" s="27">
        <v>-57.5533</v>
      </c>
      <c r="F37" s="27">
        <v>85</v>
      </c>
      <c r="G37" s="25">
        <v>39014</v>
      </c>
      <c r="H37" s="23">
        <v>1</v>
      </c>
      <c r="I37" s="21" t="s">
        <v>86</v>
      </c>
      <c r="J37" s="26"/>
      <c r="K37" s="26"/>
      <c r="L37" s="26"/>
      <c r="M37" s="26"/>
    </row>
    <row r="38" spans="1:13" s="29" customFormat="1" x14ac:dyDescent="0.2">
      <c r="A38" s="20" t="s">
        <v>212</v>
      </c>
      <c r="B38" s="20" t="s">
        <v>55</v>
      </c>
      <c r="C38" s="21" t="s">
        <v>154</v>
      </c>
      <c r="D38" s="27">
        <v>-19.420100000000001</v>
      </c>
      <c r="E38" s="27">
        <v>-54.553100000000001</v>
      </c>
      <c r="F38" s="27">
        <v>647</v>
      </c>
      <c r="G38" s="25">
        <v>39067</v>
      </c>
      <c r="H38" s="23">
        <v>1</v>
      </c>
      <c r="I38" s="21" t="s">
        <v>100</v>
      </c>
      <c r="J38" s="26"/>
      <c r="K38" s="26"/>
      <c r="L38" s="26"/>
      <c r="M38" s="26"/>
    </row>
    <row r="39" spans="1:13" s="29" customFormat="1" x14ac:dyDescent="0.2">
      <c r="A39" s="20" t="s">
        <v>213</v>
      </c>
      <c r="B39" s="20" t="s">
        <v>105</v>
      </c>
      <c r="C39" s="21" t="s">
        <v>155</v>
      </c>
      <c r="D39" s="72">
        <v>-20466094</v>
      </c>
      <c r="E39" s="72">
        <v>-53763028</v>
      </c>
      <c r="F39" s="27">
        <v>442</v>
      </c>
      <c r="G39" s="25">
        <v>43118</v>
      </c>
      <c r="H39" s="23">
        <v>1</v>
      </c>
      <c r="I39" s="21"/>
      <c r="J39" s="26"/>
      <c r="K39" s="26"/>
      <c r="L39" s="26"/>
      <c r="M39" s="26"/>
    </row>
    <row r="40" spans="1:13" x14ac:dyDescent="0.2">
      <c r="A40" s="20" t="s">
        <v>214</v>
      </c>
      <c r="B40" s="20" t="s">
        <v>55</v>
      </c>
      <c r="C40" s="21" t="s">
        <v>156</v>
      </c>
      <c r="D40" s="23">
        <v>-21.774999999999999</v>
      </c>
      <c r="E40" s="23">
        <v>-54.528100000000002</v>
      </c>
      <c r="F40" s="23">
        <v>329</v>
      </c>
      <c r="G40" s="25">
        <v>39625</v>
      </c>
      <c r="H40" s="23">
        <v>1</v>
      </c>
      <c r="I40" s="21" t="s">
        <v>87</v>
      </c>
      <c r="J40" s="26"/>
      <c r="K40" s="26"/>
      <c r="L40" s="26"/>
      <c r="M40" s="26" t="s">
        <v>47</v>
      </c>
    </row>
    <row r="41" spans="1:13" s="34" customFormat="1" ht="15" customHeight="1" x14ac:dyDescent="0.2">
      <c r="A41" s="31" t="s">
        <v>215</v>
      </c>
      <c r="B41" s="31" t="s">
        <v>105</v>
      </c>
      <c r="C41" s="21" t="s">
        <v>158</v>
      </c>
      <c r="D41" s="83">
        <v>-21305889</v>
      </c>
      <c r="E41" s="83">
        <v>-52820375</v>
      </c>
      <c r="F41" s="32">
        <v>383</v>
      </c>
      <c r="G41" s="22">
        <v>43209</v>
      </c>
      <c r="H41" s="21">
        <v>1</v>
      </c>
      <c r="I41" s="31" t="s">
        <v>159</v>
      </c>
      <c r="J41" s="33"/>
      <c r="K41" s="33"/>
      <c r="L41" s="33"/>
      <c r="M41" s="33"/>
    </row>
    <row r="42" spans="1:13" s="34" customFormat="1" ht="15" customHeight="1" x14ac:dyDescent="0.2">
      <c r="A42" s="31" t="s">
        <v>216</v>
      </c>
      <c r="B42" s="31" t="s">
        <v>55</v>
      </c>
      <c r="C42" s="21" t="s">
        <v>160</v>
      </c>
      <c r="D42" s="83">
        <v>-20981633</v>
      </c>
      <c r="E42" s="32">
        <v>-54.971899999999998</v>
      </c>
      <c r="F42" s="32">
        <v>464</v>
      </c>
      <c r="G42" s="22" t="s">
        <v>88</v>
      </c>
      <c r="H42" s="21">
        <v>1</v>
      </c>
      <c r="I42" s="31" t="s">
        <v>89</v>
      </c>
      <c r="J42" s="33"/>
      <c r="K42" s="33"/>
      <c r="L42" s="33"/>
      <c r="M42" s="33"/>
    </row>
    <row r="43" spans="1:13" s="29" customFormat="1" x14ac:dyDescent="0.2">
      <c r="A43" s="20" t="s">
        <v>217</v>
      </c>
      <c r="B43" s="20" t="s">
        <v>55</v>
      </c>
      <c r="C43" s="21" t="s">
        <v>161</v>
      </c>
      <c r="D43" s="23">
        <v>-23.966899999999999</v>
      </c>
      <c r="E43" s="23">
        <v>-55.0242</v>
      </c>
      <c r="F43" s="23">
        <v>402</v>
      </c>
      <c r="G43" s="25">
        <v>39605</v>
      </c>
      <c r="H43" s="23">
        <v>1</v>
      </c>
      <c r="I43" s="21" t="s">
        <v>90</v>
      </c>
      <c r="J43" s="26"/>
      <c r="K43" s="26"/>
      <c r="L43" s="26"/>
      <c r="M43" s="26"/>
    </row>
    <row r="44" spans="1:13" s="29" customFormat="1" x14ac:dyDescent="0.2">
      <c r="A44" s="20" t="s">
        <v>218</v>
      </c>
      <c r="B44" s="20" t="s">
        <v>105</v>
      </c>
      <c r="C44" s="21" t="s">
        <v>163</v>
      </c>
      <c r="D44" s="72">
        <v>-20351444</v>
      </c>
      <c r="E44" s="72">
        <v>-51430222</v>
      </c>
      <c r="F44" s="23">
        <v>374</v>
      </c>
      <c r="G44" s="25">
        <v>43196</v>
      </c>
      <c r="H44" s="23">
        <v>1</v>
      </c>
      <c r="I44" s="21" t="s">
        <v>164</v>
      </c>
      <c r="J44" s="26"/>
      <c r="K44" s="26"/>
      <c r="L44" s="26"/>
      <c r="M44" s="26"/>
    </row>
    <row r="45" spans="1:13" s="36" customFormat="1" x14ac:dyDescent="0.2">
      <c r="A45" s="31" t="s">
        <v>219</v>
      </c>
      <c r="B45" s="31" t="s">
        <v>55</v>
      </c>
      <c r="C45" s="21" t="s">
        <v>165</v>
      </c>
      <c r="D45" s="21">
        <v>-17.634699999999999</v>
      </c>
      <c r="E45" s="21">
        <v>-54.760100000000001</v>
      </c>
      <c r="F45" s="21">
        <v>486</v>
      </c>
      <c r="G45" s="22" t="s">
        <v>91</v>
      </c>
      <c r="H45" s="21">
        <v>1</v>
      </c>
      <c r="I45" s="23" t="s">
        <v>92</v>
      </c>
      <c r="J45" s="35"/>
      <c r="K45" s="35"/>
      <c r="L45" s="35"/>
      <c r="M45" s="35"/>
    </row>
    <row r="46" spans="1:13" x14ac:dyDescent="0.2">
      <c r="A46" s="20" t="s">
        <v>220</v>
      </c>
      <c r="B46" s="20" t="s">
        <v>55</v>
      </c>
      <c r="C46" s="21" t="s">
        <v>166</v>
      </c>
      <c r="D46" s="23">
        <v>-20.783300000000001</v>
      </c>
      <c r="E46" s="23">
        <v>-51.7</v>
      </c>
      <c r="F46" s="23">
        <v>313</v>
      </c>
      <c r="G46" s="25">
        <v>37137</v>
      </c>
      <c r="H46" s="23">
        <v>1</v>
      </c>
      <c r="I46" s="21" t="s">
        <v>93</v>
      </c>
      <c r="J46" s="26"/>
      <c r="K46" s="26"/>
      <c r="L46" s="26"/>
      <c r="M46" s="26"/>
    </row>
    <row r="47" spans="1:13" ht="18" customHeight="1" x14ac:dyDescent="0.2">
      <c r="A47" s="37"/>
      <c r="B47" s="38"/>
      <c r="C47" s="39"/>
      <c r="D47" s="39"/>
      <c r="E47" s="39"/>
      <c r="F47" s="39"/>
      <c r="G47" s="17" t="s">
        <v>94</v>
      </c>
      <c r="H47" s="21">
        <f>SUM(H2:H46)</f>
        <v>45</v>
      </c>
      <c r="I47" s="37"/>
      <c r="J47" s="26"/>
      <c r="K47" s="26"/>
      <c r="L47" s="26"/>
      <c r="M47" s="26"/>
    </row>
    <row r="48" spans="1:13" x14ac:dyDescent="0.2">
      <c r="A48" s="26" t="s">
        <v>95</v>
      </c>
      <c r="B48" s="40"/>
      <c r="C48" s="40"/>
      <c r="D48" s="40"/>
      <c r="E48" s="40"/>
      <c r="F48" s="40"/>
      <c r="G48" s="26"/>
      <c r="H48" s="41"/>
      <c r="I48" s="26"/>
      <c r="J48" s="26"/>
      <c r="K48" s="26"/>
      <c r="L48" s="26"/>
      <c r="M48" s="26"/>
    </row>
    <row r="49" spans="1:13" x14ac:dyDescent="0.2">
      <c r="A49" s="42" t="s">
        <v>96</v>
      </c>
      <c r="B49" s="43"/>
      <c r="C49" s="43"/>
      <c r="D49" s="43"/>
      <c r="E49" s="43"/>
      <c r="F49" s="43"/>
      <c r="G49" s="26"/>
      <c r="H49" s="26"/>
      <c r="I49" s="26"/>
      <c r="J49" s="26"/>
      <c r="K49" s="26"/>
      <c r="L49" s="26"/>
      <c r="M49" s="26"/>
    </row>
    <row r="50" spans="1:13" x14ac:dyDescent="0.2">
      <c r="A50" s="26"/>
      <c r="B50" s="43"/>
      <c r="C50" s="43"/>
      <c r="D50" s="43"/>
      <c r="E50" s="43"/>
      <c r="F50" s="43"/>
      <c r="G50" s="26"/>
      <c r="H50" s="26"/>
      <c r="I50" s="26"/>
      <c r="J50" s="26"/>
      <c r="K50" s="26"/>
      <c r="L50" s="26"/>
      <c r="M50" s="26"/>
    </row>
    <row r="51" spans="1:13" x14ac:dyDescent="0.2">
      <c r="A51" s="26"/>
      <c r="B51" s="43"/>
      <c r="C51" s="43"/>
      <c r="D51" s="43"/>
      <c r="E51" s="43"/>
      <c r="F51" s="43"/>
      <c r="G51" s="26"/>
      <c r="H51" s="26"/>
      <c r="I51" s="26"/>
      <c r="J51" s="26"/>
      <c r="K51" s="26"/>
      <c r="L51" s="26"/>
      <c r="M51" s="26"/>
    </row>
    <row r="52" spans="1:13" x14ac:dyDescent="0.2">
      <c r="A52" s="26"/>
      <c r="B52" s="43"/>
      <c r="C52" s="43"/>
      <c r="D52" s="43"/>
      <c r="E52" s="43"/>
      <c r="F52" s="43"/>
      <c r="G52" s="26"/>
      <c r="H52" s="26"/>
      <c r="I52" s="26"/>
      <c r="J52" s="26"/>
      <c r="K52" s="26"/>
      <c r="L52" s="26"/>
      <c r="M52" s="26"/>
    </row>
    <row r="53" spans="1:13" x14ac:dyDescent="0.2">
      <c r="A53" s="26"/>
      <c r="B53" s="43"/>
      <c r="C53" s="43"/>
      <c r="D53" s="43"/>
      <c r="E53" s="43"/>
      <c r="F53" s="43"/>
      <c r="G53" s="26"/>
      <c r="H53" s="26"/>
      <c r="I53" s="26"/>
      <c r="J53" s="26"/>
      <c r="K53" s="26"/>
      <c r="L53" s="26"/>
      <c r="M53" s="26"/>
    </row>
    <row r="54" spans="1:13" x14ac:dyDescent="0.2">
      <c r="A54" s="26"/>
      <c r="B54" s="43"/>
      <c r="C54" s="43"/>
      <c r="D54" s="43"/>
      <c r="E54" s="43"/>
      <c r="F54" s="43"/>
      <c r="G54" s="26"/>
      <c r="H54" s="26"/>
      <c r="I54" s="26"/>
      <c r="J54" s="26"/>
      <c r="K54" s="26"/>
      <c r="L54" s="26"/>
      <c r="M54" s="26"/>
    </row>
    <row r="55" spans="1:13" x14ac:dyDescent="0.2">
      <c r="A55" s="26"/>
      <c r="B55" s="43"/>
      <c r="C55" s="43"/>
      <c r="D55" s="43"/>
      <c r="E55" s="43"/>
      <c r="F55" s="43"/>
      <c r="G55" s="26"/>
      <c r="H55" s="26"/>
      <c r="I55" s="26"/>
      <c r="J55" s="26"/>
      <c r="K55" s="26"/>
      <c r="L55" s="26"/>
      <c r="M55" s="26"/>
    </row>
    <row r="56" spans="1:13" x14ac:dyDescent="0.2">
      <c r="A56" s="26"/>
      <c r="B56" s="43"/>
      <c r="C56" s="43"/>
      <c r="D56" s="43"/>
      <c r="E56" s="43"/>
      <c r="F56" s="43"/>
      <c r="G56" s="26"/>
      <c r="H56" s="26"/>
      <c r="I56" s="26"/>
      <c r="J56" s="26"/>
      <c r="K56" s="26"/>
      <c r="L56" s="26"/>
      <c r="M56" s="26"/>
    </row>
    <row r="57" spans="1:13" x14ac:dyDescent="0.2">
      <c r="A57" s="26"/>
      <c r="B57" s="43"/>
      <c r="C57" s="43"/>
      <c r="D57" s="43"/>
      <c r="E57" s="43"/>
      <c r="F57" s="43"/>
      <c r="G57" s="26"/>
      <c r="H57" s="26"/>
      <c r="I57" s="26"/>
      <c r="J57" s="26"/>
      <c r="K57" s="26"/>
      <c r="L57" s="26"/>
      <c r="M57" s="26"/>
    </row>
    <row r="58" spans="1:13" x14ac:dyDescent="0.2">
      <c r="A58" s="26"/>
      <c r="B58" s="43"/>
      <c r="C58" s="43"/>
      <c r="D58" s="43"/>
      <c r="E58" s="43"/>
      <c r="F58" s="43"/>
      <c r="G58" s="26"/>
      <c r="H58" s="26"/>
      <c r="I58" s="26"/>
      <c r="J58" s="26"/>
      <c r="K58" s="26"/>
      <c r="L58" s="26"/>
      <c r="M58" s="26"/>
    </row>
    <row r="59" spans="1:13" x14ac:dyDescent="0.2">
      <c r="A59" s="26"/>
      <c r="B59" s="43"/>
      <c r="C59" s="43"/>
      <c r="D59" s="43"/>
      <c r="E59" s="43"/>
      <c r="F59" s="43" t="s">
        <v>47</v>
      </c>
      <c r="G59" s="26"/>
      <c r="H59" s="26"/>
      <c r="I59" s="26"/>
      <c r="J59" s="26"/>
      <c r="K59" s="26"/>
      <c r="L59" s="26"/>
      <c r="M59" s="26"/>
    </row>
    <row r="60" spans="1:13" x14ac:dyDescent="0.2">
      <c r="A60" s="26"/>
      <c r="B60" s="43"/>
      <c r="C60" s="43"/>
      <c r="D60" s="43"/>
      <c r="E60" s="43"/>
      <c r="F60" s="43"/>
      <c r="G60" s="26"/>
      <c r="H60" s="26"/>
      <c r="I60" s="26"/>
      <c r="J60" s="26"/>
      <c r="K60" s="26"/>
      <c r="L60" s="26"/>
      <c r="M60" s="26"/>
    </row>
    <row r="61" spans="1:13" x14ac:dyDescent="0.2">
      <c r="A61" s="26"/>
      <c r="B61" s="43"/>
      <c r="C61" s="43"/>
      <c r="D61" s="43"/>
      <c r="E61" s="43"/>
      <c r="F61" s="43"/>
      <c r="G61" s="26"/>
      <c r="H61" s="26"/>
      <c r="I61" s="26"/>
      <c r="J61" s="26"/>
      <c r="K61" s="26"/>
      <c r="L61" s="26"/>
      <c r="M61" s="26"/>
    </row>
    <row r="62" spans="1:13" x14ac:dyDescent="0.2">
      <c r="A62" s="26"/>
      <c r="B62" s="43"/>
      <c r="C62" s="43"/>
      <c r="D62" s="43"/>
      <c r="E62" s="43"/>
      <c r="F62" s="43"/>
      <c r="G62" s="26"/>
      <c r="H62" s="26"/>
      <c r="I62" s="26"/>
      <c r="J62" s="26"/>
      <c r="K62" s="26"/>
      <c r="L62" s="26"/>
      <c r="M62" s="26"/>
    </row>
    <row r="63" spans="1:13" x14ac:dyDescent="0.2">
      <c r="A63" s="26"/>
      <c r="B63" s="43"/>
      <c r="C63" s="43"/>
      <c r="D63" s="43"/>
      <c r="E63" s="43"/>
      <c r="F63" s="43"/>
      <c r="G63" s="26"/>
      <c r="H63" s="26"/>
      <c r="I63" s="26"/>
      <c r="J63" s="26"/>
      <c r="K63" s="26"/>
      <c r="L63" s="26"/>
      <c r="M63" s="26"/>
    </row>
  </sheetData>
  <hyperlinks>
    <hyperlink ref="A49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74" sqref="AM74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1" width="5" style="2" customWidth="1"/>
    <col min="32" max="32" width="5.7109375" style="2" customWidth="1"/>
    <col min="33" max="33" width="7.42578125" style="7" customWidth="1"/>
    <col min="34" max="34" width="7.28515625" style="9" bestFit="1" customWidth="1"/>
  </cols>
  <sheetData>
    <row r="1" spans="1:36" ht="20.100000000000001" customHeight="1" x14ac:dyDescent="0.2">
      <c r="A1" s="158" t="s">
        <v>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6" ht="20.100000000000001" customHeight="1" x14ac:dyDescent="0.2">
      <c r="A2" s="163" t="s">
        <v>21</v>
      </c>
      <c r="B2" s="151" t="s">
        <v>230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</row>
    <row r="3" spans="1:36" s="4" customFormat="1" ht="20.100000000000001" customHeight="1" x14ac:dyDescent="0.2">
      <c r="A3" s="164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49">
        <v>30</v>
      </c>
      <c r="AF3" s="161">
        <v>31</v>
      </c>
      <c r="AG3" s="111" t="s">
        <v>37</v>
      </c>
      <c r="AH3" s="60" t="s">
        <v>36</v>
      </c>
    </row>
    <row r="4" spans="1:36" s="5" customFormat="1" ht="20.100000000000001" customHeight="1" x14ac:dyDescent="0.2">
      <c r="A4" s="165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50"/>
      <c r="AF4" s="162"/>
      <c r="AG4" s="111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[1]Outubro!$C$5</f>
        <v>44.4</v>
      </c>
      <c r="C5" s="129">
        <f>[1]Outubro!$C$6</f>
        <v>43.9</v>
      </c>
      <c r="D5" s="129">
        <f>[1]Outubro!$C$7</f>
        <v>43.7</v>
      </c>
      <c r="E5" s="129">
        <f>[1]Outubro!$C$8</f>
        <v>41.7</v>
      </c>
      <c r="F5" s="129">
        <f>[1]Outubro!$C$9</f>
        <v>44.6</v>
      </c>
      <c r="G5" s="129">
        <f>[1]Outubro!$C$10</f>
        <v>43.6</v>
      </c>
      <c r="H5" s="129">
        <f>[1]Outubro!$C$11</f>
        <v>43.5</v>
      </c>
      <c r="I5" s="129">
        <f>[1]Outubro!$C$12</f>
        <v>41.8</v>
      </c>
      <c r="J5" s="129">
        <f>[1]Outubro!$C$13</f>
        <v>42</v>
      </c>
      <c r="K5" s="129">
        <f>[1]Outubro!$C$14</f>
        <v>35.4</v>
      </c>
      <c r="L5" s="129">
        <f>[1]Outubro!$C$15</f>
        <v>37.5</v>
      </c>
      <c r="M5" s="129">
        <f>[1]Outubro!$C$16</f>
        <v>36.4</v>
      </c>
      <c r="N5" s="129">
        <f>[1]Outubro!$C$17</f>
        <v>38.5</v>
      </c>
      <c r="O5" s="129">
        <f>[1]Outubro!$C$18</f>
        <v>40.299999999999997</v>
      </c>
      <c r="P5" s="129">
        <f>[1]Outubro!$C$19</f>
        <v>31.2</v>
      </c>
      <c r="Q5" s="129">
        <f>[1]Outubro!$C$20</f>
        <v>32.6</v>
      </c>
      <c r="R5" s="129">
        <f>[1]Outubro!$C$21</f>
        <v>35.1</v>
      </c>
      <c r="S5" s="129">
        <f>[1]Outubro!$C$22</f>
        <v>36.9</v>
      </c>
      <c r="T5" s="129">
        <f>[1]Outubro!$C$23</f>
        <v>36.799999999999997</v>
      </c>
      <c r="U5" s="129">
        <f>[1]Outubro!$C$24</f>
        <v>33.5</v>
      </c>
      <c r="V5" s="129">
        <f>[1]Outubro!$C$25</f>
        <v>35.700000000000003</v>
      </c>
      <c r="W5" s="129">
        <f>[1]Outubro!$C$26</f>
        <v>35.5</v>
      </c>
      <c r="X5" s="129">
        <f>[1]Outubro!$C$27</f>
        <v>36.1</v>
      </c>
      <c r="Y5" s="129">
        <f>[1]Outubro!$C$28</f>
        <v>35.9</v>
      </c>
      <c r="Z5" s="129">
        <f>[1]Outubro!$C$29</f>
        <v>36.200000000000003</v>
      </c>
      <c r="AA5" s="129">
        <f>[1]Outubro!$C$30</f>
        <v>29.7</v>
      </c>
      <c r="AB5" s="129">
        <f>[1]Outubro!$C$31</f>
        <v>31.1</v>
      </c>
      <c r="AC5" s="129">
        <f>[1]Outubro!$C$32</f>
        <v>35.5</v>
      </c>
      <c r="AD5" s="129">
        <f>[1]Outubro!$C$33</f>
        <v>27.7</v>
      </c>
      <c r="AE5" s="129">
        <f>[1]Outubro!$C$34</f>
        <v>30.8</v>
      </c>
      <c r="AF5" s="129">
        <f>[1]Outubro!$C$35</f>
        <v>31.3</v>
      </c>
      <c r="AG5" s="133">
        <f t="shared" ref="AG5:AG6" si="1">MAX(B5:AF5)</f>
        <v>44.6</v>
      </c>
      <c r="AH5" s="94">
        <f t="shared" ref="AH5:AH6" si="2">AVERAGE(B5:AF5)</f>
        <v>37.061290322580646</v>
      </c>
    </row>
    <row r="6" spans="1:36" x14ac:dyDescent="0.2">
      <c r="A6" s="58" t="s">
        <v>0</v>
      </c>
      <c r="B6" s="11">
        <f>[2]Outubro!$C$5</f>
        <v>40.6</v>
      </c>
      <c r="C6" s="11">
        <f>[2]Outubro!$C$6</f>
        <v>40.200000000000003</v>
      </c>
      <c r="D6" s="11">
        <f>[2]Outubro!$C$7</f>
        <v>40.6</v>
      </c>
      <c r="E6" s="11">
        <f>[2]Outubro!$C$8</f>
        <v>36</v>
      </c>
      <c r="F6" s="11">
        <f>[2]Outubro!$C$9</f>
        <v>35.299999999999997</v>
      </c>
      <c r="G6" s="11">
        <f>[2]Outubro!$C$10</f>
        <v>38.299999999999997</v>
      </c>
      <c r="H6" s="11">
        <f>[2]Outubro!$C$11</f>
        <v>40.5</v>
      </c>
      <c r="I6" s="11">
        <f>[2]Outubro!$C$12</f>
        <v>40</v>
      </c>
      <c r="J6" s="11">
        <f>[2]Outubro!$C$13</f>
        <v>38.4</v>
      </c>
      <c r="K6" s="11">
        <f>[2]Outubro!$C$14</f>
        <v>31.5</v>
      </c>
      <c r="L6" s="11">
        <f>[2]Outubro!$C$15</f>
        <v>33.700000000000003</v>
      </c>
      <c r="M6" s="11">
        <f>[2]Outubro!$C$16</f>
        <v>35.9</v>
      </c>
      <c r="N6" s="11">
        <f>[2]Outubro!$C$17</f>
        <v>36.1</v>
      </c>
      <c r="O6" s="11">
        <f>[2]Outubro!$C$18</f>
        <v>37.4</v>
      </c>
      <c r="P6" s="11">
        <f>[2]Outubro!$C$19</f>
        <v>22.2</v>
      </c>
      <c r="Q6" s="11">
        <f>[2]Outubro!$C$20</f>
        <v>28.9</v>
      </c>
      <c r="R6" s="11">
        <f>[2]Outubro!$C$21</f>
        <v>30.3</v>
      </c>
      <c r="S6" s="11">
        <f>[2]Outubro!$C$22</f>
        <v>28</v>
      </c>
      <c r="T6" s="11">
        <f>[2]Outubro!$C$23</f>
        <v>35</v>
      </c>
      <c r="U6" s="11">
        <f>[2]Outubro!$C$24</f>
        <v>33.299999999999997</v>
      </c>
      <c r="V6" s="11">
        <f>[2]Outubro!$C$25</f>
        <v>35</v>
      </c>
      <c r="W6" s="11">
        <f>[2]Outubro!$C$26</f>
        <v>32.200000000000003</v>
      </c>
      <c r="X6" s="11">
        <f>[2]Outubro!$C$27</f>
        <v>32.9</v>
      </c>
      <c r="Y6" s="11">
        <f>[2]Outubro!$C$28</f>
        <v>30</v>
      </c>
      <c r="Z6" s="11">
        <f>[2]Outubro!$C$29</f>
        <v>35.4</v>
      </c>
      <c r="AA6" s="11">
        <f>[2]Outubro!$C$30</f>
        <v>28</v>
      </c>
      <c r="AB6" s="11">
        <f>[2]Outubro!$C$31</f>
        <v>29.4</v>
      </c>
      <c r="AC6" s="11">
        <f>[2]Outubro!$C$32</f>
        <v>33</v>
      </c>
      <c r="AD6" s="11">
        <f>[2]Outubro!$C$33</f>
        <v>27.1</v>
      </c>
      <c r="AE6" s="11">
        <f>[2]Outubro!$C$34</f>
        <v>29.7</v>
      </c>
      <c r="AF6" s="11">
        <f>[2]Outubro!$C$35</f>
        <v>29.9</v>
      </c>
      <c r="AG6" s="133">
        <f t="shared" si="1"/>
        <v>40.6</v>
      </c>
      <c r="AH6" s="94">
        <f t="shared" si="2"/>
        <v>33.703225806451613</v>
      </c>
    </row>
    <row r="7" spans="1:36" x14ac:dyDescent="0.2">
      <c r="A7" s="58" t="s">
        <v>104</v>
      </c>
      <c r="B7" s="11">
        <f>[3]Outubro!$C$5</f>
        <v>40.9</v>
      </c>
      <c r="C7" s="11">
        <f>[3]Outubro!$C$6</f>
        <v>40.799999999999997</v>
      </c>
      <c r="D7" s="11">
        <f>[3]Outubro!$C$7</f>
        <v>41.6</v>
      </c>
      <c r="E7" s="11">
        <f>[3]Outubro!$C$8</f>
        <v>36.299999999999997</v>
      </c>
      <c r="F7" s="11">
        <f>[3]Outubro!$C$9</f>
        <v>36.200000000000003</v>
      </c>
      <c r="G7" s="11">
        <f>[3]Outubro!$C$10</f>
        <v>39.5</v>
      </c>
      <c r="H7" s="11">
        <f>[3]Outubro!$C$11</f>
        <v>41.4</v>
      </c>
      <c r="I7" s="11">
        <f>[3]Outubro!$C$12</f>
        <v>38.700000000000003</v>
      </c>
      <c r="J7" s="11">
        <f>[3]Outubro!$C$13</f>
        <v>39.700000000000003</v>
      </c>
      <c r="K7" s="11">
        <f>[3]Outubro!$C$14</f>
        <v>29.9</v>
      </c>
      <c r="L7" s="11">
        <f>[3]Outubro!$C$15</f>
        <v>33.6</v>
      </c>
      <c r="M7" s="11">
        <f>[3]Outubro!$C$16</f>
        <v>35.299999999999997</v>
      </c>
      <c r="N7" s="11">
        <f>[3]Outubro!$C$17</f>
        <v>37.299999999999997</v>
      </c>
      <c r="O7" s="11">
        <f>[3]Outubro!$C$18</f>
        <v>37</v>
      </c>
      <c r="P7" s="11">
        <f>[3]Outubro!$C$19</f>
        <v>28.8</v>
      </c>
      <c r="Q7" s="11">
        <f>[3]Outubro!$C$20</f>
        <v>28.6</v>
      </c>
      <c r="R7" s="11">
        <f>[3]Outubro!$C$21</f>
        <v>30.6</v>
      </c>
      <c r="S7" s="11">
        <f>[3]Outubro!$C$22</f>
        <v>32.299999999999997</v>
      </c>
      <c r="T7" s="11">
        <f>[3]Outubro!$C$23</f>
        <v>33.4</v>
      </c>
      <c r="U7" s="11">
        <f>[3]Outubro!$C$24</f>
        <v>33.200000000000003</v>
      </c>
      <c r="V7" s="11">
        <f>[3]Outubro!$C$25</f>
        <v>34.200000000000003</v>
      </c>
      <c r="W7" s="11">
        <f>[3]Outubro!$C$26</f>
        <v>33.799999999999997</v>
      </c>
      <c r="X7" s="11">
        <f>[3]Outubro!$C$27</f>
        <v>34</v>
      </c>
      <c r="Y7" s="11">
        <f>[3]Outubro!$C$28</f>
        <v>30.7</v>
      </c>
      <c r="Z7" s="11">
        <f>[3]Outubro!$C$29</f>
        <v>34.9</v>
      </c>
      <c r="AA7" s="11">
        <f>[3]Outubro!$C$30</f>
        <v>28.9</v>
      </c>
      <c r="AB7" s="11">
        <f>[3]Outubro!$C$31</f>
        <v>30</v>
      </c>
      <c r="AC7" s="11">
        <f>[3]Outubro!$C$32</f>
        <v>32.9</v>
      </c>
      <c r="AD7" s="11">
        <f>[3]Outubro!$C$33</f>
        <v>27.9</v>
      </c>
      <c r="AE7" s="11">
        <f>[3]Outubro!$C$34</f>
        <v>26.5</v>
      </c>
      <c r="AF7" s="11">
        <f>[3]Outubro!$C$35</f>
        <v>28.1</v>
      </c>
      <c r="AG7" s="139">
        <f>MAX(B7:AF7)</f>
        <v>41.6</v>
      </c>
      <c r="AH7" s="113">
        <f>AVERAGE(B7:AF7)</f>
        <v>34.096774193548377</v>
      </c>
    </row>
    <row r="8" spans="1:36" x14ac:dyDescent="0.2">
      <c r="A8" s="58" t="s">
        <v>1</v>
      </c>
      <c r="B8" s="11" t="str">
        <f>[4]Outubro!$C$5</f>
        <v>*</v>
      </c>
      <c r="C8" s="11" t="str">
        <f>[4]Outubro!$C$6</f>
        <v>*</v>
      </c>
      <c r="D8" s="11" t="str">
        <f>[4]Outubro!$C$7</f>
        <v>*</v>
      </c>
      <c r="E8" s="11" t="str">
        <f>[4]Outubro!$C$8</f>
        <v>*</v>
      </c>
      <c r="F8" s="11" t="str">
        <f>[4]Outubro!$C$9</f>
        <v>*</v>
      </c>
      <c r="G8" s="11" t="str">
        <f>[4]Outubro!$C$10</f>
        <v>*</v>
      </c>
      <c r="H8" s="11" t="str">
        <f>[4]Outubro!$C$11</f>
        <v>*</v>
      </c>
      <c r="I8" s="11" t="str">
        <f>[4]Outubro!$C$12</f>
        <v>*</v>
      </c>
      <c r="J8" s="11" t="str">
        <f>[4]Outubro!$C$13</f>
        <v>*</v>
      </c>
      <c r="K8" s="11" t="str">
        <f>[4]Outubro!$C$14</f>
        <v>*</v>
      </c>
      <c r="L8" s="11" t="str">
        <f>[4]Outubro!$C$15</f>
        <v>*</v>
      </c>
      <c r="M8" s="11" t="str">
        <f>[4]Outubro!$C$16</f>
        <v>*</v>
      </c>
      <c r="N8" s="11" t="str">
        <f>[4]Outubro!$C$17</f>
        <v>*</v>
      </c>
      <c r="O8" s="11" t="str">
        <f>[4]Outubro!$C$18</f>
        <v>*</v>
      </c>
      <c r="P8" s="11" t="str">
        <f>[4]Outubro!$C$19</f>
        <v>*</v>
      </c>
      <c r="Q8" s="11" t="str">
        <f>[4]Outubro!$C$20</f>
        <v>*</v>
      </c>
      <c r="R8" s="11" t="str">
        <f>[4]Outubro!$C$21</f>
        <v>*</v>
      </c>
      <c r="S8" s="11" t="str">
        <f>[4]Outubro!$C$22</f>
        <v>*</v>
      </c>
      <c r="T8" s="11" t="str">
        <f>[4]Outubro!$C$23</f>
        <v>*</v>
      </c>
      <c r="U8" s="11" t="str">
        <f>[4]Outubro!$C$24</f>
        <v>*</v>
      </c>
      <c r="V8" s="11" t="str">
        <f>[4]Outubro!$C$25</f>
        <v>*</v>
      </c>
      <c r="W8" s="11" t="str">
        <f>[4]Outubro!$C$26</f>
        <v>*</v>
      </c>
      <c r="X8" s="11" t="str">
        <f>[4]Outubro!$C$27</f>
        <v>*</v>
      </c>
      <c r="Y8" s="11" t="str">
        <f>[4]Outubro!$C$28</f>
        <v>*</v>
      </c>
      <c r="Z8" s="11" t="str">
        <f>[4]Outubro!$C$29</f>
        <v>*</v>
      </c>
      <c r="AA8" s="11" t="str">
        <f>[4]Outubro!$C$30</f>
        <v>*</v>
      </c>
      <c r="AB8" s="11">
        <f>[4]Outubro!$C$31</f>
        <v>31.9</v>
      </c>
      <c r="AC8" s="11">
        <f>[4]Outubro!$C$32</f>
        <v>34.6</v>
      </c>
      <c r="AD8" s="11">
        <f>[4]Outubro!$C$33</f>
        <v>29.3</v>
      </c>
      <c r="AE8" s="11">
        <f>[4]Outubro!$C$34</f>
        <v>30</v>
      </c>
      <c r="AF8" s="11">
        <f>[4]Outubro!$C$35</f>
        <v>31.6</v>
      </c>
      <c r="AG8" s="139">
        <f>MAX(B8:AF8)</f>
        <v>34.6</v>
      </c>
      <c r="AH8" s="113">
        <f>AVERAGE(B8:AF8)</f>
        <v>31.48</v>
      </c>
    </row>
    <row r="9" spans="1:36" x14ac:dyDescent="0.2">
      <c r="A9" s="58" t="s">
        <v>167</v>
      </c>
      <c r="B9" s="11">
        <f>[5]Outubro!$C$5</f>
        <v>37.700000000000003</v>
      </c>
      <c r="C9" s="11">
        <f>[5]Outubro!$C$6</f>
        <v>36.799999999999997</v>
      </c>
      <c r="D9" s="11">
        <f>[5]Outubro!$C$7</f>
        <v>36.6</v>
      </c>
      <c r="E9" s="11">
        <f>[5]Outubro!$C$8</f>
        <v>33.799999999999997</v>
      </c>
      <c r="F9" s="11">
        <f>[5]Outubro!$C$9</f>
        <v>29.7</v>
      </c>
      <c r="G9" s="11">
        <f>[5]Outubro!$C$10</f>
        <v>34.5</v>
      </c>
      <c r="H9" s="11">
        <f>[5]Outubro!$C$11</f>
        <v>37.5</v>
      </c>
      <c r="I9" s="11">
        <f>[5]Outubro!$C$12</f>
        <v>36.799999999999997</v>
      </c>
      <c r="J9" s="11">
        <f>[5]Outubro!$C$13</f>
        <v>34.6</v>
      </c>
      <c r="K9" s="11">
        <f>[5]Outubro!$C$14</f>
        <v>30.5</v>
      </c>
      <c r="L9" s="11">
        <f>[5]Outubro!$C$15</f>
        <v>33.700000000000003</v>
      </c>
      <c r="M9" s="11">
        <f>[5]Outubro!$C$16</f>
        <v>33.5</v>
      </c>
      <c r="N9" s="11">
        <f>[5]Outubro!$C$17</f>
        <v>33.700000000000003</v>
      </c>
      <c r="O9" s="11">
        <f>[5]Outubro!$C$18</f>
        <v>35.700000000000003</v>
      </c>
      <c r="P9" s="11">
        <f>[5]Outubro!$C$19</f>
        <v>24.3</v>
      </c>
      <c r="Q9" s="11">
        <f>[5]Outubro!$C$20</f>
        <v>27.7</v>
      </c>
      <c r="R9" s="11">
        <f>[5]Outubro!$C$21</f>
        <v>30</v>
      </c>
      <c r="S9" s="11">
        <f>[5]Outubro!$C$22</f>
        <v>26.6</v>
      </c>
      <c r="T9" s="11">
        <f>[5]Outubro!$C$23</f>
        <v>33.700000000000003</v>
      </c>
      <c r="U9" s="11">
        <f>[5]Outubro!$C$24</f>
        <v>31.5</v>
      </c>
      <c r="V9" s="11">
        <f>[5]Outubro!$C$25</f>
        <v>34</v>
      </c>
      <c r="W9" s="11">
        <f>[5]Outubro!$C$26</f>
        <v>29</v>
      </c>
      <c r="X9" s="11">
        <f>[5]Outubro!$C$27</f>
        <v>30.5</v>
      </c>
      <c r="Y9" s="11">
        <f>[5]Outubro!$C$28</f>
        <v>29.1</v>
      </c>
      <c r="Z9" s="11">
        <f>[5]Outubro!$C$29</f>
        <v>33.4</v>
      </c>
      <c r="AA9" s="11">
        <f>[5]Outubro!$C$30</f>
        <v>28.8</v>
      </c>
      <c r="AB9" s="11">
        <f>[5]Outubro!$C$31</f>
        <v>26.7</v>
      </c>
      <c r="AC9" s="11">
        <f>[5]Outubro!$C$32</f>
        <v>32.700000000000003</v>
      </c>
      <c r="AD9" s="11">
        <f>[5]Outubro!$C$33</f>
        <v>27.8</v>
      </c>
      <c r="AE9" s="11">
        <f>[5]Outubro!$C$34</f>
        <v>27.5</v>
      </c>
      <c r="AF9" s="11">
        <f>[5]Outubro!$C$35</f>
        <v>28.2</v>
      </c>
      <c r="AG9" s="139">
        <f>MAX(B9:AF9)</f>
        <v>37.700000000000003</v>
      </c>
      <c r="AH9" s="113">
        <f>AVERAGE(B9:AF9)</f>
        <v>31.825806451612909</v>
      </c>
    </row>
    <row r="10" spans="1:36" x14ac:dyDescent="0.2">
      <c r="A10" s="58" t="s">
        <v>111</v>
      </c>
      <c r="B10" s="11" t="str">
        <f>[6]Outubro!$C$5</f>
        <v>*</v>
      </c>
      <c r="C10" s="11" t="str">
        <f>[6]Outubro!$C$6</f>
        <v>*</v>
      </c>
      <c r="D10" s="11" t="str">
        <f>[6]Outubro!$C$7</f>
        <v>*</v>
      </c>
      <c r="E10" s="11" t="str">
        <f>[6]Outubro!$C$8</f>
        <v>*</v>
      </c>
      <c r="F10" s="11" t="str">
        <f>[6]Outubro!$C$9</f>
        <v>*</v>
      </c>
      <c r="G10" s="11" t="str">
        <f>[6]Outubro!$C$10</f>
        <v>*</v>
      </c>
      <c r="H10" s="11" t="str">
        <f>[6]Outubro!$C$11</f>
        <v>*</v>
      </c>
      <c r="I10" s="11" t="str">
        <f>[6]Outubro!$C$12</f>
        <v>*</v>
      </c>
      <c r="J10" s="11" t="str">
        <f>[6]Outubro!$C$13</f>
        <v>*</v>
      </c>
      <c r="K10" s="11" t="str">
        <f>[6]Outubro!$C$14</f>
        <v>*</v>
      </c>
      <c r="L10" s="11" t="str">
        <f>[6]Outubro!$C$15</f>
        <v>*</v>
      </c>
      <c r="M10" s="11" t="str">
        <f>[6]Outubro!$C$16</f>
        <v>*</v>
      </c>
      <c r="N10" s="11" t="str">
        <f>[6]Outubro!$C$17</f>
        <v>*</v>
      </c>
      <c r="O10" s="11" t="str">
        <f>[6]Outubro!$C$18</f>
        <v>*</v>
      </c>
      <c r="P10" s="11" t="str">
        <f>[6]Outubro!$C$19</f>
        <v>*</v>
      </c>
      <c r="Q10" s="11" t="str">
        <f>[6]Outubro!$C$20</f>
        <v>*</v>
      </c>
      <c r="R10" s="11" t="str">
        <f>[6]Outubro!$C$21</f>
        <v>*</v>
      </c>
      <c r="S10" s="11" t="str">
        <f>[6]Outubro!$C$22</f>
        <v>*</v>
      </c>
      <c r="T10" s="11" t="str">
        <f>[6]Outubro!$C$23</f>
        <v>*</v>
      </c>
      <c r="U10" s="11" t="str">
        <f>[6]Outubro!$C$24</f>
        <v>*</v>
      </c>
      <c r="V10" s="11" t="str">
        <f>[6]Outubro!$C$25</f>
        <v>*</v>
      </c>
      <c r="W10" s="11" t="str">
        <f>[6]Outubro!$C$26</f>
        <v>*</v>
      </c>
      <c r="X10" s="11" t="str">
        <f>[6]Outubro!$C$27</f>
        <v>*</v>
      </c>
      <c r="Y10" s="11" t="str">
        <f>[6]Outubro!$C$28</f>
        <v>*</v>
      </c>
      <c r="Z10" s="11" t="str">
        <f>[6]Outubro!$C$29</f>
        <v>*</v>
      </c>
      <c r="AA10" s="11" t="str">
        <f>[6]Outubro!$C$30</f>
        <v>*</v>
      </c>
      <c r="AB10" s="11" t="str">
        <f>[6]Outubro!$C$31</f>
        <v>*</v>
      </c>
      <c r="AC10" s="11" t="str">
        <f>[6]Outubro!$C$32</f>
        <v>*</v>
      </c>
      <c r="AD10" s="11" t="str">
        <f>[6]Outubro!$C$33</f>
        <v>*</v>
      </c>
      <c r="AE10" s="11" t="str">
        <f>[6]Outubro!$C$34</f>
        <v>*</v>
      </c>
      <c r="AF10" s="11" t="str">
        <f>[6]Outubro!$C$35</f>
        <v>*</v>
      </c>
      <c r="AG10" s="133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[7]Outubro!$C$5</f>
        <v>*</v>
      </c>
      <c r="C11" s="11" t="str">
        <f>[7]Outubro!$C$6</f>
        <v>*</v>
      </c>
      <c r="D11" s="11" t="str">
        <f>[7]Outubro!$C$7</f>
        <v>*</v>
      </c>
      <c r="E11" s="11" t="str">
        <f>[7]Outubro!$C$8</f>
        <v>*</v>
      </c>
      <c r="F11" s="11" t="str">
        <f>[7]Outubro!$C$9</f>
        <v>*</v>
      </c>
      <c r="G11" s="11" t="str">
        <f>[7]Outubro!$C$10</f>
        <v>*</v>
      </c>
      <c r="H11" s="11" t="str">
        <f>[7]Outubro!$C$11</f>
        <v>*</v>
      </c>
      <c r="I11" s="11" t="str">
        <f>[7]Outubro!$C$12</f>
        <v>*</v>
      </c>
      <c r="J11" s="11" t="str">
        <f>[7]Outubro!$C$13</f>
        <v>*</v>
      </c>
      <c r="K11" s="11" t="str">
        <f>[7]Outubro!$C$14</f>
        <v>*</v>
      </c>
      <c r="L11" s="11" t="str">
        <f>[7]Outubro!$C$15</f>
        <v>*</v>
      </c>
      <c r="M11" s="11" t="str">
        <f>[7]Outubro!$C$16</f>
        <v>*</v>
      </c>
      <c r="N11" s="11" t="str">
        <f>[7]Outubro!$C$17</f>
        <v>*</v>
      </c>
      <c r="O11" s="11" t="str">
        <f>[7]Outubro!$C$18</f>
        <v>*</v>
      </c>
      <c r="P11" s="11" t="str">
        <f>[7]Outubro!$C$19</f>
        <v>*</v>
      </c>
      <c r="Q11" s="11" t="str">
        <f>[7]Outubro!$C$20</f>
        <v>*</v>
      </c>
      <c r="R11" s="11" t="str">
        <f>[7]Outubro!$C$21</f>
        <v>*</v>
      </c>
      <c r="S11" s="11" t="str">
        <f>[7]Outubro!$C$22</f>
        <v>*</v>
      </c>
      <c r="T11" s="11" t="str">
        <f>[7]Outubro!$C$23</f>
        <v>*</v>
      </c>
      <c r="U11" s="11" t="str">
        <f>[7]Outubro!$C$24</f>
        <v>*</v>
      </c>
      <c r="V11" s="11" t="str">
        <f>[7]Outubro!$C$25</f>
        <v>*</v>
      </c>
      <c r="W11" s="11" t="str">
        <f>[7]Outubro!$C$26</f>
        <v>*</v>
      </c>
      <c r="X11" s="11" t="str">
        <f>[7]Outubro!$C$27</f>
        <v>*</v>
      </c>
      <c r="Y11" s="11" t="str">
        <f>[7]Outubro!$C$28</f>
        <v>*</v>
      </c>
      <c r="Z11" s="11" t="str">
        <f>[7]Outubro!$C$29</f>
        <v>*</v>
      </c>
      <c r="AA11" s="11" t="str">
        <f>[7]Outubro!$C$30</f>
        <v>*</v>
      </c>
      <c r="AB11" s="11" t="str">
        <f>[7]Outubro!$C$31</f>
        <v>*</v>
      </c>
      <c r="AC11" s="11" t="str">
        <f>[7]Outubro!$C$32</f>
        <v>*</v>
      </c>
      <c r="AD11" s="11" t="str">
        <f>[7]Outubro!$C$33</f>
        <v>*</v>
      </c>
      <c r="AE11" s="11" t="str">
        <f>[7]Outubro!$C$34</f>
        <v>*</v>
      </c>
      <c r="AF11" s="11" t="str">
        <f>[7]Outubro!$C$35</f>
        <v>*</v>
      </c>
      <c r="AG11" s="133" t="s">
        <v>226</v>
      </c>
      <c r="AH11" s="94" t="s">
        <v>226</v>
      </c>
    </row>
    <row r="12" spans="1:36" x14ac:dyDescent="0.2">
      <c r="A12" s="58" t="s">
        <v>41</v>
      </c>
      <c r="B12" s="11" t="str">
        <f>[8]Outubro!$C$5</f>
        <v>*</v>
      </c>
      <c r="C12" s="11" t="str">
        <f>[8]Outubro!$C$6</f>
        <v>*</v>
      </c>
      <c r="D12" s="11" t="str">
        <f>[8]Outubro!$C$7</f>
        <v>*</v>
      </c>
      <c r="E12" s="11" t="str">
        <f>[8]Outubro!$C$8</f>
        <v>*</v>
      </c>
      <c r="F12" s="11" t="str">
        <f>[8]Outubro!$C$9</f>
        <v>*</v>
      </c>
      <c r="G12" s="11" t="str">
        <f>[8]Outubro!$C$10</f>
        <v>*</v>
      </c>
      <c r="H12" s="11" t="str">
        <f>[8]Outubro!$C$11</f>
        <v>*</v>
      </c>
      <c r="I12" s="11" t="str">
        <f>[8]Outubro!$C$12</f>
        <v>*</v>
      </c>
      <c r="J12" s="11" t="str">
        <f>[8]Outubro!$C$13</f>
        <v>*</v>
      </c>
      <c r="K12" s="11" t="str">
        <f>[8]Outubro!$C$14</f>
        <v>*</v>
      </c>
      <c r="L12" s="11" t="str">
        <f>[8]Outubro!$C$15</f>
        <v>*</v>
      </c>
      <c r="M12" s="11" t="str">
        <f>[8]Outubro!$C$16</f>
        <v>*</v>
      </c>
      <c r="N12" s="11" t="str">
        <f>[8]Outubro!$C$17</f>
        <v>*</v>
      </c>
      <c r="O12" s="11" t="str">
        <f>[8]Outubro!$C$18</f>
        <v>*</v>
      </c>
      <c r="P12" s="11" t="str">
        <f>[8]Outubro!$C$19</f>
        <v>*</v>
      </c>
      <c r="Q12" s="11" t="str">
        <f>[8]Outubro!$C$20</f>
        <v>*</v>
      </c>
      <c r="R12" s="11" t="str">
        <f>[8]Outubro!$C$21</f>
        <v>*</v>
      </c>
      <c r="S12" s="11" t="str">
        <f>[8]Outubro!$C$22</f>
        <v>*</v>
      </c>
      <c r="T12" s="11" t="str">
        <f>[8]Outubro!$C$23</f>
        <v>*</v>
      </c>
      <c r="U12" s="11" t="str">
        <f>[8]Outubro!$C$24</f>
        <v>*</v>
      </c>
      <c r="V12" s="11" t="str">
        <f>[8]Outubro!$C$25</f>
        <v>*</v>
      </c>
      <c r="W12" s="11" t="str">
        <f>[8]Outubro!$C$26</f>
        <v>*</v>
      </c>
      <c r="X12" s="11" t="str">
        <f>[8]Outubro!$C$27</f>
        <v>*</v>
      </c>
      <c r="Y12" s="11" t="str">
        <f>[8]Outubro!$C$28</f>
        <v>*</v>
      </c>
      <c r="Z12" s="11" t="str">
        <f>[8]Outubro!$C$29</f>
        <v>*</v>
      </c>
      <c r="AA12" s="11" t="str">
        <f>[8]Outubro!$C$30</f>
        <v>*</v>
      </c>
      <c r="AB12" s="11" t="str">
        <f>[8]Outubro!$C$31</f>
        <v>*</v>
      </c>
      <c r="AC12" s="11" t="str">
        <f>[8]Outubro!$C$32</f>
        <v>*</v>
      </c>
      <c r="AD12" s="11" t="str">
        <f>[8]Outubro!$C$33</f>
        <v>*</v>
      </c>
      <c r="AE12" s="11" t="str">
        <f>[8]Outubro!$C$34</f>
        <v>*</v>
      </c>
      <c r="AF12" s="11" t="str">
        <f>[8]Outubro!$C$35</f>
        <v>*</v>
      </c>
      <c r="AG12" s="133" t="s">
        <v>226</v>
      </c>
      <c r="AH12" s="94" t="s">
        <v>226</v>
      </c>
    </row>
    <row r="13" spans="1:36" x14ac:dyDescent="0.2">
      <c r="A13" s="58" t="s">
        <v>114</v>
      </c>
      <c r="B13" s="11">
        <f>[9]Outubro!$C$5</f>
        <v>40.299999999999997</v>
      </c>
      <c r="C13" s="11">
        <f>[9]Outubro!$C$6</f>
        <v>40.200000000000003</v>
      </c>
      <c r="D13" s="11">
        <f>[9]Outubro!$C$7</f>
        <v>40.200000000000003</v>
      </c>
      <c r="E13" s="11">
        <f>[9]Outubro!$C$8</f>
        <v>33.799999999999997</v>
      </c>
      <c r="F13" s="11">
        <f>[9]Outubro!$C$9</f>
        <v>34.5</v>
      </c>
      <c r="G13" s="11">
        <f>[9]Outubro!$C$10</f>
        <v>38</v>
      </c>
      <c r="H13" s="11">
        <f>[9]Outubro!$C$11</f>
        <v>40.200000000000003</v>
      </c>
      <c r="I13" s="11">
        <f>[9]Outubro!$C$12</f>
        <v>39.700000000000003</v>
      </c>
      <c r="J13" s="11">
        <f>[9]Outubro!$C$13</f>
        <v>39.4</v>
      </c>
      <c r="K13" s="11">
        <f>[9]Outubro!$C$14</f>
        <v>35.299999999999997</v>
      </c>
      <c r="L13" s="11">
        <f>[9]Outubro!$C$15</f>
        <v>37.299999999999997</v>
      </c>
      <c r="M13" s="11">
        <f>[9]Outubro!$C$16</f>
        <v>35.6</v>
      </c>
      <c r="N13" s="11">
        <f>[9]Outubro!$C$17</f>
        <v>36.6</v>
      </c>
      <c r="O13" s="11">
        <f>[9]Outubro!$C$18</f>
        <v>38.4</v>
      </c>
      <c r="P13" s="11">
        <f>[9]Outubro!$C$19</f>
        <v>32.799999999999997</v>
      </c>
      <c r="Q13" s="11">
        <f>[9]Outubro!$C$20</f>
        <v>30.9</v>
      </c>
      <c r="R13" s="11">
        <f>[9]Outubro!$C$21</f>
        <v>33.5</v>
      </c>
      <c r="S13" s="11">
        <f>[9]Outubro!$C$22</f>
        <v>28.2</v>
      </c>
      <c r="T13" s="11">
        <f>[9]Outubro!$C$23</f>
        <v>33.5</v>
      </c>
      <c r="U13" s="11">
        <f>[9]Outubro!$C$24</f>
        <v>34.700000000000003</v>
      </c>
      <c r="V13" s="11">
        <f>[9]Outubro!$C$25</f>
        <v>34</v>
      </c>
      <c r="W13" s="11">
        <f>[9]Outubro!$C$26</f>
        <v>33.4</v>
      </c>
      <c r="X13" s="11">
        <f>[9]Outubro!$C$27</f>
        <v>31.8</v>
      </c>
      <c r="Y13" s="11">
        <f>[9]Outubro!$C$28</f>
        <v>31.3</v>
      </c>
      <c r="Z13" s="11">
        <f>[9]Outubro!$C$29</f>
        <v>35.299999999999997</v>
      </c>
      <c r="AA13" s="11">
        <f>[9]Outubro!$C$30</f>
        <v>30.1</v>
      </c>
      <c r="AB13" s="11">
        <f>[9]Outubro!$C$31</f>
        <v>30.7</v>
      </c>
      <c r="AC13" s="11">
        <f>[9]Outubro!$C$32</f>
        <v>34</v>
      </c>
      <c r="AD13" s="11">
        <f>[9]Outubro!$C$33</f>
        <v>27.7</v>
      </c>
      <c r="AE13" s="11">
        <f>[9]Outubro!$C$34</f>
        <v>29.7</v>
      </c>
      <c r="AF13" s="11">
        <f>[9]Outubro!$C$35</f>
        <v>30.7</v>
      </c>
      <c r="AG13" s="139">
        <f>MAX(B13:AF13)</f>
        <v>40.299999999999997</v>
      </c>
      <c r="AH13" s="113">
        <f>AVERAGE(B13:AF13)</f>
        <v>34.574193548387093</v>
      </c>
    </row>
    <row r="14" spans="1:36" x14ac:dyDescent="0.2">
      <c r="A14" s="58" t="s">
        <v>118</v>
      </c>
      <c r="B14" s="11" t="str">
        <f>[10]Outubro!$C$5</f>
        <v>*</v>
      </c>
      <c r="C14" s="11" t="str">
        <f>[10]Outubro!$C$6</f>
        <v>*</v>
      </c>
      <c r="D14" s="11" t="str">
        <f>[10]Outubro!$C$7</f>
        <v>*</v>
      </c>
      <c r="E14" s="11" t="str">
        <f>[10]Outubro!$C$8</f>
        <v>*</v>
      </c>
      <c r="F14" s="11" t="str">
        <f>[10]Outubro!$C$9</f>
        <v>*</v>
      </c>
      <c r="G14" s="11" t="str">
        <f>[10]Outubro!$C$10</f>
        <v>*</v>
      </c>
      <c r="H14" s="11" t="str">
        <f>[10]Outubro!$C$11</f>
        <v>*</v>
      </c>
      <c r="I14" s="11" t="str">
        <f>[10]Outubro!$C$12</f>
        <v>*</v>
      </c>
      <c r="J14" s="11" t="str">
        <f>[10]Outubro!$C$13</f>
        <v>*</v>
      </c>
      <c r="K14" s="11" t="str">
        <f>[10]Outubro!$C$14</f>
        <v>*</v>
      </c>
      <c r="L14" s="11" t="str">
        <f>[10]Outubro!$C$15</f>
        <v>*</v>
      </c>
      <c r="M14" s="11" t="str">
        <f>[10]Outubro!$C$16</f>
        <v>*</v>
      </c>
      <c r="N14" s="11" t="str">
        <f>[10]Outubro!$C$17</f>
        <v>*</v>
      </c>
      <c r="O14" s="11" t="str">
        <f>[10]Outubro!$C$18</f>
        <v>*</v>
      </c>
      <c r="P14" s="11" t="str">
        <f>[10]Outubro!$C$19</f>
        <v>*</v>
      </c>
      <c r="Q14" s="11" t="str">
        <f>[10]Outubro!$C$20</f>
        <v>*</v>
      </c>
      <c r="R14" s="11" t="str">
        <f>[10]Outubro!$C$21</f>
        <v>*</v>
      </c>
      <c r="S14" s="11" t="str">
        <f>[10]Outubro!$C$22</f>
        <v>*</v>
      </c>
      <c r="T14" s="11" t="str">
        <f>[10]Outubro!$C$23</f>
        <v>*</v>
      </c>
      <c r="U14" s="11" t="str">
        <f>[10]Outubro!$C$24</f>
        <v>*</v>
      </c>
      <c r="V14" s="11" t="str">
        <f>[10]Outubro!$C$25</f>
        <v>*</v>
      </c>
      <c r="W14" s="11" t="str">
        <f>[10]Outubro!$C$26</f>
        <v>*</v>
      </c>
      <c r="X14" s="11" t="str">
        <f>[10]Outubro!$C$27</f>
        <v>*</v>
      </c>
      <c r="Y14" s="11" t="str">
        <f>[10]Outubro!$C$28</f>
        <v>*</v>
      </c>
      <c r="Z14" s="11" t="str">
        <f>[10]Outubro!$C$29</f>
        <v>*</v>
      </c>
      <c r="AA14" s="11" t="str">
        <f>[10]Outubro!$C$30</f>
        <v>*</v>
      </c>
      <c r="AB14" s="11" t="str">
        <f>[10]Outubro!$C$31</f>
        <v>*</v>
      </c>
      <c r="AC14" s="11" t="str">
        <f>[10]Outubro!$C$32</f>
        <v>*</v>
      </c>
      <c r="AD14" s="11" t="str">
        <f>[10]Outubro!$C$33</f>
        <v>*</v>
      </c>
      <c r="AE14" s="11" t="str">
        <f>[10]Outubro!$C$34</f>
        <v>*</v>
      </c>
      <c r="AF14" s="11" t="str">
        <f>[10]Outubro!$C$35</f>
        <v>*</v>
      </c>
      <c r="AG14" s="133" t="s">
        <v>226</v>
      </c>
      <c r="AH14" s="94" t="s">
        <v>226</v>
      </c>
    </row>
    <row r="15" spans="1:36" x14ac:dyDescent="0.2">
      <c r="A15" s="58" t="s">
        <v>121</v>
      </c>
      <c r="B15" s="11">
        <f>[11]Outubro!$C$5</f>
        <v>40</v>
      </c>
      <c r="C15" s="11">
        <f>[11]Outubro!$C$6</f>
        <v>40.200000000000003</v>
      </c>
      <c r="D15" s="11">
        <f>[11]Outubro!$C$7</f>
        <v>41</v>
      </c>
      <c r="E15" s="11">
        <f>[11]Outubro!$C$8</f>
        <v>35.9</v>
      </c>
      <c r="F15" s="11">
        <f>[11]Outubro!$C$9</f>
        <v>37.200000000000003</v>
      </c>
      <c r="G15" s="11">
        <f>[11]Outubro!$C$10</f>
        <v>38.9</v>
      </c>
      <c r="H15" s="11">
        <f>[11]Outubro!$C$11</f>
        <v>41.2</v>
      </c>
      <c r="I15" s="11">
        <f>[11]Outubro!$C$12</f>
        <v>40.200000000000003</v>
      </c>
      <c r="J15" s="11">
        <f>[11]Outubro!$C$13</f>
        <v>38.1</v>
      </c>
      <c r="K15" s="11">
        <f>[11]Outubro!$C$14</f>
        <v>31.9</v>
      </c>
      <c r="L15" s="11">
        <f>[11]Outubro!$C$15</f>
        <v>33.700000000000003</v>
      </c>
      <c r="M15" s="11">
        <f>[11]Outubro!$C$16</f>
        <v>35.700000000000003</v>
      </c>
      <c r="N15" s="11">
        <f>[11]Outubro!$C$17</f>
        <v>36.200000000000003</v>
      </c>
      <c r="O15" s="11">
        <f>[11]Outubro!$C$18</f>
        <v>36.200000000000003</v>
      </c>
      <c r="P15" s="11">
        <f>[11]Outubro!$C$19</f>
        <v>24.9</v>
      </c>
      <c r="Q15" s="11">
        <f>[11]Outubro!$C$20</f>
        <v>28.8</v>
      </c>
      <c r="R15" s="11">
        <f>[11]Outubro!$C$21</f>
        <v>31.2</v>
      </c>
      <c r="S15" s="11">
        <f>[11]Outubro!$C$22</f>
        <v>30.2</v>
      </c>
      <c r="T15" s="11">
        <f>[11]Outubro!$C$23</f>
        <v>34.700000000000003</v>
      </c>
      <c r="U15" s="11">
        <f>[11]Outubro!$C$24</f>
        <v>34.200000000000003</v>
      </c>
      <c r="V15" s="11">
        <f>[11]Outubro!$C$25</f>
        <v>35.6</v>
      </c>
      <c r="W15" s="11">
        <f>[11]Outubro!$C$26</f>
        <v>33.799999999999997</v>
      </c>
      <c r="X15" s="11">
        <f>[11]Outubro!$C$27</f>
        <v>32.6</v>
      </c>
      <c r="Y15" s="11">
        <f>[11]Outubro!$C$28</f>
        <v>29</v>
      </c>
      <c r="Z15" s="11">
        <f>[11]Outubro!$C$29</f>
        <v>34.9</v>
      </c>
      <c r="AA15" s="11">
        <f>[11]Outubro!$C$30</f>
        <v>29</v>
      </c>
      <c r="AB15" s="11">
        <f>[11]Outubro!$C$31</f>
        <v>29.4</v>
      </c>
      <c r="AC15" s="11">
        <f>[11]Outubro!$C$32</f>
        <v>33.9</v>
      </c>
      <c r="AD15" s="11">
        <f>[11]Outubro!$C$33</f>
        <v>27.3</v>
      </c>
      <c r="AE15" s="11">
        <f>[11]Outubro!$C$34</f>
        <v>29.4</v>
      </c>
      <c r="AF15" s="11">
        <f>[11]Outubro!$C$35</f>
        <v>29</v>
      </c>
      <c r="AG15" s="133">
        <f t="shared" ref="AG15" si="3">MAX(B15:AF15)</f>
        <v>41.2</v>
      </c>
      <c r="AH15" s="94">
        <f t="shared" ref="AH15" si="4">AVERAGE(B15:AF15)</f>
        <v>34.009677419354837</v>
      </c>
    </row>
    <row r="16" spans="1:36" x14ac:dyDescent="0.2">
      <c r="A16" s="58" t="s">
        <v>168</v>
      </c>
      <c r="B16" s="11" t="str">
        <f>[12]Outubro!$C$5</f>
        <v>*</v>
      </c>
      <c r="C16" s="11" t="str">
        <f>[12]Outubro!$C$6</f>
        <v>*</v>
      </c>
      <c r="D16" s="11" t="str">
        <f>[12]Outubro!$C$7</f>
        <v>*</v>
      </c>
      <c r="E16" s="11" t="str">
        <f>[12]Outubro!$C$8</f>
        <v>*</v>
      </c>
      <c r="F16" s="11" t="str">
        <f>[12]Outubro!$C$9</f>
        <v>*</v>
      </c>
      <c r="G16" s="11" t="str">
        <f>[12]Outubro!$C$10</f>
        <v>*</v>
      </c>
      <c r="H16" s="11" t="str">
        <f>[12]Outubro!$C$11</f>
        <v>*</v>
      </c>
      <c r="I16" s="11" t="str">
        <f>[12]Outubro!$C$12</f>
        <v>*</v>
      </c>
      <c r="J16" s="11" t="str">
        <f>[12]Outubro!$C$13</f>
        <v>*</v>
      </c>
      <c r="K16" s="11" t="str">
        <f>[12]Outubro!$C$14</f>
        <v>*</v>
      </c>
      <c r="L16" s="11" t="str">
        <f>[12]Outubro!$C$15</f>
        <v>*</v>
      </c>
      <c r="M16" s="11" t="str">
        <f>[12]Outubro!$C$16</f>
        <v>*</v>
      </c>
      <c r="N16" s="11" t="str">
        <f>[12]Outubro!$C$17</f>
        <v>*</v>
      </c>
      <c r="O16" s="11" t="str">
        <f>[12]Outubro!$C$18</f>
        <v>*</v>
      </c>
      <c r="P16" s="11" t="str">
        <f>[12]Outubro!$C$19</f>
        <v>*</v>
      </c>
      <c r="Q16" s="11" t="str">
        <f>[12]Outubro!$C$20</f>
        <v>*</v>
      </c>
      <c r="R16" s="11" t="str">
        <f>[12]Outubro!$C$21</f>
        <v>*</v>
      </c>
      <c r="S16" s="11" t="str">
        <f>[12]Outubro!$C$22</f>
        <v>*</v>
      </c>
      <c r="T16" s="11" t="str">
        <f>[12]Outubro!$C$23</f>
        <v>*</v>
      </c>
      <c r="U16" s="11" t="str">
        <f>[12]Outubro!$C$24</f>
        <v>*</v>
      </c>
      <c r="V16" s="11" t="str">
        <f>[12]Outubro!$C$25</f>
        <v>*</v>
      </c>
      <c r="W16" s="11" t="str">
        <f>[12]Outubro!$C$26</f>
        <v>*</v>
      </c>
      <c r="X16" s="11" t="str">
        <f>[12]Outubro!$C$27</f>
        <v>*</v>
      </c>
      <c r="Y16" s="11" t="str">
        <f>[12]Outubro!$C$28</f>
        <v>*</v>
      </c>
      <c r="Z16" s="11" t="str">
        <f>[12]Outubro!$C$29</f>
        <v>*</v>
      </c>
      <c r="AA16" s="11" t="str">
        <f>[12]Outubro!$C$30</f>
        <v>*</v>
      </c>
      <c r="AB16" s="11" t="str">
        <f>[12]Outubro!$C$31</f>
        <v>*</v>
      </c>
      <c r="AC16" s="11" t="str">
        <f>[12]Outubro!$C$32</f>
        <v>*</v>
      </c>
      <c r="AD16" s="11" t="str">
        <f>[12]Outubro!$C$33</f>
        <v>*</v>
      </c>
      <c r="AE16" s="11" t="str">
        <f>[12]Outubro!$C$34</f>
        <v>*</v>
      </c>
      <c r="AF16" s="11" t="str">
        <f>[12]Outubro!$C$35</f>
        <v>*</v>
      </c>
      <c r="AG16" s="133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[13]Outubro!$C$5</f>
        <v>40.700000000000003</v>
      </c>
      <c r="C17" s="11">
        <f>[13]Outubro!$C$6</f>
        <v>39.6</v>
      </c>
      <c r="D17" s="11">
        <f>[13]Outubro!$C$7</f>
        <v>40.200000000000003</v>
      </c>
      <c r="E17" s="11">
        <f>[13]Outubro!$C$8</f>
        <v>40.299999999999997</v>
      </c>
      <c r="F17" s="11">
        <f>[13]Outubro!$C$9</f>
        <v>41</v>
      </c>
      <c r="G17" s="11">
        <f>[13]Outubro!$C$10</f>
        <v>39.9</v>
      </c>
      <c r="H17" s="11">
        <f>[13]Outubro!$C$11</f>
        <v>40.299999999999997</v>
      </c>
      <c r="I17" s="11">
        <f>[13]Outubro!$C$12</f>
        <v>37.799999999999997</v>
      </c>
      <c r="J17" s="11">
        <f>[13]Outubro!$C$13</f>
        <v>38.200000000000003</v>
      </c>
      <c r="K17" s="11">
        <f>[13]Outubro!$C$14</f>
        <v>35.1</v>
      </c>
      <c r="L17" s="11">
        <f>[13]Outubro!$C$15</f>
        <v>36</v>
      </c>
      <c r="M17" s="11">
        <f>[13]Outubro!$C$16</f>
        <v>33.4</v>
      </c>
      <c r="N17" s="11">
        <f>[13]Outubro!$C$17</f>
        <v>34.799999999999997</v>
      </c>
      <c r="O17" s="11">
        <f>[13]Outubro!$C$18</f>
        <v>38.6</v>
      </c>
      <c r="P17" s="11">
        <f>[13]Outubro!$C$19</f>
        <v>27.6</v>
      </c>
      <c r="Q17" s="11">
        <f>[13]Outubro!$C$20</f>
        <v>31.4</v>
      </c>
      <c r="R17" s="11">
        <f>[13]Outubro!$C$21</f>
        <v>33.6</v>
      </c>
      <c r="S17" s="11">
        <f>[13]Outubro!$C$22</f>
        <v>33.6</v>
      </c>
      <c r="T17" s="11">
        <f>[13]Outubro!$C$23</f>
        <v>33.200000000000003</v>
      </c>
      <c r="U17" s="11">
        <f>[13]Outubro!$C$24</f>
        <v>32.299999999999997</v>
      </c>
      <c r="V17" s="11">
        <f>[13]Outubro!$C$25</f>
        <v>33.299999999999997</v>
      </c>
      <c r="W17" s="11">
        <f>[13]Outubro!$C$26</f>
        <v>33.1</v>
      </c>
      <c r="X17" s="11">
        <f>[13]Outubro!$C$27</f>
        <v>30.2</v>
      </c>
      <c r="Y17" s="11">
        <f>[13]Outubro!$C$28</f>
        <v>31.7</v>
      </c>
      <c r="Z17" s="11">
        <f>[13]Outubro!$C$29</f>
        <v>33.700000000000003</v>
      </c>
      <c r="AA17" s="11">
        <f>[13]Outubro!$C$30</f>
        <v>28.3</v>
      </c>
      <c r="AB17" s="11">
        <f>[13]Outubro!$C$31</f>
        <v>29.3</v>
      </c>
      <c r="AC17" s="11">
        <f>[13]Outubro!$C$32</f>
        <v>32.799999999999997</v>
      </c>
      <c r="AD17" s="11">
        <f>[13]Outubro!$C$33</f>
        <v>27</v>
      </c>
      <c r="AE17" s="11">
        <f>[13]Outubro!$C$34</f>
        <v>26.2</v>
      </c>
      <c r="AF17" s="11">
        <f>[13]Outubro!$C$35</f>
        <v>29</v>
      </c>
      <c r="AG17" s="133">
        <f t="shared" ref="AG17:AG25" si="5">MAX(B17:AF17)</f>
        <v>41</v>
      </c>
      <c r="AH17" s="94">
        <f t="shared" ref="AH17:AH25" si="6">AVERAGE(B17:AF17)</f>
        <v>34.264516129032259</v>
      </c>
      <c r="AJ17" s="12" t="s">
        <v>47</v>
      </c>
    </row>
    <row r="18" spans="1:39" x14ac:dyDescent="0.2">
      <c r="A18" s="58" t="s">
        <v>3</v>
      </c>
      <c r="B18" s="11">
        <f>[14]Outubro!$C$5</f>
        <v>36.799999999999997</v>
      </c>
      <c r="C18" s="11">
        <f>[14]Outubro!$C$6</f>
        <v>41.9</v>
      </c>
      <c r="D18" s="11">
        <f>[14]Outubro!$C$7</f>
        <v>42.2</v>
      </c>
      <c r="E18" s="11">
        <f>[14]Outubro!$C$8</f>
        <v>42</v>
      </c>
      <c r="F18" s="11">
        <f>[14]Outubro!$C$9</f>
        <v>42</v>
      </c>
      <c r="G18" s="11">
        <f>[14]Outubro!$C$10</f>
        <v>41.9</v>
      </c>
      <c r="H18" s="11">
        <f>[14]Outubro!$C$11</f>
        <v>42.1</v>
      </c>
      <c r="I18" s="11">
        <f>[14]Outubro!$C$12</f>
        <v>40</v>
      </c>
      <c r="J18" s="11">
        <f>[14]Outubro!$C$13</f>
        <v>41.3</v>
      </c>
      <c r="K18" s="11">
        <f>[14]Outubro!$C$14</f>
        <v>35.9</v>
      </c>
      <c r="L18" s="11">
        <f>[14]Outubro!$C$15</f>
        <v>36.9</v>
      </c>
      <c r="M18" s="11">
        <f>[14]Outubro!$C$16</f>
        <v>36.5</v>
      </c>
      <c r="N18" s="11">
        <f>[14]Outubro!$C$17</f>
        <v>38.799999999999997</v>
      </c>
      <c r="O18" s="11">
        <f>[14]Outubro!$C$18</f>
        <v>39.200000000000003</v>
      </c>
      <c r="P18" s="11">
        <f>[14]Outubro!$C$19</f>
        <v>31.2</v>
      </c>
      <c r="Q18" s="11">
        <f>[14]Outubro!$C$20</f>
        <v>31</v>
      </c>
      <c r="R18" s="11">
        <f>[14]Outubro!$C$21</f>
        <v>33.700000000000003</v>
      </c>
      <c r="S18" s="11">
        <f>[14]Outubro!$C$22</f>
        <v>37</v>
      </c>
      <c r="T18" s="11">
        <f>[14]Outubro!$C$23</f>
        <v>31.1</v>
      </c>
      <c r="U18" s="11">
        <f>[14]Outubro!$C$24</f>
        <v>28.1</v>
      </c>
      <c r="V18" s="11">
        <f>[14]Outubro!$C$25</f>
        <v>33.5</v>
      </c>
      <c r="W18" s="11">
        <f>[14]Outubro!$C$26</f>
        <v>33.799999999999997</v>
      </c>
      <c r="X18" s="11">
        <f>[14]Outubro!$C$27</f>
        <v>35.700000000000003</v>
      </c>
      <c r="Y18" s="11">
        <f>[14]Outubro!$C$28</f>
        <v>32.799999999999997</v>
      </c>
      <c r="Z18" s="11">
        <f>[14]Outubro!$C$29</f>
        <v>34.5</v>
      </c>
      <c r="AA18" s="11">
        <f>[14]Outubro!$C$30</f>
        <v>31.9</v>
      </c>
      <c r="AB18" s="11">
        <f>[14]Outubro!$C$31</f>
        <v>29.5</v>
      </c>
      <c r="AC18" s="11">
        <f>[14]Outubro!$C$32</f>
        <v>35.200000000000003</v>
      </c>
      <c r="AD18" s="11">
        <f>[14]Outubro!$C$33</f>
        <v>28.3</v>
      </c>
      <c r="AE18" s="11">
        <f>[14]Outubro!$C$34</f>
        <v>23.3</v>
      </c>
      <c r="AF18" s="11" t="str">
        <f>[14]Outubro!$C$35</f>
        <v>*</v>
      </c>
      <c r="AG18" s="133">
        <f t="shared" si="5"/>
        <v>42.2</v>
      </c>
      <c r="AH18" s="94">
        <f t="shared" si="6"/>
        <v>35.603333333333339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[15]Outubro!$C$5</f>
        <v>*</v>
      </c>
      <c r="C19" s="11" t="str">
        <f>[15]Outubro!$C$6</f>
        <v>*</v>
      </c>
      <c r="D19" s="11" t="str">
        <f>[15]Outubro!$C$7</f>
        <v>*</v>
      </c>
      <c r="E19" s="11" t="str">
        <f>[15]Outubro!$C$8</f>
        <v>*</v>
      </c>
      <c r="F19" s="11" t="str">
        <f>[15]Outubro!$C$9</f>
        <v>*</v>
      </c>
      <c r="G19" s="11" t="str">
        <f>[15]Outubro!$C$10</f>
        <v>*</v>
      </c>
      <c r="H19" s="11" t="str">
        <f>[15]Outubro!$C$11</f>
        <v>*</v>
      </c>
      <c r="I19" s="11" t="str">
        <f>[15]Outubro!$C$12</f>
        <v>*</v>
      </c>
      <c r="J19" s="11" t="str">
        <f>[15]Outubro!$C$13</f>
        <v>*</v>
      </c>
      <c r="K19" s="11" t="str">
        <f>[15]Outubro!$C$14</f>
        <v>*</v>
      </c>
      <c r="L19" s="11" t="str">
        <f>[15]Outubro!$C$15</f>
        <v>*</v>
      </c>
      <c r="M19" s="11" t="str">
        <f>[15]Outubro!$C$16</f>
        <v>*</v>
      </c>
      <c r="N19" s="11" t="str">
        <f>[15]Outubro!$C$17</f>
        <v>*</v>
      </c>
      <c r="O19" s="11" t="str">
        <f>[15]Outubro!$C$18</f>
        <v>*</v>
      </c>
      <c r="P19" s="11" t="str">
        <f>[15]Outubro!$C$19</f>
        <v>*</v>
      </c>
      <c r="Q19" s="11" t="str">
        <f>[15]Outubro!$C$20</f>
        <v>*</v>
      </c>
      <c r="R19" s="11" t="str">
        <f>[15]Outubro!$C$21</f>
        <v>*</v>
      </c>
      <c r="S19" s="11" t="str">
        <f>[15]Outubro!$C$22</f>
        <v>*</v>
      </c>
      <c r="T19" s="11" t="str">
        <f>[15]Outubro!$C$23</f>
        <v>*</v>
      </c>
      <c r="U19" s="11" t="str">
        <f>[15]Outubro!$C$24</f>
        <v>*</v>
      </c>
      <c r="V19" s="11" t="str">
        <f>[15]Outubro!$C$25</f>
        <v>*</v>
      </c>
      <c r="W19" s="11" t="str">
        <f>[15]Outubro!$C$26</f>
        <v>*</v>
      </c>
      <c r="X19" s="11" t="str">
        <f>[15]Outubro!$C$27</f>
        <v>*</v>
      </c>
      <c r="Y19" s="11" t="str">
        <f>[15]Outubro!$C$28</f>
        <v>*</v>
      </c>
      <c r="Z19" s="11" t="str">
        <f>[15]Outubro!$C$29</f>
        <v>*</v>
      </c>
      <c r="AA19" s="11" t="str">
        <f>[15]Outubro!$C$30</f>
        <v>*</v>
      </c>
      <c r="AB19" s="11" t="str">
        <f>[15]Outubro!$C$31</f>
        <v>*</v>
      </c>
      <c r="AC19" s="11" t="str">
        <f>[15]Outubro!$C$32</f>
        <v>*</v>
      </c>
      <c r="AD19" s="11" t="str">
        <f>[15]Outubro!$C$33</f>
        <v>*</v>
      </c>
      <c r="AE19" s="11" t="str">
        <f>[15]Outubro!$C$34</f>
        <v>*</v>
      </c>
      <c r="AF19" s="11" t="str">
        <f>[15]Outubro!$C$35</f>
        <v>*</v>
      </c>
      <c r="AG19" s="133" t="s">
        <v>226</v>
      </c>
      <c r="AH19" s="94" t="s">
        <v>226</v>
      </c>
    </row>
    <row r="20" spans="1:39" x14ac:dyDescent="0.2">
      <c r="A20" s="58" t="s">
        <v>5</v>
      </c>
      <c r="B20" s="11">
        <f>[16]Outubro!$C$5</f>
        <v>43.4</v>
      </c>
      <c r="C20" s="11">
        <f>[16]Outubro!$C$6</f>
        <v>42.4</v>
      </c>
      <c r="D20" s="11">
        <f>[16]Outubro!$C$7</f>
        <v>42.1</v>
      </c>
      <c r="E20" s="11">
        <f>[16]Outubro!$C$8</f>
        <v>36.5</v>
      </c>
      <c r="F20" s="11">
        <f>[16]Outubro!$C$9</f>
        <v>37.799999999999997</v>
      </c>
      <c r="G20" s="11">
        <f>[16]Outubro!$C$10</f>
        <v>41.1</v>
      </c>
      <c r="H20" s="11">
        <f>[16]Outubro!$C$11</f>
        <v>41.1</v>
      </c>
      <c r="I20" s="11">
        <f>[16]Outubro!$C$12</f>
        <v>42.5</v>
      </c>
      <c r="J20" s="11">
        <f>[16]Outubro!$C$13</f>
        <v>42.7</v>
      </c>
      <c r="K20" s="11">
        <f>[16]Outubro!$C$14</f>
        <v>40.9</v>
      </c>
      <c r="L20" s="11">
        <f>[16]Outubro!$C$15</f>
        <v>39.1</v>
      </c>
      <c r="M20" s="11">
        <f>[16]Outubro!$C$16</f>
        <v>37</v>
      </c>
      <c r="N20" s="11">
        <f>[16]Outubro!$C$17</f>
        <v>39.9</v>
      </c>
      <c r="O20" s="11">
        <f>[16]Outubro!$C$18</f>
        <v>40.5</v>
      </c>
      <c r="P20" s="11">
        <f>[16]Outubro!$C$19</f>
        <v>33.299999999999997</v>
      </c>
      <c r="Q20" s="11">
        <f>[16]Outubro!$C$20</f>
        <v>34.799999999999997</v>
      </c>
      <c r="R20" s="11">
        <f>[16]Outubro!$C$21</f>
        <v>39.9</v>
      </c>
      <c r="S20" s="11">
        <f>[16]Outubro!$C$22</f>
        <v>39.200000000000003</v>
      </c>
      <c r="T20" s="11">
        <f>[16]Outubro!$C$23</f>
        <v>32.9</v>
      </c>
      <c r="U20" s="11">
        <f>[16]Outubro!$C$24</f>
        <v>34.6</v>
      </c>
      <c r="V20" s="11">
        <f>[16]Outubro!$C$25</f>
        <v>28.7</v>
      </c>
      <c r="W20" s="11">
        <f>[16]Outubro!$C$26</f>
        <v>36.1</v>
      </c>
      <c r="X20" s="11">
        <f>[16]Outubro!$C$27</f>
        <v>30.3</v>
      </c>
      <c r="Y20" s="11">
        <f>[16]Outubro!$C$28</f>
        <v>28.5</v>
      </c>
      <c r="Z20" s="11">
        <f>[16]Outubro!$C$29</f>
        <v>35.799999999999997</v>
      </c>
      <c r="AA20" s="11">
        <f>[16]Outubro!$C$30</f>
        <v>33.9</v>
      </c>
      <c r="AB20" s="11">
        <f>[16]Outubro!$C$31</f>
        <v>29.7</v>
      </c>
      <c r="AC20" s="11">
        <f>[16]Outubro!$C$32</f>
        <v>36.9</v>
      </c>
      <c r="AD20" s="11">
        <f>[16]Outubro!$C$33</f>
        <v>30.2</v>
      </c>
      <c r="AE20" s="11">
        <f>[16]Outubro!$C$34</f>
        <v>29.6</v>
      </c>
      <c r="AF20" s="11">
        <f>[16]Outubro!$C$35</f>
        <v>30.9</v>
      </c>
      <c r="AG20" s="133">
        <f t="shared" si="5"/>
        <v>43.4</v>
      </c>
      <c r="AH20" s="94">
        <f t="shared" si="6"/>
        <v>36.525806451612901</v>
      </c>
      <c r="AI20" s="12" t="s">
        <v>47</v>
      </c>
      <c r="AJ20" t="s">
        <v>47</v>
      </c>
      <c r="AL20" t="s">
        <v>47</v>
      </c>
    </row>
    <row r="21" spans="1:39" x14ac:dyDescent="0.2">
      <c r="A21" s="58" t="s">
        <v>43</v>
      </c>
      <c r="B21" s="11">
        <f>[17]Outubro!$C$5</f>
        <v>39.9</v>
      </c>
      <c r="C21" s="11">
        <f>[17]Outubro!$C$6</f>
        <v>39.6</v>
      </c>
      <c r="D21" s="11">
        <f>[17]Outubro!$C$7</f>
        <v>40.200000000000003</v>
      </c>
      <c r="E21" s="11">
        <f>[17]Outubro!$C$8</f>
        <v>41.3</v>
      </c>
      <c r="F21" s="11">
        <f>[17]Outubro!$C$9</f>
        <v>40.5</v>
      </c>
      <c r="G21" s="11">
        <f>[17]Outubro!$C$10</f>
        <v>40.9</v>
      </c>
      <c r="H21" s="11">
        <f>[17]Outubro!$C$11</f>
        <v>38.700000000000003</v>
      </c>
      <c r="I21" s="11">
        <f>[17]Outubro!$C$12</f>
        <v>38.799999999999997</v>
      </c>
      <c r="J21" s="11">
        <f>[17]Outubro!$C$13</f>
        <v>39.1</v>
      </c>
      <c r="K21" s="11">
        <f>[17]Outubro!$C$14</f>
        <v>36</v>
      </c>
      <c r="L21" s="11">
        <f>[17]Outubro!$C$15</f>
        <v>32.5</v>
      </c>
      <c r="M21" s="11">
        <f>[17]Outubro!$C$16</f>
        <v>35.6</v>
      </c>
      <c r="N21" s="11">
        <f>[17]Outubro!$C$17</f>
        <v>36.4</v>
      </c>
      <c r="O21" s="11">
        <f>[17]Outubro!$C$18</f>
        <v>37.299999999999997</v>
      </c>
      <c r="P21" s="11">
        <f>[17]Outubro!$C$19</f>
        <v>32.5</v>
      </c>
      <c r="Q21" s="11">
        <f>[17]Outubro!$C$20</f>
        <v>33.299999999999997</v>
      </c>
      <c r="R21" s="11">
        <f>[17]Outubro!$C$21</f>
        <v>34</v>
      </c>
      <c r="S21" s="11">
        <f>[17]Outubro!$C$22</f>
        <v>35.6</v>
      </c>
      <c r="T21" s="11">
        <f>[17]Outubro!$C$23</f>
        <v>33.200000000000003</v>
      </c>
      <c r="U21" s="11">
        <f>[17]Outubro!$C$24</f>
        <v>31.3</v>
      </c>
      <c r="V21" s="11">
        <f>[17]Outubro!$C$25</f>
        <v>33.5</v>
      </c>
      <c r="W21" s="11">
        <f>[17]Outubro!$C$26</f>
        <v>34.1</v>
      </c>
      <c r="X21" s="11">
        <f>[17]Outubro!$C$27</f>
        <v>32.9</v>
      </c>
      <c r="Y21" s="11">
        <f>[17]Outubro!$C$28</f>
        <v>32.799999999999997</v>
      </c>
      <c r="Z21" s="11">
        <f>[17]Outubro!$C$29</f>
        <v>32.6</v>
      </c>
      <c r="AA21" s="11">
        <f>[17]Outubro!$C$30</f>
        <v>32.799999999999997</v>
      </c>
      <c r="AB21" s="11">
        <f>[17]Outubro!$C$31</f>
        <v>28.2</v>
      </c>
      <c r="AC21" s="11">
        <f>[17]Outubro!$C$32</f>
        <v>33.200000000000003</v>
      </c>
      <c r="AD21" s="11">
        <f>[17]Outubro!$C$33</f>
        <v>25.5</v>
      </c>
      <c r="AE21" s="11">
        <f>[17]Outubro!$C$34</f>
        <v>29.3</v>
      </c>
      <c r="AF21" s="11">
        <f>[17]Outubro!$C$35</f>
        <v>30.9</v>
      </c>
      <c r="AG21" s="133">
        <f>MAX(B21:AF21)</f>
        <v>41.3</v>
      </c>
      <c r="AH21" s="94">
        <f>AVERAGE(B21:AF21)</f>
        <v>34.919354838709687</v>
      </c>
      <c r="AJ21" t="s">
        <v>229</v>
      </c>
      <c r="AL21" t="s">
        <v>47</v>
      </c>
    </row>
    <row r="22" spans="1:39" x14ac:dyDescent="0.2">
      <c r="A22" s="58" t="s">
        <v>6</v>
      </c>
      <c r="B22" s="11">
        <f>[18]Outubro!$C$5</f>
        <v>43</v>
      </c>
      <c r="C22" s="11">
        <f>[18]Outubro!$C$6</f>
        <v>41.2</v>
      </c>
      <c r="D22" s="11">
        <f>[18]Outubro!$C$7</f>
        <v>42.5</v>
      </c>
      <c r="E22" s="11">
        <f>[18]Outubro!$C$8</f>
        <v>43.3</v>
      </c>
      <c r="F22" s="11">
        <f>[18]Outubro!$C$9</f>
        <v>43.7</v>
      </c>
      <c r="G22" s="11">
        <f>[18]Outubro!$C$10</f>
        <v>44</v>
      </c>
      <c r="H22" s="11">
        <f>[18]Outubro!$C$11</f>
        <v>41.3</v>
      </c>
      <c r="I22" s="11">
        <f>[18]Outubro!$C$12</f>
        <v>41.7</v>
      </c>
      <c r="J22" s="11">
        <f>[18]Outubro!$C$13</f>
        <v>41.5</v>
      </c>
      <c r="K22" s="11">
        <f>[18]Outubro!$C$14</f>
        <v>39.700000000000003</v>
      </c>
      <c r="L22" s="11">
        <f>[18]Outubro!$C$15</f>
        <v>35.9</v>
      </c>
      <c r="M22" s="11">
        <f>[18]Outubro!$C$16</f>
        <v>35.200000000000003</v>
      </c>
      <c r="N22" s="11">
        <f>[18]Outubro!$C$17</f>
        <v>40.299999999999997</v>
      </c>
      <c r="O22" s="11">
        <f>[18]Outubro!$C$18</f>
        <v>40.9</v>
      </c>
      <c r="P22" s="11">
        <f>[18]Outubro!$C$19</f>
        <v>32.9</v>
      </c>
      <c r="Q22" s="11">
        <f>[18]Outubro!$C$20</f>
        <v>34.6</v>
      </c>
      <c r="R22" s="11">
        <f>[18]Outubro!$C$21</f>
        <v>37.9</v>
      </c>
      <c r="S22" s="11">
        <f>[18]Outubro!$C$22</f>
        <v>39.5</v>
      </c>
      <c r="T22" s="11">
        <f>[18]Outubro!$C$23</f>
        <v>35.4</v>
      </c>
      <c r="U22" s="11">
        <f>[18]Outubro!$C$24</f>
        <v>33.9</v>
      </c>
      <c r="V22" s="11">
        <f>[18]Outubro!$C$25</f>
        <v>34.200000000000003</v>
      </c>
      <c r="W22" s="11">
        <f>[18]Outubro!$C$26</f>
        <v>37.700000000000003</v>
      </c>
      <c r="X22" s="11">
        <f>[18]Outubro!$C$27</f>
        <v>34.700000000000003</v>
      </c>
      <c r="Y22" s="11">
        <f>[18]Outubro!$C$28</f>
        <v>36.4</v>
      </c>
      <c r="Z22" s="11">
        <f>[18]Outubro!$C$29</f>
        <v>36.200000000000003</v>
      </c>
      <c r="AA22" s="11">
        <f>[18]Outubro!$C$30</f>
        <v>34.1</v>
      </c>
      <c r="AB22" s="11">
        <f>[18]Outubro!$C$31</f>
        <v>32.4</v>
      </c>
      <c r="AC22" s="11">
        <f>[18]Outubro!$C$32</f>
        <v>36.9</v>
      </c>
      <c r="AD22" s="11">
        <f>[18]Outubro!$C$33</f>
        <v>24.2</v>
      </c>
      <c r="AE22" s="11">
        <f>[18]Outubro!$C$34</f>
        <v>30.5</v>
      </c>
      <c r="AF22" s="11">
        <f>[18]Outubro!$C$35</f>
        <v>32.5</v>
      </c>
      <c r="AG22" s="133">
        <f t="shared" si="5"/>
        <v>44</v>
      </c>
      <c r="AH22" s="94">
        <f t="shared" si="6"/>
        <v>37.361290322580651</v>
      </c>
      <c r="AJ22" t="s">
        <v>47</v>
      </c>
    </row>
    <row r="23" spans="1:39" x14ac:dyDescent="0.2">
      <c r="A23" s="58" t="s">
        <v>7</v>
      </c>
      <c r="B23" s="11" t="str">
        <f>[19]Outubro!$C$5</f>
        <v>*</v>
      </c>
      <c r="C23" s="11" t="str">
        <f>[19]Outubro!$C$6</f>
        <v>*</v>
      </c>
      <c r="D23" s="11" t="str">
        <f>[19]Outubro!$C$7</f>
        <v>*</v>
      </c>
      <c r="E23" s="11" t="str">
        <f>[19]Outubro!$C$8</f>
        <v>*</v>
      </c>
      <c r="F23" s="11" t="str">
        <f>[19]Outubro!$C$9</f>
        <v>*</v>
      </c>
      <c r="G23" s="11" t="str">
        <f>[19]Outubro!$C$10</f>
        <v>*</v>
      </c>
      <c r="H23" s="11" t="str">
        <f>[19]Outubro!$C$11</f>
        <v>*</v>
      </c>
      <c r="I23" s="11" t="str">
        <f>[19]Outubro!$C$12</f>
        <v>*</v>
      </c>
      <c r="J23" s="11" t="str">
        <f>[19]Outubro!$C$13</f>
        <v>*</v>
      </c>
      <c r="K23" s="11" t="str">
        <f>[19]Outubro!$C$14</f>
        <v>*</v>
      </c>
      <c r="L23" s="11" t="str">
        <f>[19]Outubro!$C$15</f>
        <v>*</v>
      </c>
      <c r="M23" s="11" t="str">
        <f>[19]Outubro!$C$16</f>
        <v>*</v>
      </c>
      <c r="N23" s="11" t="str">
        <f>[19]Outubro!$C$17</f>
        <v>*</v>
      </c>
      <c r="O23" s="11" t="str">
        <f>[19]Outubro!$C$18</f>
        <v>*</v>
      </c>
      <c r="P23" s="11" t="str">
        <f>[19]Outubro!$C$19</f>
        <v>*</v>
      </c>
      <c r="Q23" s="11" t="str">
        <f>[19]Outubro!$C$20</f>
        <v>*</v>
      </c>
      <c r="R23" s="11" t="str">
        <f>[19]Outubro!$C$21</f>
        <v>*</v>
      </c>
      <c r="S23" s="11" t="str">
        <f>[19]Outubro!$C$22</f>
        <v>*</v>
      </c>
      <c r="T23" s="11" t="str">
        <f>[19]Outubro!$C$23</f>
        <v>*</v>
      </c>
      <c r="U23" s="11" t="str">
        <f>[19]Outubro!$C$24</f>
        <v>*</v>
      </c>
      <c r="V23" s="11" t="str">
        <f>[19]Outubro!$C$25</f>
        <v>*</v>
      </c>
      <c r="W23" s="11" t="str">
        <f>[19]Outubro!$C$26</f>
        <v>*</v>
      </c>
      <c r="X23" s="11" t="str">
        <f>[19]Outubro!$C$27</f>
        <v>*</v>
      </c>
      <c r="Y23" s="11" t="str">
        <f>[19]Outubro!$C$28</f>
        <v>*</v>
      </c>
      <c r="Z23" s="11" t="str">
        <f>[19]Outubro!$C$29</f>
        <v>*</v>
      </c>
      <c r="AA23" s="11" t="str">
        <f>[19]Outubro!$C$30</f>
        <v>*</v>
      </c>
      <c r="AB23" s="11" t="str">
        <f>[19]Outubro!$C$31</f>
        <v>*</v>
      </c>
      <c r="AC23" s="11" t="str">
        <f>[19]Outubro!$C$32</f>
        <v>*</v>
      </c>
      <c r="AD23" s="11" t="str">
        <f>[19]Outubro!$C$33</f>
        <v>*</v>
      </c>
      <c r="AE23" s="11" t="str">
        <f>[19]Outubro!$C$34</f>
        <v>*</v>
      </c>
      <c r="AF23" s="11" t="str">
        <f>[19]Outubro!$C$35</f>
        <v>*</v>
      </c>
      <c r="AG23" s="133" t="s">
        <v>226</v>
      </c>
      <c r="AH23" s="94" t="s">
        <v>226</v>
      </c>
      <c r="AJ23" t="s">
        <v>47</v>
      </c>
      <c r="AL23" t="s">
        <v>47</v>
      </c>
    </row>
    <row r="24" spans="1:39" x14ac:dyDescent="0.2">
      <c r="A24" s="58" t="s">
        <v>169</v>
      </c>
      <c r="B24" s="11" t="str">
        <f>[20]Outubro!$C$5</f>
        <v>*</v>
      </c>
      <c r="C24" s="11" t="str">
        <f>[20]Outubro!$C$6</f>
        <v>*</v>
      </c>
      <c r="D24" s="11" t="str">
        <f>[20]Outubro!$C$7</f>
        <v>*</v>
      </c>
      <c r="E24" s="11" t="str">
        <f>[20]Outubro!$C$8</f>
        <v>*</v>
      </c>
      <c r="F24" s="11" t="str">
        <f>[20]Outubro!$C$9</f>
        <v>*</v>
      </c>
      <c r="G24" s="11" t="str">
        <f>[20]Outubro!$C$10</f>
        <v>*</v>
      </c>
      <c r="H24" s="11" t="str">
        <f>[20]Outubro!$C$11</f>
        <v>*</v>
      </c>
      <c r="I24" s="11" t="str">
        <f>[20]Outubro!$C$12</f>
        <v>*</v>
      </c>
      <c r="J24" s="11" t="str">
        <f>[20]Outubro!$C$13</f>
        <v>*</v>
      </c>
      <c r="K24" s="11" t="str">
        <f>[20]Outubro!$C$14</f>
        <v>*</v>
      </c>
      <c r="L24" s="11" t="str">
        <f>[20]Outubro!$C$15</f>
        <v>*</v>
      </c>
      <c r="M24" s="11" t="str">
        <f>[20]Outubro!$C$16</f>
        <v>*</v>
      </c>
      <c r="N24" s="11" t="str">
        <f>[20]Outubro!$C$17</f>
        <v>*</v>
      </c>
      <c r="O24" s="11" t="str">
        <f>[20]Outubro!$C$18</f>
        <v>*</v>
      </c>
      <c r="P24" s="11" t="str">
        <f>[20]Outubro!$C$19</f>
        <v>*</v>
      </c>
      <c r="Q24" s="11" t="str">
        <f>[20]Outubro!$C$20</f>
        <v>*</v>
      </c>
      <c r="R24" s="11" t="str">
        <f>[20]Outubro!$C$21</f>
        <v>*</v>
      </c>
      <c r="S24" s="11" t="str">
        <f>[20]Outubro!$C$22</f>
        <v>*</v>
      </c>
      <c r="T24" s="11" t="str">
        <f>[20]Outubro!$C$23</f>
        <v>*</v>
      </c>
      <c r="U24" s="11" t="str">
        <f>[20]Outubro!$C$24</f>
        <v>*</v>
      </c>
      <c r="V24" s="11" t="str">
        <f>[20]Outubro!$C$25</f>
        <v>*</v>
      </c>
      <c r="W24" s="11" t="str">
        <f>[20]Outubro!$C$26</f>
        <v>*</v>
      </c>
      <c r="X24" s="11" t="str">
        <f>[20]Outubro!$C$27</f>
        <v>*</v>
      </c>
      <c r="Y24" s="11" t="str">
        <f>[20]Outubro!$C$28</f>
        <v>*</v>
      </c>
      <c r="Z24" s="11" t="str">
        <f>[20]Outubro!$C$29</f>
        <v>*</v>
      </c>
      <c r="AA24" s="11" t="str">
        <f>[20]Outubro!$C$30</f>
        <v>*</v>
      </c>
      <c r="AB24" s="11" t="str">
        <f>[20]Outubro!$C$31</f>
        <v>*</v>
      </c>
      <c r="AC24" s="11" t="str">
        <f>[20]Outubro!$C$32</f>
        <v>*</v>
      </c>
      <c r="AD24" s="11" t="str">
        <f>[20]Outubro!$C$33</f>
        <v>*</v>
      </c>
      <c r="AE24" s="11" t="str">
        <f>[20]Outubro!$C$34</f>
        <v>*</v>
      </c>
      <c r="AF24" s="11" t="str">
        <f>[20]Outubro!$C$35</f>
        <v>*</v>
      </c>
      <c r="AG24" s="133" t="s">
        <v>226</v>
      </c>
      <c r="AH24" s="94" t="s">
        <v>226</v>
      </c>
      <c r="AJ24" t="s">
        <v>47</v>
      </c>
      <c r="AK24" t="s">
        <v>47</v>
      </c>
      <c r="AL24" t="s">
        <v>47</v>
      </c>
      <c r="AM24" t="s">
        <v>47</v>
      </c>
    </row>
    <row r="25" spans="1:39" x14ac:dyDescent="0.2">
      <c r="A25" s="58" t="s">
        <v>170</v>
      </c>
      <c r="B25" s="11">
        <f>[21]Outubro!$C$5</f>
        <v>41.4</v>
      </c>
      <c r="C25" s="11">
        <f>[21]Outubro!$C$6</f>
        <v>40.700000000000003</v>
      </c>
      <c r="D25" s="11">
        <f>[21]Outubro!$C$7</f>
        <v>40.6</v>
      </c>
      <c r="E25" s="11">
        <f>[21]Outubro!$C$8</f>
        <v>36.299999999999997</v>
      </c>
      <c r="F25" s="11">
        <f>[21]Outubro!$C$9</f>
        <v>34.5</v>
      </c>
      <c r="G25" s="11">
        <f>[21]Outubro!$C$10</f>
        <v>37.9</v>
      </c>
      <c r="H25" s="11">
        <f>[21]Outubro!$C$11</f>
        <v>40.5</v>
      </c>
      <c r="I25" s="11">
        <f>[21]Outubro!$C$12</f>
        <v>37.5</v>
      </c>
      <c r="J25" s="11">
        <f>[21]Outubro!$C$13</f>
        <v>33</v>
      </c>
      <c r="K25" s="11">
        <f>[21]Outubro!$C$14</f>
        <v>31.6</v>
      </c>
      <c r="L25" s="11">
        <f>[21]Outubro!$C$15</f>
        <v>33.200000000000003</v>
      </c>
      <c r="M25" s="11">
        <f>[21]Outubro!$C$16</f>
        <v>34.5</v>
      </c>
      <c r="N25" s="11">
        <f>[21]Outubro!$C$17</f>
        <v>33.799999999999997</v>
      </c>
      <c r="O25" s="11">
        <f>[21]Outubro!$C$18</f>
        <v>37</v>
      </c>
      <c r="P25" s="11">
        <f>[21]Outubro!$C$19</f>
        <v>24.2</v>
      </c>
      <c r="Q25" s="11">
        <f>[21]Outubro!$C$20</f>
        <v>30.7</v>
      </c>
      <c r="R25" s="11">
        <f>[21]Outubro!$C$21</f>
        <v>30.7</v>
      </c>
      <c r="S25" s="11">
        <f>[21]Outubro!$C$22</f>
        <v>30.7</v>
      </c>
      <c r="T25" s="11">
        <f>[21]Outubro!$C$23</f>
        <v>35.700000000000003</v>
      </c>
      <c r="U25" s="11">
        <f>[21]Outubro!$C$24</f>
        <v>34.799999999999997</v>
      </c>
      <c r="V25" s="11">
        <f>[21]Outubro!$C$25</f>
        <v>35.9</v>
      </c>
      <c r="W25" s="11">
        <f>[21]Outubro!$C$26</f>
        <v>34.799999999999997</v>
      </c>
      <c r="X25" s="11">
        <f>[21]Outubro!$C$27</f>
        <v>35.4</v>
      </c>
      <c r="Y25" s="11">
        <f>[21]Outubro!$C$28</f>
        <v>33.4</v>
      </c>
      <c r="Z25" s="11">
        <f>[21]Outubro!$C$29</f>
        <v>36.5</v>
      </c>
      <c r="AA25" s="11">
        <f>[21]Outubro!$C$30</f>
        <v>27.6</v>
      </c>
      <c r="AB25" s="11">
        <f>[21]Outubro!$C$31</f>
        <v>29.8</v>
      </c>
      <c r="AC25" s="11">
        <f>[21]Outubro!$C$32</f>
        <v>34.1</v>
      </c>
      <c r="AD25" s="11">
        <f>[21]Outubro!$C$33</f>
        <v>28.1</v>
      </c>
      <c r="AE25" s="11">
        <f>[21]Outubro!$C$34</f>
        <v>29.8</v>
      </c>
      <c r="AF25" s="11">
        <f>[21]Outubro!$C$35</f>
        <v>29.9</v>
      </c>
      <c r="AG25" s="133">
        <f t="shared" si="5"/>
        <v>41.4</v>
      </c>
      <c r="AH25" s="94">
        <f t="shared" si="6"/>
        <v>34.019354838709681</v>
      </c>
      <c r="AI25" s="12" t="s">
        <v>47</v>
      </c>
      <c r="AJ25" t="s">
        <v>47</v>
      </c>
      <c r="AK25" t="s">
        <v>47</v>
      </c>
      <c r="AM25" t="s">
        <v>47</v>
      </c>
    </row>
    <row r="26" spans="1:39" x14ac:dyDescent="0.2">
      <c r="A26" s="58" t="s">
        <v>171</v>
      </c>
      <c r="B26" s="11">
        <f>[22]Outubro!$C$5</f>
        <v>40.200000000000003</v>
      </c>
      <c r="C26" s="11">
        <f>[22]Outubro!$C$6</f>
        <v>40.5</v>
      </c>
      <c r="D26" s="11">
        <f>[22]Outubro!$C$7</f>
        <v>40.6</v>
      </c>
      <c r="E26" s="11">
        <f>[22]Outubro!$C$8</f>
        <v>36.200000000000003</v>
      </c>
      <c r="F26" s="11">
        <f>[22]Outubro!$C$9</f>
        <v>38</v>
      </c>
      <c r="G26" s="11">
        <f>[22]Outubro!$C$10</f>
        <v>39.5</v>
      </c>
      <c r="H26" s="11">
        <f>[22]Outubro!$C$11</f>
        <v>40.4</v>
      </c>
      <c r="I26" s="11">
        <f>[22]Outubro!$C$12</f>
        <v>39</v>
      </c>
      <c r="J26" s="11">
        <f>[22]Outubro!$C$13</f>
        <v>38.5</v>
      </c>
      <c r="K26" s="11">
        <f>[22]Outubro!$C$14</f>
        <v>31.8</v>
      </c>
      <c r="L26" s="11">
        <f>[22]Outubro!$C$15</f>
        <v>34.700000000000003</v>
      </c>
      <c r="M26" s="11">
        <f>[22]Outubro!$C$16</f>
        <v>35.4</v>
      </c>
      <c r="N26" s="11">
        <f>[22]Outubro!$C$17</f>
        <v>35.4</v>
      </c>
      <c r="O26" s="11">
        <f>[22]Outubro!$C$18</f>
        <v>37.1</v>
      </c>
      <c r="P26" s="11">
        <f>[22]Outubro!$C$19</f>
        <v>24.3</v>
      </c>
      <c r="Q26" s="11">
        <f>[22]Outubro!$C$20</f>
        <v>28.7</v>
      </c>
      <c r="R26" s="11">
        <f>[22]Outubro!$C$21</f>
        <v>31.4</v>
      </c>
      <c r="S26" s="11">
        <f>[22]Outubro!$C$22</f>
        <v>31</v>
      </c>
      <c r="T26" s="11">
        <f>[22]Outubro!$C$23</f>
        <v>33.799999999999997</v>
      </c>
      <c r="U26" s="11">
        <f>[22]Outubro!$C$24</f>
        <v>33.9</v>
      </c>
      <c r="V26" s="11">
        <f>[22]Outubro!$C$25</f>
        <v>34.700000000000003</v>
      </c>
      <c r="W26" s="11">
        <f>[22]Outubro!$C$26</f>
        <v>32</v>
      </c>
      <c r="X26" s="11">
        <f>[22]Outubro!$C$27</f>
        <v>30.3</v>
      </c>
      <c r="Y26" s="11">
        <f>[22]Outubro!$C$28</f>
        <v>29.9</v>
      </c>
      <c r="Z26" s="11">
        <f>[22]Outubro!$C$29</f>
        <v>34.700000000000003</v>
      </c>
      <c r="AA26" s="11">
        <f>[22]Outubro!$C$30</f>
        <v>29.6</v>
      </c>
      <c r="AB26" s="11">
        <f>[22]Outubro!$C$31</f>
        <v>29.8</v>
      </c>
      <c r="AC26" s="11">
        <f>[22]Outubro!$C$32</f>
        <v>33.799999999999997</v>
      </c>
      <c r="AD26" s="11">
        <f>[22]Outubro!$C$33</f>
        <v>27.7</v>
      </c>
      <c r="AE26" s="11">
        <f>[22]Outubro!$C$34</f>
        <v>27.7</v>
      </c>
      <c r="AF26" s="11">
        <f>[22]Outubro!$C$35</f>
        <v>29.1</v>
      </c>
      <c r="AG26" s="133">
        <f>MAX(B26:AF26)</f>
        <v>40.6</v>
      </c>
      <c r="AH26" s="94">
        <f>AVERAGE(B26:AF26)</f>
        <v>33.861290322580636</v>
      </c>
      <c r="AJ26" t="s">
        <v>47</v>
      </c>
      <c r="AL26" t="s">
        <v>47</v>
      </c>
    </row>
    <row r="27" spans="1:39" x14ac:dyDescent="0.2">
      <c r="A27" s="58" t="s">
        <v>8</v>
      </c>
      <c r="B27" s="11">
        <f>[23]Outubro!$C$5</f>
        <v>41.3</v>
      </c>
      <c r="C27" s="11">
        <f>[23]Outubro!$C$6</f>
        <v>40.799999999999997</v>
      </c>
      <c r="D27" s="11">
        <f>[23]Outubro!$C$7</f>
        <v>40.9</v>
      </c>
      <c r="E27" s="11">
        <f>[23]Outubro!$C$8</f>
        <v>34.9</v>
      </c>
      <c r="F27" s="11">
        <f>[23]Outubro!$C$9</f>
        <v>36.5</v>
      </c>
      <c r="G27" s="11">
        <f>[23]Outubro!$C$10</f>
        <v>38.299999999999997</v>
      </c>
      <c r="H27" s="11">
        <f>[23]Outubro!$C$11</f>
        <v>40.700000000000003</v>
      </c>
      <c r="I27" s="11">
        <f>[23]Outubro!$C$12</f>
        <v>36.4</v>
      </c>
      <c r="J27" s="11">
        <f>[23]Outubro!$C$13</f>
        <v>34.799999999999997</v>
      </c>
      <c r="K27" s="11">
        <f>[23]Outubro!$C$14</f>
        <v>30.2</v>
      </c>
      <c r="L27" s="11">
        <f>[23]Outubro!$C$15</f>
        <v>31</v>
      </c>
      <c r="M27" s="11">
        <f>[23]Outubro!$C$16</f>
        <v>33.4</v>
      </c>
      <c r="N27" s="11">
        <f>[23]Outubro!$C$17</f>
        <v>34.299999999999997</v>
      </c>
      <c r="O27" s="11">
        <f>[23]Outubro!$C$18</f>
        <v>36.299999999999997</v>
      </c>
      <c r="P27" s="11">
        <f>[23]Outubro!$C$19</f>
        <v>23.2</v>
      </c>
      <c r="Q27" s="11">
        <f>[23]Outubro!$C$20</f>
        <v>29.2</v>
      </c>
      <c r="R27" s="11">
        <f>[23]Outubro!$C$21</f>
        <v>30.1</v>
      </c>
      <c r="S27" s="11">
        <f>[23]Outubro!$C$22</f>
        <v>30.6</v>
      </c>
      <c r="T27" s="11">
        <f>[23]Outubro!$C$23</f>
        <v>35.700000000000003</v>
      </c>
      <c r="U27" s="11">
        <f>[23]Outubro!$C$24</f>
        <v>34.5</v>
      </c>
      <c r="V27" s="11">
        <f>[23]Outubro!$C$25</f>
        <v>35.5</v>
      </c>
      <c r="W27" s="11">
        <f>[23]Outubro!$C$26</f>
        <v>34.299999999999997</v>
      </c>
      <c r="X27" s="11">
        <f>[23]Outubro!$C$27</f>
        <v>33.1</v>
      </c>
      <c r="Y27" s="11">
        <f>[23]Outubro!$C$28</f>
        <v>33.4</v>
      </c>
      <c r="Z27" s="11">
        <f>[23]Outubro!$C$29</f>
        <v>36</v>
      </c>
      <c r="AA27" s="11">
        <f>[23]Outubro!$C$30</f>
        <v>30.2</v>
      </c>
      <c r="AB27" s="11">
        <f>[23]Outubro!$C$31</f>
        <v>29.7</v>
      </c>
      <c r="AC27" s="11">
        <f>[23]Outubro!$C$32</f>
        <v>33.299999999999997</v>
      </c>
      <c r="AD27" s="11">
        <f>[23]Outubro!$C$33</f>
        <v>27.4</v>
      </c>
      <c r="AE27" s="11">
        <f>[23]Outubro!$C$34</f>
        <v>27.7</v>
      </c>
      <c r="AF27" s="11">
        <f>[23]Outubro!$C$35</f>
        <v>28.7</v>
      </c>
      <c r="AG27" s="133">
        <f>MAX(B27:AF27)</f>
        <v>41.3</v>
      </c>
      <c r="AH27" s="94">
        <f>AVERAGE(B27:AF27)</f>
        <v>33.62580645161291</v>
      </c>
      <c r="AJ27" t="s">
        <v>47</v>
      </c>
    </row>
    <row r="28" spans="1:39" x14ac:dyDescent="0.2">
      <c r="A28" s="58" t="s">
        <v>9</v>
      </c>
      <c r="B28" s="11">
        <f>[24]Outubro!$C$5</f>
        <v>40.299999999999997</v>
      </c>
      <c r="C28" s="11">
        <f>[24]Outubro!$C$6</f>
        <v>40.4</v>
      </c>
      <c r="D28" s="11">
        <f>[24]Outubro!$C$7</f>
        <v>40.9</v>
      </c>
      <c r="E28" s="11">
        <f>[24]Outubro!$C$8</f>
        <v>36</v>
      </c>
      <c r="F28" s="11">
        <f>[24]Outubro!$C$9</f>
        <v>36.6</v>
      </c>
      <c r="G28" s="11">
        <f>[24]Outubro!$C$10</f>
        <v>39.9</v>
      </c>
      <c r="H28" s="11">
        <f>[24]Outubro!$C$11</f>
        <v>41.1</v>
      </c>
      <c r="I28" s="11">
        <f>[24]Outubro!$C$12</f>
        <v>39.1</v>
      </c>
      <c r="J28" s="11">
        <f>[24]Outubro!$C$13</f>
        <v>39.1</v>
      </c>
      <c r="K28" s="11">
        <f>[24]Outubro!$C$14</f>
        <v>30.6</v>
      </c>
      <c r="L28" s="11">
        <f>[24]Outubro!$C$15</f>
        <v>32.1</v>
      </c>
      <c r="M28" s="11">
        <f>[24]Outubro!$C$16</f>
        <v>35</v>
      </c>
      <c r="N28" s="11">
        <f>[24]Outubro!$C$17</f>
        <v>37</v>
      </c>
      <c r="O28" s="11">
        <f>[24]Outubro!$C$18</f>
        <v>35.700000000000003</v>
      </c>
      <c r="P28" s="11">
        <f>[24]Outubro!$C$19</f>
        <v>28.6</v>
      </c>
      <c r="Q28" s="11">
        <f>[24]Outubro!$C$20</f>
        <v>28.7</v>
      </c>
      <c r="R28" s="11">
        <f>[24]Outubro!$C$21</f>
        <v>30.5</v>
      </c>
      <c r="S28" s="11">
        <f>[24]Outubro!$C$22</f>
        <v>31.3</v>
      </c>
      <c r="T28" s="11">
        <f>[24]Outubro!$C$23</f>
        <v>33.6</v>
      </c>
      <c r="U28" s="11">
        <f>[24]Outubro!$C$24</f>
        <v>33.5</v>
      </c>
      <c r="V28" s="11">
        <f>[24]Outubro!$C$25</f>
        <v>33.9</v>
      </c>
      <c r="W28" s="11">
        <f>[24]Outubro!$C$26</f>
        <v>33</v>
      </c>
      <c r="X28" s="11">
        <f>[24]Outubro!$C$27</f>
        <v>33</v>
      </c>
      <c r="Y28" s="11">
        <f>[24]Outubro!$C$28</f>
        <v>29.3</v>
      </c>
      <c r="Z28" s="11">
        <f>[24]Outubro!$C$29</f>
        <v>34.6</v>
      </c>
      <c r="AA28" s="11">
        <f>[24]Outubro!$C$30</f>
        <v>29.2</v>
      </c>
      <c r="AB28" s="11">
        <f>[24]Outubro!$C$31</f>
        <v>30</v>
      </c>
      <c r="AC28" s="11">
        <f>[24]Outubro!$C$32</f>
        <v>32.5</v>
      </c>
      <c r="AD28" s="11">
        <f>[24]Outubro!$C$33</f>
        <v>28</v>
      </c>
      <c r="AE28" s="11">
        <f>[24]Outubro!$C$34</f>
        <v>27</v>
      </c>
      <c r="AF28" s="11">
        <f>[24]Outubro!$C$35</f>
        <v>28.5</v>
      </c>
      <c r="AG28" s="133">
        <f>MAX(B28:AF28)</f>
        <v>41.1</v>
      </c>
      <c r="AH28" s="94">
        <f>AVERAGE(B28:AF28)</f>
        <v>33.838709677419352</v>
      </c>
      <c r="AL28" t="s">
        <v>47</v>
      </c>
    </row>
    <row r="29" spans="1:39" x14ac:dyDescent="0.2">
      <c r="A29" s="58" t="s">
        <v>42</v>
      </c>
      <c r="B29" s="11">
        <f>[25]Outubro!$C$5</f>
        <v>39.299999999999997</v>
      </c>
      <c r="C29" s="11">
        <f>[25]Outubro!$C$6</f>
        <v>39.5</v>
      </c>
      <c r="D29" s="11">
        <f>[25]Outubro!$C$7</f>
        <v>39.1</v>
      </c>
      <c r="E29" s="11">
        <f>[25]Outubro!$C$8</f>
        <v>32.9</v>
      </c>
      <c r="F29" s="11">
        <f>[25]Outubro!$C$9</f>
        <v>34</v>
      </c>
      <c r="G29" s="11">
        <f>[25]Outubro!$C$10</f>
        <v>38.5</v>
      </c>
      <c r="H29" s="11">
        <f>[25]Outubro!$C$11</f>
        <v>39.4</v>
      </c>
      <c r="I29" s="11">
        <f>[25]Outubro!$C$12</f>
        <v>39.200000000000003</v>
      </c>
      <c r="J29" s="11">
        <f>[25]Outubro!$C$13</f>
        <v>39</v>
      </c>
      <c r="K29" s="11">
        <f>[25]Outubro!$C$14</f>
        <v>36.1</v>
      </c>
      <c r="L29" s="11">
        <f>[25]Outubro!$C$15</f>
        <v>37.799999999999997</v>
      </c>
      <c r="M29" s="11">
        <f>[25]Outubro!$C$16</f>
        <v>34.200000000000003</v>
      </c>
      <c r="N29" s="11">
        <f>[25]Outubro!$C$17</f>
        <v>36.4</v>
      </c>
      <c r="O29" s="11">
        <f>[25]Outubro!$C$18</f>
        <v>37.799999999999997</v>
      </c>
      <c r="P29" s="11">
        <f>[25]Outubro!$C$19</f>
        <v>24.3</v>
      </c>
      <c r="Q29" s="11">
        <f>[25]Outubro!$C$20</f>
        <v>30.6</v>
      </c>
      <c r="R29" s="11">
        <f>[25]Outubro!$C$21</f>
        <v>33.5</v>
      </c>
      <c r="S29" s="11">
        <f>[25]Outubro!$C$22</f>
        <v>29.8</v>
      </c>
      <c r="T29" s="11">
        <f>[25]Outubro!$C$23</f>
        <v>33.1</v>
      </c>
      <c r="U29" s="11">
        <f>[25]Outubro!$C$24</f>
        <v>34.799999999999997</v>
      </c>
      <c r="V29" s="11">
        <f>[25]Outubro!$C$25</f>
        <v>34</v>
      </c>
      <c r="W29" s="11">
        <f>[25]Outubro!$C$26</f>
        <v>34.1</v>
      </c>
      <c r="X29" s="11">
        <f>[25]Outubro!$C$27</f>
        <v>30.4</v>
      </c>
      <c r="Y29" s="11">
        <f>[25]Outubro!$C$28</f>
        <v>31.5</v>
      </c>
      <c r="Z29" s="11">
        <f>[25]Outubro!$C$29</f>
        <v>35.1</v>
      </c>
      <c r="AA29" s="11">
        <f>[25]Outubro!$C$30</f>
        <v>23.1</v>
      </c>
      <c r="AB29" s="11">
        <f>[25]Outubro!$C$31</f>
        <v>31.1</v>
      </c>
      <c r="AC29" s="11">
        <f>[25]Outubro!$C$32</f>
        <v>33.5</v>
      </c>
      <c r="AD29" s="11">
        <f>[25]Outubro!$C$33</f>
        <v>26.9</v>
      </c>
      <c r="AE29" s="11">
        <f>[25]Outubro!$C$34</f>
        <v>29.6</v>
      </c>
      <c r="AF29" s="11">
        <f>[25]Outubro!$C$35</f>
        <v>30.9</v>
      </c>
      <c r="AG29" s="133">
        <f>MAX(B29:AF29)</f>
        <v>39.5</v>
      </c>
      <c r="AH29" s="94">
        <f>AVERAGE(B29:AF29)</f>
        <v>33.854838709677416</v>
      </c>
      <c r="AL29" t="s">
        <v>47</v>
      </c>
      <c r="AM29" t="s">
        <v>47</v>
      </c>
    </row>
    <row r="30" spans="1:39" x14ac:dyDescent="0.2">
      <c r="A30" s="58" t="s">
        <v>10</v>
      </c>
      <c r="B30" s="11" t="str">
        <f>[26]Outubro!$C$5</f>
        <v>*</v>
      </c>
      <c r="C30" s="11" t="str">
        <f>[26]Outubro!$C$6</f>
        <v>*</v>
      </c>
      <c r="D30" s="11" t="str">
        <f>[26]Outubro!$C$7</f>
        <v>*</v>
      </c>
      <c r="E30" s="11" t="str">
        <f>[26]Outubro!$C$8</f>
        <v>*</v>
      </c>
      <c r="F30" s="11" t="str">
        <f>[26]Outubro!$C$9</f>
        <v>*</v>
      </c>
      <c r="G30" s="11" t="str">
        <f>[26]Outubro!$C$10</f>
        <v>*</v>
      </c>
      <c r="H30" s="11" t="str">
        <f>[26]Outubro!$C$11</f>
        <v>*</v>
      </c>
      <c r="I30" s="11" t="str">
        <f>[26]Outubro!$C$12</f>
        <v>*</v>
      </c>
      <c r="J30" s="11" t="str">
        <f>[26]Outubro!$C$13</f>
        <v>*</v>
      </c>
      <c r="K30" s="11" t="str">
        <f>[26]Outubro!$C$14</f>
        <v>*</v>
      </c>
      <c r="L30" s="11" t="str">
        <f>[26]Outubro!$C$15</f>
        <v>*</v>
      </c>
      <c r="M30" s="11" t="str">
        <f>[26]Outubro!$C$16</f>
        <v>*</v>
      </c>
      <c r="N30" s="11" t="str">
        <f>[26]Outubro!$C$17</f>
        <v>*</v>
      </c>
      <c r="O30" s="11" t="str">
        <f>[26]Outubro!$C$18</f>
        <v>*</v>
      </c>
      <c r="P30" s="11" t="str">
        <f>[26]Outubro!$C$19</f>
        <v>*</v>
      </c>
      <c r="Q30" s="11" t="str">
        <f>[26]Outubro!$C$20</f>
        <v>*</v>
      </c>
      <c r="R30" s="11" t="str">
        <f>[26]Outubro!$C$21</f>
        <v>*</v>
      </c>
      <c r="S30" s="11" t="str">
        <f>[26]Outubro!$C$22</f>
        <v>*</v>
      </c>
      <c r="T30" s="11" t="str">
        <f>[26]Outubro!$C$23</f>
        <v>*</v>
      </c>
      <c r="U30" s="11" t="str">
        <f>[26]Outubro!$C$24</f>
        <v>*</v>
      </c>
      <c r="V30" s="11" t="str">
        <f>[26]Outubro!$C$25</f>
        <v>*</v>
      </c>
      <c r="W30" s="11" t="str">
        <f>[26]Outubro!$C$26</f>
        <v>*</v>
      </c>
      <c r="X30" s="11" t="str">
        <f>[26]Outubro!$C$27</f>
        <v>*</v>
      </c>
      <c r="Y30" s="11" t="str">
        <f>[26]Outubro!$C$28</f>
        <v>*</v>
      </c>
      <c r="Z30" s="11" t="str">
        <f>[26]Outubro!$C$29</f>
        <v>*</v>
      </c>
      <c r="AA30" s="11" t="str">
        <f>[26]Outubro!$C$30</f>
        <v>*</v>
      </c>
      <c r="AB30" s="11" t="str">
        <f>[26]Outubro!$C$31</f>
        <v>*</v>
      </c>
      <c r="AC30" s="11" t="str">
        <f>[26]Outubro!$C$32</f>
        <v>*</v>
      </c>
      <c r="AD30" s="11" t="str">
        <f>[26]Outubro!$C$33</f>
        <v>*</v>
      </c>
      <c r="AE30" s="11" t="str">
        <f>[26]Outubro!$C$34</f>
        <v>*</v>
      </c>
      <c r="AF30" s="11" t="str">
        <f>[26]Outubro!$C$35</f>
        <v>*</v>
      </c>
      <c r="AG30" s="133" t="s">
        <v>226</v>
      </c>
      <c r="AH30" s="94" t="s">
        <v>226</v>
      </c>
      <c r="AL30" t="s">
        <v>47</v>
      </c>
      <c r="AM30" t="s">
        <v>47</v>
      </c>
    </row>
    <row r="31" spans="1:39" x14ac:dyDescent="0.2">
      <c r="A31" s="58" t="s">
        <v>172</v>
      </c>
      <c r="B31" s="11">
        <f>[27]Outubro!$C$5</f>
        <v>39.700000000000003</v>
      </c>
      <c r="C31" s="11">
        <f>[27]Outubro!$C$6</f>
        <v>40.200000000000003</v>
      </c>
      <c r="D31" s="11">
        <f>[27]Outubro!$C$7</f>
        <v>40.200000000000003</v>
      </c>
      <c r="E31" s="11">
        <f>[27]Outubro!$C$8</f>
        <v>36.1</v>
      </c>
      <c r="F31" s="11">
        <f>[27]Outubro!$C$9</f>
        <v>35.799999999999997</v>
      </c>
      <c r="G31" s="11">
        <f>[27]Outubro!$C$10</f>
        <v>38.6</v>
      </c>
      <c r="H31" s="11">
        <f>[27]Outubro!$C$11</f>
        <v>40.1</v>
      </c>
      <c r="I31" s="11">
        <f>[27]Outubro!$C$12</f>
        <v>38.9</v>
      </c>
      <c r="J31" s="11">
        <f>[27]Outubro!$C$13</f>
        <v>37.799999999999997</v>
      </c>
      <c r="K31" s="11">
        <f>[27]Outubro!$C$14</f>
        <v>31.5</v>
      </c>
      <c r="L31" s="11">
        <f>[27]Outubro!$C$15</f>
        <v>34.1</v>
      </c>
      <c r="M31" s="11">
        <f>[27]Outubro!$C$16</f>
        <v>34.799999999999997</v>
      </c>
      <c r="N31" s="11">
        <f>[27]Outubro!$C$17</f>
        <v>35.299999999999997</v>
      </c>
      <c r="O31" s="11">
        <f>[27]Outubro!$C$18</f>
        <v>36.700000000000003</v>
      </c>
      <c r="P31" s="11">
        <f>[27]Outubro!$C$19</f>
        <v>25.4</v>
      </c>
      <c r="Q31" s="11">
        <f>[27]Outubro!$C$20</f>
        <v>27.9</v>
      </c>
      <c r="R31" s="11">
        <f>[27]Outubro!$C$21</f>
        <v>30.5</v>
      </c>
      <c r="S31" s="11">
        <f>[27]Outubro!$C$22</f>
        <v>28.5</v>
      </c>
      <c r="T31" s="11">
        <f>[27]Outubro!$C$23</f>
        <v>34.1</v>
      </c>
      <c r="U31" s="11">
        <f>[27]Outubro!$C$24</f>
        <v>33</v>
      </c>
      <c r="V31" s="11">
        <f>[27]Outubro!$C$25</f>
        <v>34.700000000000003</v>
      </c>
      <c r="W31" s="11">
        <f>[27]Outubro!$C$26</f>
        <v>31.6</v>
      </c>
      <c r="X31" s="11">
        <f>[27]Outubro!$C$27</f>
        <v>31.3</v>
      </c>
      <c r="Y31" s="11">
        <f>[27]Outubro!$C$28</f>
        <v>27.6</v>
      </c>
      <c r="Z31" s="11">
        <f>[27]Outubro!$C$29</f>
        <v>34.1</v>
      </c>
      <c r="AA31" s="11">
        <f>[27]Outubro!$C$30</f>
        <v>27.3</v>
      </c>
      <c r="AB31" s="11">
        <f>[27]Outubro!$C$31</f>
        <v>28.7</v>
      </c>
      <c r="AC31" s="11">
        <f>[27]Outubro!$C$32</f>
        <v>33.299999999999997</v>
      </c>
      <c r="AD31" s="11">
        <f>[27]Outubro!$C$33</f>
        <v>26.8</v>
      </c>
      <c r="AE31" s="11">
        <f>[27]Outubro!$C$34</f>
        <v>28.3</v>
      </c>
      <c r="AF31" s="11">
        <f>[27]Outubro!$C$35</f>
        <v>28.6</v>
      </c>
      <c r="AG31" s="133">
        <f>MAX(B31:AF31)</f>
        <v>40.200000000000003</v>
      </c>
      <c r="AH31" s="94">
        <f>AVERAGE(B31:AF31)</f>
        <v>33.274193548387096</v>
      </c>
      <c r="AI31" s="12" t="s">
        <v>47</v>
      </c>
      <c r="AL31" t="s">
        <v>47</v>
      </c>
    </row>
    <row r="32" spans="1:39" x14ac:dyDescent="0.2">
      <c r="A32" s="58" t="s">
        <v>11</v>
      </c>
      <c r="B32" s="11" t="str">
        <f>[28]Outubro!$C$5</f>
        <v>*</v>
      </c>
      <c r="C32" s="11" t="str">
        <f>[28]Outubro!$C$6</f>
        <v>*</v>
      </c>
      <c r="D32" s="11" t="str">
        <f>[28]Outubro!$C$7</f>
        <v>*</v>
      </c>
      <c r="E32" s="11" t="str">
        <f>[28]Outubro!$C$8</f>
        <v>*</v>
      </c>
      <c r="F32" s="11" t="str">
        <f>[28]Outubro!$C$9</f>
        <v>*</v>
      </c>
      <c r="G32" s="11" t="str">
        <f>[28]Outubro!$C$10</f>
        <v>*</v>
      </c>
      <c r="H32" s="11" t="str">
        <f>[28]Outubro!$C$11</f>
        <v>*</v>
      </c>
      <c r="I32" s="11" t="str">
        <f>[28]Outubro!$C$12</f>
        <v>*</v>
      </c>
      <c r="J32" s="11" t="str">
        <f>[28]Outubro!$C$13</f>
        <v>*</v>
      </c>
      <c r="K32" s="11" t="str">
        <f>[28]Outubro!$C$14</f>
        <v>*</v>
      </c>
      <c r="L32" s="11" t="str">
        <f>[28]Outubro!$C$15</f>
        <v>*</v>
      </c>
      <c r="M32" s="11" t="str">
        <f>[28]Outubro!$C$16</f>
        <v>*</v>
      </c>
      <c r="N32" s="11" t="str">
        <f>[28]Outubro!$C$17</f>
        <v>*</v>
      </c>
      <c r="O32" s="11" t="str">
        <f>[28]Outubro!$C$18</f>
        <v>*</v>
      </c>
      <c r="P32" s="11" t="str">
        <f>[28]Outubro!$C$19</f>
        <v>*</v>
      </c>
      <c r="Q32" s="11" t="str">
        <f>[28]Outubro!$C$20</f>
        <v>*</v>
      </c>
      <c r="R32" s="11" t="str">
        <f>[28]Outubro!$C$21</f>
        <v>*</v>
      </c>
      <c r="S32" s="11" t="str">
        <f>[28]Outubro!$C$22</f>
        <v>*</v>
      </c>
      <c r="T32" s="11" t="str">
        <f>[28]Outubro!$C$23</f>
        <v>*</v>
      </c>
      <c r="U32" s="11" t="str">
        <f>[28]Outubro!$C$24</f>
        <v>*</v>
      </c>
      <c r="V32" s="11" t="str">
        <f>[28]Outubro!$C$25</f>
        <v>*</v>
      </c>
      <c r="W32" s="11" t="str">
        <f>[28]Outubro!$C$26</f>
        <v>*</v>
      </c>
      <c r="X32" s="11" t="str">
        <f>[28]Outubro!$C$27</f>
        <v>*</v>
      </c>
      <c r="Y32" s="11" t="str">
        <f>[28]Outubro!$C$28</f>
        <v>*</v>
      </c>
      <c r="Z32" s="11" t="str">
        <f>[28]Outubro!$C$29</f>
        <v>*</v>
      </c>
      <c r="AA32" s="11" t="str">
        <f>[28]Outubro!$C$30</f>
        <v>*</v>
      </c>
      <c r="AB32" s="11" t="str">
        <f>[28]Outubro!$C$31</f>
        <v>*</v>
      </c>
      <c r="AC32" s="11" t="str">
        <f>[28]Outubro!$C$32</f>
        <v>*</v>
      </c>
      <c r="AD32" s="11" t="str">
        <f>[28]Outubro!$C$33</f>
        <v>*</v>
      </c>
      <c r="AE32" s="11" t="str">
        <f>[28]Outubro!$C$34</f>
        <v>*</v>
      </c>
      <c r="AF32" s="11" t="str">
        <f>[28]Outubro!$C$35</f>
        <v>*</v>
      </c>
      <c r="AG32" s="133" t="s">
        <v>226</v>
      </c>
      <c r="AH32" s="94" t="s">
        <v>226</v>
      </c>
      <c r="AM32" t="s">
        <v>47</v>
      </c>
    </row>
    <row r="33" spans="1:39" s="5" customFormat="1" x14ac:dyDescent="0.2">
      <c r="A33" s="58" t="s">
        <v>12</v>
      </c>
      <c r="B33" s="11" t="str">
        <f>[29]Outubro!$C$5</f>
        <v>*</v>
      </c>
      <c r="C33" s="11" t="str">
        <f>[29]Outubro!$C$6</f>
        <v>*</v>
      </c>
      <c r="D33" s="11" t="str">
        <f>[29]Outubro!$C$7</f>
        <v>*</v>
      </c>
      <c r="E33" s="11" t="str">
        <f>[29]Outubro!$C$8</f>
        <v>*</v>
      </c>
      <c r="F33" s="11" t="str">
        <f>[29]Outubro!$C$9</f>
        <v>*</v>
      </c>
      <c r="G33" s="11" t="str">
        <f>[29]Outubro!$C$10</f>
        <v>*</v>
      </c>
      <c r="H33" s="11" t="str">
        <f>[29]Outubro!$C$11</f>
        <v>*</v>
      </c>
      <c r="I33" s="11" t="str">
        <f>[29]Outubro!$C$12</f>
        <v>*</v>
      </c>
      <c r="J33" s="11" t="str">
        <f>[29]Outubro!$C$13</f>
        <v>*</v>
      </c>
      <c r="K33" s="11" t="str">
        <f>[29]Outubro!$C$14</f>
        <v>*</v>
      </c>
      <c r="L33" s="11" t="str">
        <f>[29]Outubro!$C$15</f>
        <v>*</v>
      </c>
      <c r="M33" s="11" t="str">
        <f>[29]Outubro!$C$16</f>
        <v>*</v>
      </c>
      <c r="N33" s="11" t="str">
        <f>[29]Outubro!$C$17</f>
        <v>*</v>
      </c>
      <c r="O33" s="11">
        <f>[29]Outubro!$C$18</f>
        <v>39.6</v>
      </c>
      <c r="P33" s="11">
        <f>[29]Outubro!$C$19</f>
        <v>32.4</v>
      </c>
      <c r="Q33" s="11">
        <f>[29]Outubro!$C$20</f>
        <v>33.9</v>
      </c>
      <c r="R33" s="11">
        <f>[29]Outubro!$C$21</f>
        <v>37.700000000000003</v>
      </c>
      <c r="S33" s="11">
        <f>[29]Outubro!$C$22</f>
        <v>35.200000000000003</v>
      </c>
      <c r="T33" s="11">
        <f>[29]Outubro!$C$23</f>
        <v>22.6</v>
      </c>
      <c r="U33" s="11" t="str">
        <f>[29]Outubro!$C$24</f>
        <v>*</v>
      </c>
      <c r="V33" s="11" t="str">
        <f>[29]Outubro!$C$25</f>
        <v>*</v>
      </c>
      <c r="W33" s="11" t="str">
        <f>[29]Outubro!$C$26</f>
        <v>*</v>
      </c>
      <c r="X33" s="11" t="str">
        <f>[29]Outubro!$C$27</f>
        <v>*</v>
      </c>
      <c r="Y33" s="11" t="str">
        <f>[29]Outubro!$C$28</f>
        <v>*</v>
      </c>
      <c r="Z33" s="11" t="str">
        <f>[29]Outubro!$C$29</f>
        <v>*</v>
      </c>
      <c r="AA33" s="11" t="str">
        <f>[29]Outubro!$C$30</f>
        <v>*</v>
      </c>
      <c r="AB33" s="11" t="str">
        <f>[29]Outubro!$C$31</f>
        <v>*</v>
      </c>
      <c r="AC33" s="11" t="str">
        <f>[29]Outubro!$C$32</f>
        <v>*</v>
      </c>
      <c r="AD33" s="11">
        <f>[29]Outubro!$C$33</f>
        <v>27.7</v>
      </c>
      <c r="AE33" s="11">
        <f>[29]Outubro!$C$34</f>
        <v>30.7</v>
      </c>
      <c r="AF33" s="11">
        <f>[29]Outubro!$C$35</f>
        <v>30.7</v>
      </c>
      <c r="AG33" s="133">
        <f t="shared" ref="AG33:AG35" si="7">MAX(B33:AF33)</f>
        <v>39.6</v>
      </c>
      <c r="AH33" s="94">
        <f t="shared" ref="AH33:AH35" si="8">AVERAGE(B33:AF33)</f>
        <v>32.277777777777779</v>
      </c>
      <c r="AL33" s="5" t="s">
        <v>47</v>
      </c>
      <c r="AM33" s="5" t="s">
        <v>47</v>
      </c>
    </row>
    <row r="34" spans="1:39" x14ac:dyDescent="0.2">
      <c r="A34" s="58" t="s">
        <v>13</v>
      </c>
      <c r="B34" s="11" t="str">
        <f>[30]Outubro!$C$5</f>
        <v>*</v>
      </c>
      <c r="C34" s="11" t="str">
        <f>[30]Outubro!$C$6</f>
        <v>*</v>
      </c>
      <c r="D34" s="11" t="str">
        <f>[30]Outubro!$C$7</f>
        <v>*</v>
      </c>
      <c r="E34" s="11" t="str">
        <f>[30]Outubro!$C$8</f>
        <v>*</v>
      </c>
      <c r="F34" s="11" t="str">
        <f>[30]Outubro!$C$9</f>
        <v>*</v>
      </c>
      <c r="G34" s="11" t="str">
        <f>[30]Outubro!$C$10</f>
        <v>*</v>
      </c>
      <c r="H34" s="11" t="str">
        <f>[30]Outubro!$C$11</f>
        <v>*</v>
      </c>
      <c r="I34" s="11" t="str">
        <f>[30]Outubro!$C$12</f>
        <v>*</v>
      </c>
      <c r="J34" s="11" t="str">
        <f>[30]Outubro!$C$13</f>
        <v>*</v>
      </c>
      <c r="K34" s="11" t="str">
        <f>[30]Outubro!$C$14</f>
        <v>*</v>
      </c>
      <c r="L34" s="11" t="str">
        <f>[30]Outubro!$C$15</f>
        <v>*</v>
      </c>
      <c r="M34" s="11" t="str">
        <f>[30]Outubro!$C$16</f>
        <v>*</v>
      </c>
      <c r="N34" s="11" t="str">
        <f>[30]Outubro!$C$17</f>
        <v>*</v>
      </c>
      <c r="O34" s="11" t="str">
        <f>[30]Outubro!$C$18</f>
        <v>*</v>
      </c>
      <c r="P34" s="11" t="str">
        <f>[30]Outubro!$C$19</f>
        <v>*</v>
      </c>
      <c r="Q34" s="11" t="str">
        <f>[30]Outubro!$C$20</f>
        <v>*</v>
      </c>
      <c r="R34" s="11" t="str">
        <f>[30]Outubro!$C$21</f>
        <v>*</v>
      </c>
      <c r="S34" s="11" t="str">
        <f>[30]Outubro!$C$22</f>
        <v>*</v>
      </c>
      <c r="T34" s="11" t="str">
        <f>[30]Outubro!$C$23</f>
        <v>*</v>
      </c>
      <c r="U34" s="11" t="str">
        <f>[30]Outubro!$C$24</f>
        <v>*</v>
      </c>
      <c r="V34" s="11" t="str">
        <f>[30]Outubro!$C$25</f>
        <v>*</v>
      </c>
      <c r="W34" s="11" t="str">
        <f>[30]Outubro!$C$26</f>
        <v>*</v>
      </c>
      <c r="X34" s="11" t="str">
        <f>[30]Outubro!$C$27</f>
        <v>*</v>
      </c>
      <c r="Y34" s="11" t="str">
        <f>[30]Outubro!$C$28</f>
        <v>*</v>
      </c>
      <c r="Z34" s="11" t="str">
        <f>[30]Outubro!$C$29</f>
        <v>*</v>
      </c>
      <c r="AA34" s="11" t="str">
        <f>[30]Outubro!$C$30</f>
        <v>*</v>
      </c>
      <c r="AB34" s="11" t="str">
        <f>[30]Outubro!$C$31</f>
        <v>*</v>
      </c>
      <c r="AC34" s="11" t="str">
        <f>[30]Outubro!$C$32</f>
        <v>*</v>
      </c>
      <c r="AD34" s="11" t="str">
        <f>[30]Outubro!$C$33</f>
        <v>*</v>
      </c>
      <c r="AE34" s="11" t="str">
        <f>[30]Outubro!$C$34</f>
        <v>*</v>
      </c>
      <c r="AF34" s="11" t="str">
        <f>[30]Outubro!$C$35</f>
        <v>*</v>
      </c>
      <c r="AG34" s="133" t="s">
        <v>226</v>
      </c>
      <c r="AH34" s="94" t="s">
        <v>226</v>
      </c>
    </row>
    <row r="35" spans="1:39" x14ac:dyDescent="0.2">
      <c r="A35" s="58" t="s">
        <v>173</v>
      </c>
      <c r="B35" s="11">
        <f>[31]Outubro!$C$5</f>
        <v>40.6</v>
      </c>
      <c r="C35" s="11">
        <f>[31]Outubro!$C$6</f>
        <v>40.6</v>
      </c>
      <c r="D35" s="11">
        <f>[31]Outubro!$C$7</f>
        <v>41.2</v>
      </c>
      <c r="E35" s="11">
        <f>[31]Outubro!$C$8</f>
        <v>37.299999999999997</v>
      </c>
      <c r="F35" s="11">
        <f>[31]Outubro!$C$9</f>
        <v>37.6</v>
      </c>
      <c r="G35" s="11">
        <f>[31]Outubro!$C$10</f>
        <v>39</v>
      </c>
      <c r="H35" s="11">
        <f>[31]Outubro!$C$11</f>
        <v>40.200000000000003</v>
      </c>
      <c r="I35" s="11">
        <f>[31]Outubro!$C$12</f>
        <v>38.9</v>
      </c>
      <c r="J35" s="11">
        <f>[31]Outubro!$C$13</f>
        <v>39.5</v>
      </c>
      <c r="K35" s="11">
        <f>[31]Outubro!$C$14</f>
        <v>32.200000000000003</v>
      </c>
      <c r="L35" s="11">
        <f>[31]Outubro!$C$15</f>
        <v>35.299999999999997</v>
      </c>
      <c r="M35" s="11">
        <f>[31]Outubro!$C$16</f>
        <v>35.700000000000003</v>
      </c>
      <c r="N35" s="11">
        <f>[31]Outubro!$C$17</f>
        <v>36.1</v>
      </c>
      <c r="O35" s="11">
        <f>[31]Outubro!$C$18</f>
        <v>37.200000000000003</v>
      </c>
      <c r="P35" s="11" t="str">
        <f>[31]Outubro!$C$19</f>
        <v>*</v>
      </c>
      <c r="Q35" s="11">
        <f>[31]Outubro!$C$20</f>
        <v>26.9</v>
      </c>
      <c r="R35" s="11">
        <f>[31]Outubro!$C$21</f>
        <v>31.6</v>
      </c>
      <c r="S35" s="11">
        <f>[31]Outubro!$C$22</f>
        <v>33.299999999999997</v>
      </c>
      <c r="T35" s="11">
        <f>[31]Outubro!$C$23</f>
        <v>33.299999999999997</v>
      </c>
      <c r="U35" s="11">
        <f>[31]Outubro!$C$24</f>
        <v>34.1</v>
      </c>
      <c r="V35" s="11">
        <f>[31]Outubro!$C$25</f>
        <v>34.700000000000003</v>
      </c>
      <c r="W35" s="11">
        <f>[31]Outubro!$C$26</f>
        <v>33</v>
      </c>
      <c r="X35" s="11" t="str">
        <f>[31]Outubro!$C$27</f>
        <v>*</v>
      </c>
      <c r="Y35" s="11" t="str">
        <f>[31]Outubro!$C$28</f>
        <v>*</v>
      </c>
      <c r="Z35" s="11">
        <f>[31]Outubro!$C$29</f>
        <v>34.299999999999997</v>
      </c>
      <c r="AA35" s="11" t="str">
        <f>[31]Outubro!$C$30</f>
        <v>*</v>
      </c>
      <c r="AB35" s="11">
        <f>[31]Outubro!$C$31</f>
        <v>28.6</v>
      </c>
      <c r="AC35" s="11">
        <f>[31]Outubro!$C$32</f>
        <v>33.700000000000003</v>
      </c>
      <c r="AD35" s="11">
        <f>[31]Outubro!$C$33</f>
        <v>23.8</v>
      </c>
      <c r="AE35" s="11">
        <f>[31]Outubro!$C$34</f>
        <v>24.7</v>
      </c>
      <c r="AF35" s="11">
        <f>[31]Outubro!$C$35</f>
        <v>27.9</v>
      </c>
      <c r="AG35" s="133">
        <f t="shared" si="7"/>
        <v>41.2</v>
      </c>
      <c r="AH35" s="94">
        <f t="shared" si="8"/>
        <v>34.492592592592594</v>
      </c>
    </row>
    <row r="36" spans="1:39" x14ac:dyDescent="0.2">
      <c r="A36" s="58" t="s">
        <v>144</v>
      </c>
      <c r="B36" s="11" t="str">
        <f>[32]Outubro!$C$5</f>
        <v>*</v>
      </c>
      <c r="C36" s="11" t="str">
        <f>[32]Outubro!$C$6</f>
        <v>*</v>
      </c>
      <c r="D36" s="11" t="str">
        <f>[32]Outubro!$C$7</f>
        <v>*</v>
      </c>
      <c r="E36" s="11" t="str">
        <f>[32]Outubro!$C$8</f>
        <v>*</v>
      </c>
      <c r="F36" s="11" t="str">
        <f>[32]Outubro!$C$9</f>
        <v>*</v>
      </c>
      <c r="G36" s="11" t="str">
        <f>[32]Outubro!$C$10</f>
        <v>*</v>
      </c>
      <c r="H36" s="11" t="str">
        <f>[32]Outubro!$C$11</f>
        <v>*</v>
      </c>
      <c r="I36" s="11" t="str">
        <f>[32]Outubro!$C$12</f>
        <v>*</v>
      </c>
      <c r="J36" s="11" t="str">
        <f>[32]Outubro!$C$13</f>
        <v>*</v>
      </c>
      <c r="K36" s="11" t="str">
        <f>[32]Outubro!$C$14</f>
        <v>*</v>
      </c>
      <c r="L36" s="11" t="str">
        <f>[32]Outubro!$C$15</f>
        <v>*</v>
      </c>
      <c r="M36" s="11" t="str">
        <f>[32]Outubro!$C$16</f>
        <v>*</v>
      </c>
      <c r="N36" s="11" t="str">
        <f>[32]Outubro!$C$17</f>
        <v>*</v>
      </c>
      <c r="O36" s="11" t="str">
        <f>[32]Outubro!$C$18</f>
        <v>*</v>
      </c>
      <c r="P36" s="11" t="str">
        <f>[32]Outubro!$C$19</f>
        <v>*</v>
      </c>
      <c r="Q36" s="11" t="str">
        <f>[32]Outubro!$C$20</f>
        <v>*</v>
      </c>
      <c r="R36" s="11" t="str">
        <f>[32]Outubro!$C$21</f>
        <v>*</v>
      </c>
      <c r="S36" s="11" t="str">
        <f>[32]Outubro!$C$22</f>
        <v>*</v>
      </c>
      <c r="T36" s="11" t="str">
        <f>[32]Outubro!$C$23</f>
        <v>*</v>
      </c>
      <c r="U36" s="11" t="str">
        <f>[32]Outubro!$C$24</f>
        <v>*</v>
      </c>
      <c r="V36" s="11" t="str">
        <f>[32]Outubro!$C$25</f>
        <v>*</v>
      </c>
      <c r="W36" s="11" t="str">
        <f>[32]Outubro!$C$26</f>
        <v>*</v>
      </c>
      <c r="X36" s="11" t="str">
        <f>[32]Outubro!$C$27</f>
        <v>*</v>
      </c>
      <c r="Y36" s="11" t="str">
        <f>[32]Outubro!$C$28</f>
        <v>*</v>
      </c>
      <c r="Z36" s="11" t="str">
        <f>[32]Outubro!$C$29</f>
        <v>*</v>
      </c>
      <c r="AA36" s="11" t="str">
        <f>[32]Outubro!$C$30</f>
        <v>*</v>
      </c>
      <c r="AB36" s="11" t="str">
        <f>[32]Outubro!$C$31</f>
        <v>*</v>
      </c>
      <c r="AC36" s="11" t="str">
        <f>[32]Outubro!$C$32</f>
        <v>*</v>
      </c>
      <c r="AD36" s="11" t="str">
        <f>[32]Outubro!$C$33</f>
        <v>*</v>
      </c>
      <c r="AE36" s="11" t="str">
        <f>[32]Outubro!$C$34</f>
        <v>*</v>
      </c>
      <c r="AF36" s="11" t="str">
        <f>[32]Outubro!$C$35</f>
        <v>*</v>
      </c>
      <c r="AG36" s="133" t="s">
        <v>226</v>
      </c>
      <c r="AH36" s="94" t="s">
        <v>226</v>
      </c>
      <c r="AL36" t="s">
        <v>47</v>
      </c>
    </row>
    <row r="37" spans="1:39" x14ac:dyDescent="0.2">
      <c r="A37" s="58" t="s">
        <v>14</v>
      </c>
      <c r="B37" s="11" t="str">
        <f>[33]Outubro!$C$5</f>
        <v>*</v>
      </c>
      <c r="C37" s="11" t="str">
        <f>[33]Outubro!$C$6</f>
        <v>*</v>
      </c>
      <c r="D37" s="11" t="str">
        <f>[33]Outubro!$C$7</f>
        <v>*</v>
      </c>
      <c r="E37" s="11" t="str">
        <f>[33]Outubro!$C$8</f>
        <v>*</v>
      </c>
      <c r="F37" s="11" t="str">
        <f>[33]Outubro!$C$9</f>
        <v>*</v>
      </c>
      <c r="G37" s="11" t="str">
        <f>[33]Outubro!$C$10</f>
        <v>*</v>
      </c>
      <c r="H37" s="11" t="str">
        <f>[33]Outubro!$C$11</f>
        <v>*</v>
      </c>
      <c r="I37" s="11" t="str">
        <f>[33]Outubro!$C$12</f>
        <v>*</v>
      </c>
      <c r="J37" s="11" t="str">
        <f>[33]Outubro!$C$13</f>
        <v>*</v>
      </c>
      <c r="K37" s="11" t="str">
        <f>[33]Outubro!$C$14</f>
        <v>*</v>
      </c>
      <c r="L37" s="11" t="str">
        <f>[33]Outubro!$C$15</f>
        <v>*</v>
      </c>
      <c r="M37" s="11" t="str">
        <f>[33]Outubro!$C$16</f>
        <v>*</v>
      </c>
      <c r="N37" s="11" t="str">
        <f>[33]Outubro!$C$17</f>
        <v>*</v>
      </c>
      <c r="O37" s="11" t="str">
        <f>[33]Outubro!$C$18</f>
        <v>*</v>
      </c>
      <c r="P37" s="11" t="str">
        <f>[33]Outubro!$C$19</f>
        <v>*</v>
      </c>
      <c r="Q37" s="11" t="str">
        <f>[33]Outubro!$C$20</f>
        <v>*</v>
      </c>
      <c r="R37" s="11" t="str">
        <f>[33]Outubro!$C$21</f>
        <v>*</v>
      </c>
      <c r="S37" s="11" t="str">
        <f>[33]Outubro!$C$22</f>
        <v>*</v>
      </c>
      <c r="T37" s="11" t="str">
        <f>[33]Outubro!$C$23</f>
        <v>*</v>
      </c>
      <c r="U37" s="11" t="str">
        <f>[33]Outubro!$C$24</f>
        <v>*</v>
      </c>
      <c r="V37" s="11" t="str">
        <f>[33]Outubro!$C$25</f>
        <v>*</v>
      </c>
      <c r="W37" s="11" t="str">
        <f>[33]Outubro!$C$26</f>
        <v>*</v>
      </c>
      <c r="X37" s="11" t="str">
        <f>[33]Outubro!$C$27</f>
        <v>*</v>
      </c>
      <c r="Y37" s="11" t="str">
        <f>[33]Outubro!$C$28</f>
        <v>*</v>
      </c>
      <c r="Z37" s="11" t="str">
        <f>[33]Outubro!$C$29</f>
        <v>*</v>
      </c>
      <c r="AA37" s="11" t="str">
        <f>[33]Outubro!$C$30</f>
        <v>*</v>
      </c>
      <c r="AB37" s="11" t="str">
        <f>[33]Outubro!$C$31</f>
        <v>*</v>
      </c>
      <c r="AC37" s="11" t="str">
        <f>[33]Outubro!$C$32</f>
        <v>*</v>
      </c>
      <c r="AD37" s="11" t="str">
        <f>[33]Outubro!$C$33</f>
        <v>*</v>
      </c>
      <c r="AE37" s="11" t="str">
        <f>[33]Outubro!$C$34</f>
        <v>*</v>
      </c>
      <c r="AF37" s="11" t="str">
        <f>[33]Outubro!$C$35</f>
        <v>*</v>
      </c>
      <c r="AG37" s="133" t="s">
        <v>226</v>
      </c>
      <c r="AH37" s="94" t="s">
        <v>226</v>
      </c>
      <c r="AJ37" t="s">
        <v>47</v>
      </c>
      <c r="AL37" t="s">
        <v>47</v>
      </c>
    </row>
    <row r="38" spans="1:39" x14ac:dyDescent="0.2">
      <c r="A38" s="58" t="s">
        <v>174</v>
      </c>
      <c r="B38" s="11">
        <f>[34]Outubro!$C$5</f>
        <v>31.4</v>
      </c>
      <c r="C38" s="11">
        <f>[34]Outubro!$C$6</f>
        <v>31.9</v>
      </c>
      <c r="D38" s="11">
        <f>[34]Outubro!$C$7</f>
        <v>29.1</v>
      </c>
      <c r="E38" s="11">
        <f>[34]Outubro!$C$8</f>
        <v>31.4</v>
      </c>
      <c r="F38" s="11">
        <f>[34]Outubro!$C$9</f>
        <v>27.8</v>
      </c>
      <c r="G38" s="11">
        <f>[34]Outubro!$C$10</f>
        <v>31.8</v>
      </c>
      <c r="H38" s="11">
        <f>[34]Outubro!$C$11</f>
        <v>32.299999999999997</v>
      </c>
      <c r="I38" s="11">
        <f>[34]Outubro!$C$12</f>
        <v>28.6</v>
      </c>
      <c r="J38" s="11">
        <f>[34]Outubro!$C$13</f>
        <v>31.3</v>
      </c>
      <c r="K38" s="11">
        <f>[34]Outubro!$C$14</f>
        <v>29.5</v>
      </c>
      <c r="L38" s="11">
        <f>[34]Outubro!$C$15</f>
        <v>29.4</v>
      </c>
      <c r="M38" s="11">
        <f>[34]Outubro!$C$16</f>
        <v>28.7</v>
      </c>
      <c r="N38" s="11">
        <f>[34]Outubro!$C$17</f>
        <v>28.8</v>
      </c>
      <c r="O38" s="11">
        <f>[34]Outubro!$C$18</f>
        <v>28.7</v>
      </c>
      <c r="P38" s="11">
        <f>[34]Outubro!$C$19</f>
        <v>29.6</v>
      </c>
      <c r="Q38" s="11">
        <f>[34]Outubro!$C$20</f>
        <v>26.1</v>
      </c>
      <c r="R38" s="11">
        <f>[34]Outubro!$C$21</f>
        <v>27.7</v>
      </c>
      <c r="S38" s="11">
        <f>[34]Outubro!$C$22</f>
        <v>30.4</v>
      </c>
      <c r="T38" s="11">
        <f>[34]Outubro!$C$23</f>
        <v>27</v>
      </c>
      <c r="U38" s="11">
        <f>[34]Outubro!$C$24</f>
        <v>27.8</v>
      </c>
      <c r="V38" s="11">
        <f>[34]Outubro!$C$25</f>
        <v>25.7</v>
      </c>
      <c r="W38" s="11">
        <f>[34]Outubro!$C$26</f>
        <v>29</v>
      </c>
      <c r="X38" s="11">
        <f>[34]Outubro!$C$27</f>
        <v>28.6</v>
      </c>
      <c r="Y38" s="11">
        <f>[34]Outubro!$C$28</f>
        <v>27.6</v>
      </c>
      <c r="Z38" s="11">
        <f>[34]Outubro!$C$29</f>
        <v>27.2</v>
      </c>
      <c r="AA38" s="11">
        <f>[34]Outubro!$C$30</f>
        <v>29.3</v>
      </c>
      <c r="AB38" s="11">
        <f>[34]Outubro!$C$31</f>
        <v>24.9</v>
      </c>
      <c r="AC38" s="11">
        <f>[34]Outubro!$C$32</f>
        <v>27.1</v>
      </c>
      <c r="AD38" s="11">
        <f>[34]Outubro!$C$33</f>
        <v>24.8</v>
      </c>
      <c r="AE38" s="11">
        <f>[34]Outubro!$C$34</f>
        <v>24.6</v>
      </c>
      <c r="AF38" s="11">
        <f>[34]Outubro!$C$35</f>
        <v>27.2</v>
      </c>
      <c r="AG38" s="133">
        <f>MAX(B38:AF38)</f>
        <v>32.299999999999997</v>
      </c>
      <c r="AH38" s="94">
        <f>AVERAGE(B38:AF38)</f>
        <v>28.558064516129033</v>
      </c>
    </row>
    <row r="39" spans="1:39" x14ac:dyDescent="0.2">
      <c r="A39" s="58" t="s">
        <v>15</v>
      </c>
      <c r="B39" s="11">
        <f>[35]Outubro!$C$5</f>
        <v>37.4</v>
      </c>
      <c r="C39" s="11">
        <f>[35]Outubro!$C$6</f>
        <v>37.4</v>
      </c>
      <c r="D39" s="11">
        <f>[35]Outubro!$C$7</f>
        <v>37.299999999999997</v>
      </c>
      <c r="E39" s="11">
        <f>[35]Outubro!$C$8</f>
        <v>34.9</v>
      </c>
      <c r="F39" s="11">
        <f>[35]Outubro!$C$9</f>
        <v>30.6</v>
      </c>
      <c r="G39" s="11">
        <f>[35]Outubro!$C$10</f>
        <v>37.1</v>
      </c>
      <c r="H39" s="11">
        <f>[35]Outubro!$C$11</f>
        <v>37.6</v>
      </c>
      <c r="I39" s="11">
        <f>[35]Outubro!$C$12</f>
        <v>36.299999999999997</v>
      </c>
      <c r="J39" s="11">
        <f>[35]Outubro!$C$13</f>
        <v>35.9</v>
      </c>
      <c r="K39" s="11">
        <f>[35]Outubro!$C$14</f>
        <v>30.7</v>
      </c>
      <c r="L39" s="11">
        <f>[35]Outubro!$C$15</f>
        <v>34.1</v>
      </c>
      <c r="M39" s="11">
        <f>[35]Outubro!$C$16</f>
        <v>34.4</v>
      </c>
      <c r="N39" s="11">
        <f>[35]Outubro!$C$17</f>
        <v>33.4</v>
      </c>
      <c r="O39" s="11">
        <f>[35]Outubro!$C$18</f>
        <v>35.9</v>
      </c>
      <c r="P39" s="11">
        <f>[35]Outubro!$C$19</f>
        <v>25.1</v>
      </c>
      <c r="Q39" s="11">
        <f>[35]Outubro!$C$20</f>
        <v>27.9</v>
      </c>
      <c r="R39" s="11">
        <f>[35]Outubro!$C$21</f>
        <v>30.2</v>
      </c>
      <c r="S39" s="11">
        <f>[35]Outubro!$C$22</f>
        <v>26</v>
      </c>
      <c r="T39" s="11">
        <f>[35]Outubro!$C$23</f>
        <v>33</v>
      </c>
      <c r="U39" s="11">
        <f>[35]Outubro!$C$24</f>
        <v>31.5</v>
      </c>
      <c r="V39" s="11">
        <f>[35]Outubro!$C$25</f>
        <v>32</v>
      </c>
      <c r="W39" s="11">
        <f>[35]Outubro!$C$26</f>
        <v>30.5</v>
      </c>
      <c r="X39" s="11">
        <f>[35]Outubro!$C$27</f>
        <v>28.3</v>
      </c>
      <c r="Y39" s="11">
        <f>[35]Outubro!$C$28</f>
        <v>26</v>
      </c>
      <c r="Z39" s="11">
        <f>[35]Outubro!$C$29</f>
        <v>32.6</v>
      </c>
      <c r="AA39" s="11">
        <f>[35]Outubro!$C$30</f>
        <v>27.9</v>
      </c>
      <c r="AB39" s="11">
        <f>[35]Outubro!$C$31</f>
        <v>26.9</v>
      </c>
      <c r="AC39" s="11">
        <f>[35]Outubro!$C$32</f>
        <v>32.4</v>
      </c>
      <c r="AD39" s="11">
        <f>[35]Outubro!$C$33</f>
        <v>26.4</v>
      </c>
      <c r="AE39" s="11">
        <f>[35]Outubro!$C$34</f>
        <v>26.8</v>
      </c>
      <c r="AF39" s="11">
        <f>[35]Outubro!$C$35</f>
        <v>27.8</v>
      </c>
      <c r="AG39" s="133">
        <f t="shared" ref="AG39" si="9">MAX(B39:AF39)</f>
        <v>37.6</v>
      </c>
      <c r="AH39" s="94">
        <f t="shared" ref="AH39" si="10">AVERAGE(B39:AF39)</f>
        <v>31.751612903225798</v>
      </c>
      <c r="AI39" s="12" t="s">
        <v>47</v>
      </c>
      <c r="AL39" t="s">
        <v>47</v>
      </c>
    </row>
    <row r="40" spans="1:39" x14ac:dyDescent="0.2">
      <c r="A40" s="58" t="s">
        <v>16</v>
      </c>
      <c r="B40" s="11" t="str">
        <f>[36]Outubro!$C$5</f>
        <v>*</v>
      </c>
      <c r="C40" s="11" t="str">
        <f>[36]Outubro!$C$6</f>
        <v>*</v>
      </c>
      <c r="D40" s="11" t="str">
        <f>[36]Outubro!$C$7</f>
        <v>*</v>
      </c>
      <c r="E40" s="11" t="str">
        <f>[36]Outubro!$C$8</f>
        <v>*</v>
      </c>
      <c r="F40" s="11" t="str">
        <f>[36]Outubro!$C$9</f>
        <v>*</v>
      </c>
      <c r="G40" s="11">
        <f>[36]Outubro!$C$10</f>
        <v>36.4</v>
      </c>
      <c r="H40" s="11">
        <f>[36]Outubro!$C$11</f>
        <v>39.1</v>
      </c>
      <c r="I40" s="11">
        <f>[36]Outubro!$C$12</f>
        <v>41.8</v>
      </c>
      <c r="J40" s="11" t="str">
        <f>[36]Outubro!$C$13</f>
        <v>*</v>
      </c>
      <c r="K40" s="11" t="str">
        <f>[36]Outubro!$C$14</f>
        <v>*</v>
      </c>
      <c r="L40" s="11" t="str">
        <f>[36]Outubro!$C$15</f>
        <v>*</v>
      </c>
      <c r="M40" s="11" t="str">
        <f>[36]Outubro!$C$16</f>
        <v>*</v>
      </c>
      <c r="N40" s="11" t="str">
        <f>[36]Outubro!$C$17</f>
        <v>*</v>
      </c>
      <c r="O40" s="11" t="str">
        <f>[36]Outubro!$C$18</f>
        <v>*</v>
      </c>
      <c r="P40" s="11" t="str">
        <f>[36]Outubro!$C$19</f>
        <v>*</v>
      </c>
      <c r="Q40" s="11" t="str">
        <f>[36]Outubro!$C$20</f>
        <v>*</v>
      </c>
      <c r="R40" s="11">
        <f>[36]Outubro!$C$21</f>
        <v>35.299999999999997</v>
      </c>
      <c r="S40" s="11">
        <f>[36]Outubro!$C$22</f>
        <v>29.9</v>
      </c>
      <c r="T40" s="11">
        <f>[36]Outubro!$C$23</f>
        <v>35.200000000000003</v>
      </c>
      <c r="U40" s="11">
        <f>[36]Outubro!$C$24</f>
        <v>29.9</v>
      </c>
      <c r="V40" s="11" t="str">
        <f>[36]Outubro!$C$25</f>
        <v>*</v>
      </c>
      <c r="W40" s="11" t="str">
        <f>[36]Outubro!$C$26</f>
        <v>*</v>
      </c>
      <c r="X40" s="11" t="str">
        <f>[36]Outubro!$C$27</f>
        <v>*</v>
      </c>
      <c r="Y40" s="11" t="str">
        <f>[36]Outubro!$C$28</f>
        <v>*</v>
      </c>
      <c r="Z40" s="11" t="str">
        <f>[36]Outubro!$C$29</f>
        <v>*</v>
      </c>
      <c r="AA40" s="11">
        <f>[36]Outubro!$C$30</f>
        <v>25.5</v>
      </c>
      <c r="AB40" s="11">
        <f>[36]Outubro!$C$31</f>
        <v>31.3</v>
      </c>
      <c r="AC40" s="11">
        <f>[36]Outubro!$C$32</f>
        <v>35.9</v>
      </c>
      <c r="AD40" s="11">
        <f>[36]Outubro!$C$33</f>
        <v>31.5</v>
      </c>
      <c r="AE40" s="11" t="str">
        <f>[36]Outubro!$C$34</f>
        <v>*</v>
      </c>
      <c r="AF40" s="11" t="str">
        <f>[36]Outubro!$C$35</f>
        <v>*</v>
      </c>
      <c r="AG40" s="133">
        <f t="shared" ref="AG40" si="11">MAX(B40:AF40)</f>
        <v>41.8</v>
      </c>
      <c r="AH40" s="94">
        <f t="shared" ref="AH40" si="12">AVERAGE(B40:AF40)</f>
        <v>33.800000000000004</v>
      </c>
      <c r="AK40" t="s">
        <v>47</v>
      </c>
      <c r="AL40" t="s">
        <v>47</v>
      </c>
      <c r="AM40" t="s">
        <v>47</v>
      </c>
    </row>
    <row r="41" spans="1:39" x14ac:dyDescent="0.2">
      <c r="A41" s="58" t="s">
        <v>175</v>
      </c>
      <c r="B41" s="11">
        <f>[37]Outubro!$C$5</f>
        <v>41.7</v>
      </c>
      <c r="C41" s="11">
        <f>[37]Outubro!$C$6</f>
        <v>41.4</v>
      </c>
      <c r="D41" s="11">
        <f>[37]Outubro!$C$7</f>
        <v>42.5</v>
      </c>
      <c r="E41" s="11">
        <f>[37]Outubro!$C$8</f>
        <v>40.5</v>
      </c>
      <c r="F41" s="11">
        <f>[37]Outubro!$C$9</f>
        <v>40.4</v>
      </c>
      <c r="G41" s="11">
        <f>[37]Outubro!$C$10</f>
        <v>41.4</v>
      </c>
      <c r="H41" s="11">
        <f>[37]Outubro!$C$11</f>
        <v>40.6</v>
      </c>
      <c r="I41" s="11">
        <f>[37]Outubro!$C$12</f>
        <v>40.4</v>
      </c>
      <c r="J41" s="11">
        <f>[37]Outubro!$C$13</f>
        <v>39.700000000000003</v>
      </c>
      <c r="K41" s="11">
        <f>[37]Outubro!$C$14</f>
        <v>35.299999999999997</v>
      </c>
      <c r="L41" s="11">
        <f>[37]Outubro!$C$15</f>
        <v>37.200000000000003</v>
      </c>
      <c r="M41" s="11">
        <f>[37]Outubro!$C$16</f>
        <v>35.700000000000003</v>
      </c>
      <c r="N41" s="11">
        <f>[37]Outubro!$C$17</f>
        <v>36.5</v>
      </c>
      <c r="O41" s="11">
        <f>[37]Outubro!$C$18</f>
        <v>38.9</v>
      </c>
      <c r="P41" s="11">
        <f>[37]Outubro!$C$19</f>
        <v>29.6</v>
      </c>
      <c r="Q41" s="11">
        <f>[37]Outubro!$C$20</f>
        <v>30.2</v>
      </c>
      <c r="R41" s="11">
        <f>[37]Outubro!$C$21</f>
        <v>33</v>
      </c>
      <c r="S41" s="11">
        <f>[37]Outubro!$C$22</f>
        <v>35.4</v>
      </c>
      <c r="T41" s="11">
        <f>[37]Outubro!$C$23</f>
        <v>35.6</v>
      </c>
      <c r="U41" s="11">
        <f>[37]Outubro!$C$24</f>
        <v>32</v>
      </c>
      <c r="V41" s="11">
        <f>[37]Outubro!$C$25</f>
        <v>34.6</v>
      </c>
      <c r="W41" s="11">
        <f>[37]Outubro!$C$26</f>
        <v>34.700000000000003</v>
      </c>
      <c r="X41" s="11">
        <f>[37]Outubro!$C$27</f>
        <v>31.7</v>
      </c>
      <c r="Y41" s="11">
        <f>[37]Outubro!$C$28</f>
        <v>33.799999999999997</v>
      </c>
      <c r="Z41" s="11">
        <f>[37]Outubro!$C$29</f>
        <v>34.700000000000003</v>
      </c>
      <c r="AA41" s="11">
        <f>[37]Outubro!$C$30</f>
        <v>30.8</v>
      </c>
      <c r="AB41" s="11">
        <f>[37]Outubro!$C$31</f>
        <v>30.9</v>
      </c>
      <c r="AC41" s="11">
        <f>[37]Outubro!$C$32</f>
        <v>34.700000000000003</v>
      </c>
      <c r="AD41" s="11">
        <f>[37]Outubro!$C$33</f>
        <v>29.3</v>
      </c>
      <c r="AE41" s="11">
        <f>[37]Outubro!$C$34</f>
        <v>28.1</v>
      </c>
      <c r="AF41" s="11">
        <f>[37]Outubro!$C$35</f>
        <v>29.3</v>
      </c>
      <c r="AG41" s="133">
        <f>MAX(B41:AF41)</f>
        <v>42.5</v>
      </c>
      <c r="AH41" s="94">
        <f>AVERAGE(B41:AF41)</f>
        <v>35.50322580645161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[38]Outubro!$C$5</f>
        <v>41.2</v>
      </c>
      <c r="C42" s="11">
        <f>[38]Outubro!$C$6</f>
        <v>41.1</v>
      </c>
      <c r="D42" s="11">
        <f>[38]Outubro!$C$7</f>
        <v>41.1</v>
      </c>
      <c r="E42" s="11">
        <f>[38]Outubro!$C$8</f>
        <v>36.5</v>
      </c>
      <c r="F42" s="11">
        <f>[38]Outubro!$C$9</f>
        <v>37.5</v>
      </c>
      <c r="G42" s="11">
        <f>[38]Outubro!$C$10</f>
        <v>39.1</v>
      </c>
      <c r="H42" s="11">
        <f>[38]Outubro!$C$11</f>
        <v>40.6</v>
      </c>
      <c r="I42" s="11">
        <f>[38]Outubro!$C$12</f>
        <v>39.4</v>
      </c>
      <c r="J42" s="11">
        <f>[38]Outubro!$C$13</f>
        <v>39.299999999999997</v>
      </c>
      <c r="K42" s="11">
        <f>[38]Outubro!$C$14</f>
        <v>32.5</v>
      </c>
      <c r="L42" s="11">
        <f>[38]Outubro!$C$15</f>
        <v>34.799999999999997</v>
      </c>
      <c r="M42" s="11">
        <f>[38]Outubro!$C$16</f>
        <v>35.9</v>
      </c>
      <c r="N42" s="11">
        <f>[38]Outubro!$C$17</f>
        <v>36.299999999999997</v>
      </c>
      <c r="O42" s="11">
        <f>[38]Outubro!$C$18</f>
        <v>38.200000000000003</v>
      </c>
      <c r="P42" s="11">
        <f>[38]Outubro!$C$19</f>
        <v>23.9</v>
      </c>
      <c r="Q42" s="11">
        <f>[38]Outubro!$C$20</f>
        <v>28.7</v>
      </c>
      <c r="R42" s="11">
        <f>[38]Outubro!$C$21</f>
        <v>31.4</v>
      </c>
      <c r="S42" s="11">
        <f>[38]Outubro!$C$22</f>
        <v>32.9</v>
      </c>
      <c r="T42" s="11">
        <f>[38]Outubro!$C$23</f>
        <v>33.200000000000003</v>
      </c>
      <c r="U42" s="11">
        <f>[38]Outubro!$C$24</f>
        <v>34.200000000000003</v>
      </c>
      <c r="V42" s="11">
        <f>[38]Outubro!$C$25</f>
        <v>34.5</v>
      </c>
      <c r="W42" s="11">
        <f>[38]Outubro!$C$26</f>
        <v>33.1</v>
      </c>
      <c r="X42" s="11">
        <f>[38]Outubro!$C$27</f>
        <v>31.6</v>
      </c>
      <c r="Y42" s="11">
        <f>[38]Outubro!$C$28</f>
        <v>31.6</v>
      </c>
      <c r="Z42" s="11">
        <f>[38]Outubro!$C$29</f>
        <v>34.9</v>
      </c>
      <c r="AA42" s="11">
        <f>[38]Outubro!$C$30</f>
        <v>27.5</v>
      </c>
      <c r="AB42" s="11">
        <f>[38]Outubro!$C$31</f>
        <v>30.4</v>
      </c>
      <c r="AC42" s="11">
        <f>[38]Outubro!$C$32</f>
        <v>33.299999999999997</v>
      </c>
      <c r="AD42" s="11">
        <f>[38]Outubro!$C$33</f>
        <v>27.5</v>
      </c>
      <c r="AE42" s="11">
        <f>[38]Outubro!$C$34</f>
        <v>26.1</v>
      </c>
      <c r="AF42" s="11">
        <f>[38]Outubro!$C$35</f>
        <v>28.7</v>
      </c>
      <c r="AG42" s="133">
        <f t="shared" ref="AG42:AG43" si="13">MAX(B42:AF42)</f>
        <v>41.2</v>
      </c>
      <c r="AH42" s="94">
        <f t="shared" ref="AH42:AH43" si="14">AVERAGE(B42:AF42)</f>
        <v>34.096774193548384</v>
      </c>
      <c r="AM42" t="s">
        <v>47</v>
      </c>
    </row>
    <row r="43" spans="1:39" x14ac:dyDescent="0.2">
      <c r="A43" s="58" t="s">
        <v>157</v>
      </c>
      <c r="B43" s="11">
        <f>[39]Outubro!$C$5</f>
        <v>42.1</v>
      </c>
      <c r="C43" s="11">
        <f>[39]Outubro!$C$6</f>
        <v>42.2</v>
      </c>
      <c r="D43" s="11">
        <f>[39]Outubro!$C$7</f>
        <v>42.9</v>
      </c>
      <c r="E43" s="11">
        <f>[39]Outubro!$C$8</f>
        <v>38.299999999999997</v>
      </c>
      <c r="F43" s="11">
        <f>[39]Outubro!$C$9</f>
        <v>40.4</v>
      </c>
      <c r="G43" s="11">
        <f>[39]Outubro!$C$10</f>
        <v>42.9</v>
      </c>
      <c r="H43" s="11">
        <f>[39]Outubro!$C$11</f>
        <v>41.4</v>
      </c>
      <c r="I43" s="11">
        <f>[39]Outubro!$C$12</f>
        <v>39.700000000000003</v>
      </c>
      <c r="J43" s="11">
        <f>[39]Outubro!$C$13</f>
        <v>40.299999999999997</v>
      </c>
      <c r="K43" s="11">
        <f>[39]Outubro!$C$14</f>
        <v>32.6</v>
      </c>
      <c r="L43" s="11">
        <f>[39]Outubro!$C$15</f>
        <v>34.700000000000003</v>
      </c>
      <c r="M43" s="11">
        <f>[39]Outubro!$C$16</f>
        <v>35.1</v>
      </c>
      <c r="N43" s="11">
        <f>[39]Outubro!$C$17</f>
        <v>37.1</v>
      </c>
      <c r="O43" s="11">
        <f>[39]Outubro!$C$18</f>
        <v>38.799999999999997</v>
      </c>
      <c r="P43" s="11">
        <f>[39]Outubro!$C$19</f>
        <v>30.4</v>
      </c>
      <c r="Q43" s="11">
        <f>[39]Outubro!$C$20</f>
        <v>29.5</v>
      </c>
      <c r="R43" s="11">
        <f>[39]Outubro!$C$21</f>
        <v>32.1</v>
      </c>
      <c r="S43" s="11">
        <f>[39]Outubro!$C$22</f>
        <v>34.299999999999997</v>
      </c>
      <c r="T43" s="11">
        <f>[39]Outubro!$C$23</f>
        <v>34.5</v>
      </c>
      <c r="U43" s="11">
        <f>[39]Outubro!$C$24</f>
        <v>31.7</v>
      </c>
      <c r="V43" s="11">
        <f>[39]Outubro!$C$25</f>
        <v>32.6</v>
      </c>
      <c r="W43" s="11">
        <f>[39]Outubro!$C$26</f>
        <v>33.200000000000003</v>
      </c>
      <c r="X43" s="11">
        <f>[39]Outubro!$C$27</f>
        <v>34.700000000000003</v>
      </c>
      <c r="Y43" s="11">
        <f>[39]Outubro!$C$28</f>
        <v>30.9</v>
      </c>
      <c r="Z43" s="11">
        <f>[39]Outubro!$C$29</f>
        <v>34.1</v>
      </c>
      <c r="AA43" s="11">
        <f>[39]Outubro!$C$30</f>
        <v>27.1</v>
      </c>
      <c r="AB43" s="11">
        <f>[39]Outubro!$C$31</f>
        <v>29.9</v>
      </c>
      <c r="AC43" s="11">
        <f>[39]Outubro!$C$32</f>
        <v>33.799999999999997</v>
      </c>
      <c r="AD43" s="11">
        <f>[39]Outubro!$C$33</f>
        <v>27.1</v>
      </c>
      <c r="AE43" s="11">
        <f>[39]Outubro!$C$34</f>
        <v>28.2</v>
      </c>
      <c r="AF43" s="11">
        <f>[39]Outubro!$C$35</f>
        <v>28.6</v>
      </c>
      <c r="AG43" s="133">
        <f t="shared" si="13"/>
        <v>42.9</v>
      </c>
      <c r="AH43" s="94">
        <f t="shared" si="14"/>
        <v>34.877419354838715</v>
      </c>
      <c r="AJ43" s="12" t="s">
        <v>47</v>
      </c>
      <c r="AL43" t="s">
        <v>47</v>
      </c>
    </row>
    <row r="44" spans="1:39" x14ac:dyDescent="0.2">
      <c r="A44" s="58" t="s">
        <v>18</v>
      </c>
      <c r="B44" s="11">
        <f>[40]Outubro!$C$5</f>
        <v>40.5</v>
      </c>
      <c r="C44" s="11">
        <f>[40]Outubro!$C$6</f>
        <v>39.6</v>
      </c>
      <c r="D44" s="11">
        <f>[40]Outubro!$C$7</f>
        <v>40.1</v>
      </c>
      <c r="E44" s="11">
        <f>[40]Outubro!$C$8</f>
        <v>41.3</v>
      </c>
      <c r="F44" s="11">
        <f>[40]Outubro!$C$9</f>
        <v>42.3</v>
      </c>
      <c r="G44" s="11">
        <f>[40]Outubro!$C$10</f>
        <v>41.8</v>
      </c>
      <c r="H44" s="11">
        <f>[40]Outubro!$C$11</f>
        <v>39.799999999999997</v>
      </c>
      <c r="I44" s="11">
        <f>[40]Outubro!$C$12</f>
        <v>39.299999999999997</v>
      </c>
      <c r="J44" s="11">
        <f>[40]Outubro!$C$13</f>
        <v>39</v>
      </c>
      <c r="K44" s="11">
        <f>[40]Outubro!$C$14</f>
        <v>37.700000000000003</v>
      </c>
      <c r="L44" s="11">
        <f>[40]Outubro!$C$15</f>
        <v>33.6</v>
      </c>
      <c r="M44" s="11">
        <f>[40]Outubro!$C$16</f>
        <v>34.4</v>
      </c>
      <c r="N44" s="11">
        <f>[40]Outubro!$C$17</f>
        <v>37.5</v>
      </c>
      <c r="O44" s="11">
        <f>[40]Outubro!$C$18</f>
        <v>38.5</v>
      </c>
      <c r="P44" s="11">
        <f>[40]Outubro!$C$19</f>
        <v>28.2</v>
      </c>
      <c r="Q44" s="11">
        <f>[40]Outubro!$C$20</f>
        <v>31.7</v>
      </c>
      <c r="R44" s="11">
        <f>[40]Outubro!$C$21</f>
        <v>34.1</v>
      </c>
      <c r="S44" s="11">
        <f>[40]Outubro!$C$22</f>
        <v>36.1</v>
      </c>
      <c r="T44" s="11">
        <f>[40]Outubro!$C$23</f>
        <v>35.5</v>
      </c>
      <c r="U44" s="11">
        <f>[40]Outubro!$C$24</f>
        <v>28.7</v>
      </c>
      <c r="V44" s="11">
        <f>[40]Outubro!$C$25</f>
        <v>33.700000000000003</v>
      </c>
      <c r="W44" s="11">
        <f>[40]Outubro!$C$26</f>
        <v>34.299999999999997</v>
      </c>
      <c r="X44" s="11">
        <f>[40]Outubro!$C$27</f>
        <v>28.5</v>
      </c>
      <c r="Y44" s="11">
        <f>[40]Outubro!$C$28</f>
        <v>33.299999999999997</v>
      </c>
      <c r="Z44" s="11">
        <f>[40]Outubro!$C$29</f>
        <v>34</v>
      </c>
      <c r="AA44" s="11">
        <f>[40]Outubro!$C$30</f>
        <v>30.5</v>
      </c>
      <c r="AB44" s="11">
        <f>[40]Outubro!$C$31</f>
        <v>31.2</v>
      </c>
      <c r="AC44" s="11">
        <f>[40]Outubro!$C$32</f>
        <v>33.299999999999997</v>
      </c>
      <c r="AD44" s="11">
        <f>[40]Outubro!$C$33</f>
        <v>22.2</v>
      </c>
      <c r="AE44" s="11">
        <f>[40]Outubro!$C$34</f>
        <v>27.5</v>
      </c>
      <c r="AF44" s="11">
        <f>[40]Outubro!$C$35</f>
        <v>22.5</v>
      </c>
      <c r="AG44" s="133">
        <f t="shared" ref="AG44" si="15">MAX(B44:AF44)</f>
        <v>42.3</v>
      </c>
      <c r="AH44" s="94">
        <f t="shared" ref="AH44" si="16">AVERAGE(B44:AF44)</f>
        <v>34.538709677419362</v>
      </c>
      <c r="AJ44" s="12" t="s">
        <v>47</v>
      </c>
      <c r="AL44" t="s">
        <v>47</v>
      </c>
    </row>
    <row r="45" spans="1:39" x14ac:dyDescent="0.2">
      <c r="A45" s="58" t="s">
        <v>162</v>
      </c>
      <c r="B45" s="11" t="str">
        <f>[41]Outubro!$C$5</f>
        <v>*</v>
      </c>
      <c r="C45" s="11" t="str">
        <f>[41]Outubro!$C$6</f>
        <v>*</v>
      </c>
      <c r="D45" s="11" t="str">
        <f>[41]Outubro!$C$7</f>
        <v>*</v>
      </c>
      <c r="E45" s="11" t="str">
        <f>[41]Outubro!$C$8</f>
        <v>*</v>
      </c>
      <c r="F45" s="11" t="str">
        <f>[41]Outubro!$C$9</f>
        <v>*</v>
      </c>
      <c r="G45" s="11" t="str">
        <f>[41]Outubro!$C$10</f>
        <v>*</v>
      </c>
      <c r="H45" s="11" t="str">
        <f>[41]Outubro!$C$11</f>
        <v>*</v>
      </c>
      <c r="I45" s="11" t="str">
        <f>[41]Outubro!$C$12</f>
        <v>*</v>
      </c>
      <c r="J45" s="11" t="str">
        <f>[41]Outubro!$C$13</f>
        <v>*</v>
      </c>
      <c r="K45" s="11" t="str">
        <f>[41]Outubro!$C$14</f>
        <v>*</v>
      </c>
      <c r="L45" s="11" t="str">
        <f>[41]Outubro!$C$15</f>
        <v>*</v>
      </c>
      <c r="M45" s="11" t="str">
        <f>[41]Outubro!$C$16</f>
        <v>*</v>
      </c>
      <c r="N45" s="11" t="str">
        <f>[41]Outubro!$C$17</f>
        <v>*</v>
      </c>
      <c r="O45" s="11" t="str">
        <f>[41]Outubro!$C$18</f>
        <v>*</v>
      </c>
      <c r="P45" s="11" t="str">
        <f>[41]Outubro!$C$19</f>
        <v>*</v>
      </c>
      <c r="Q45" s="11" t="str">
        <f>[41]Outubro!$C$20</f>
        <v>*</v>
      </c>
      <c r="R45" s="11" t="str">
        <f>[41]Outubro!$C$21</f>
        <v>*</v>
      </c>
      <c r="S45" s="11" t="str">
        <f>[41]Outubro!$C$22</f>
        <v>*</v>
      </c>
      <c r="T45" s="11" t="str">
        <f>[41]Outubro!$C$23</f>
        <v>*</v>
      </c>
      <c r="U45" s="11" t="str">
        <f>[41]Outubro!$C$24</f>
        <v>*</v>
      </c>
      <c r="V45" s="11" t="str">
        <f>[41]Outubro!$C$25</f>
        <v>*</v>
      </c>
      <c r="W45" s="11" t="str">
        <f>[41]Outubro!$C$26</f>
        <v>*</v>
      </c>
      <c r="X45" s="11" t="str">
        <f>[41]Outubro!$C$27</f>
        <v>*</v>
      </c>
      <c r="Y45" s="11" t="str">
        <f>[41]Outubro!$C$28</f>
        <v>*</v>
      </c>
      <c r="Z45" s="11" t="str">
        <f>[41]Outubro!$C$29</f>
        <v>*</v>
      </c>
      <c r="AA45" s="11" t="str">
        <f>[41]Outubro!$C$30</f>
        <v>*</v>
      </c>
      <c r="AB45" s="11" t="str">
        <f>[41]Outubro!$C$31</f>
        <v>*</v>
      </c>
      <c r="AC45" s="11" t="str">
        <f>[41]Outubro!$C$32</f>
        <v>*</v>
      </c>
      <c r="AD45" s="11" t="str">
        <f>[41]Outubro!$C$33</f>
        <v>*</v>
      </c>
      <c r="AE45" s="11" t="str">
        <f>[41]Outubro!$C$34</f>
        <v>*</v>
      </c>
      <c r="AF45" s="11" t="str">
        <f>[41]Outubro!$C$35</f>
        <v>*</v>
      </c>
      <c r="AG45" s="133" t="s">
        <v>226</v>
      </c>
      <c r="AH45" s="94" t="s">
        <v>226</v>
      </c>
      <c r="AL45" t="s">
        <v>47</v>
      </c>
    </row>
    <row r="46" spans="1:39" x14ac:dyDescent="0.2">
      <c r="A46" s="58" t="s">
        <v>19</v>
      </c>
      <c r="B46" s="11">
        <f>[42]Outubro!$C$5</f>
        <v>39.9</v>
      </c>
      <c r="C46" s="11">
        <f>[42]Outubro!$C$6</f>
        <v>39.5</v>
      </c>
      <c r="D46" s="11">
        <f>[42]Outubro!$C$7</f>
        <v>39.5</v>
      </c>
      <c r="E46" s="11">
        <f>[42]Outubro!$C$8</f>
        <v>35.299999999999997</v>
      </c>
      <c r="F46" s="11">
        <f>[42]Outubro!$C$9</f>
        <v>33.6</v>
      </c>
      <c r="G46" s="11">
        <f>[42]Outubro!$C$10</f>
        <v>37.200000000000003</v>
      </c>
      <c r="H46" s="11">
        <f>[42]Outubro!$C$11</f>
        <v>37</v>
      </c>
      <c r="I46" s="11">
        <f>[42]Outubro!$C$12</f>
        <v>35.5</v>
      </c>
      <c r="J46" s="11">
        <f>[42]Outubro!$C$13</f>
        <v>32.5</v>
      </c>
      <c r="K46" s="11">
        <f>[42]Outubro!$C$14</f>
        <v>33.1</v>
      </c>
      <c r="L46" s="11">
        <f>[42]Outubro!$C$15</f>
        <v>33.5</v>
      </c>
      <c r="M46" s="11">
        <f>[42]Outubro!$C$16</f>
        <v>35</v>
      </c>
      <c r="N46" s="11">
        <f>[42]Outubro!$C$17</f>
        <v>31.1</v>
      </c>
      <c r="O46" s="11">
        <f>[42]Outubro!$C$18</f>
        <v>35.5</v>
      </c>
      <c r="P46" s="11">
        <f>[42]Outubro!$C$19</f>
        <v>22.8</v>
      </c>
      <c r="Q46" s="11">
        <f>[42]Outubro!$C$20</f>
        <v>30.3</v>
      </c>
      <c r="R46" s="11">
        <f>[42]Outubro!$C$21</f>
        <v>30.3</v>
      </c>
      <c r="S46" s="11">
        <f>[42]Outubro!$C$22</f>
        <v>24.8</v>
      </c>
      <c r="T46" s="11">
        <f>[42]Outubro!$C$23</f>
        <v>33.700000000000003</v>
      </c>
      <c r="U46" s="11">
        <f>[42]Outubro!$C$24</f>
        <v>33.9</v>
      </c>
      <c r="V46" s="11">
        <f>[42]Outubro!$C$25</f>
        <v>35.5</v>
      </c>
      <c r="W46" s="11">
        <f>[42]Outubro!$C$26</f>
        <v>34.1</v>
      </c>
      <c r="X46" s="11">
        <f>[42]Outubro!$C$27</f>
        <v>33.700000000000003</v>
      </c>
      <c r="Y46" s="11">
        <f>[42]Outubro!$C$28</f>
        <v>31.5</v>
      </c>
      <c r="Z46" s="11">
        <f>[42]Outubro!$C$29</f>
        <v>34.1</v>
      </c>
      <c r="AA46" s="11">
        <f>[42]Outubro!$C$30</f>
        <v>23.9</v>
      </c>
      <c r="AB46" s="11">
        <f>[42]Outubro!$C$31</f>
        <v>29.1</v>
      </c>
      <c r="AC46" s="11">
        <f>[42]Outubro!$C$32</f>
        <v>32.700000000000003</v>
      </c>
      <c r="AD46" s="11">
        <f>[42]Outubro!$C$33</f>
        <v>25.3</v>
      </c>
      <c r="AE46" s="11">
        <f>[42]Outubro!$C$34</f>
        <v>30.6</v>
      </c>
      <c r="AF46" s="11">
        <f>[42]Outubro!$C$35</f>
        <v>29.8</v>
      </c>
      <c r="AG46" s="133" t="s">
        <v>226</v>
      </c>
      <c r="AH46" s="94" t="s">
        <v>226</v>
      </c>
      <c r="AI46" s="12" t="s">
        <v>47</v>
      </c>
      <c r="AJ46" s="12" t="s">
        <v>47</v>
      </c>
      <c r="AL46" t="s">
        <v>47</v>
      </c>
      <c r="AM46" t="s">
        <v>47</v>
      </c>
    </row>
    <row r="47" spans="1:39" x14ac:dyDescent="0.2">
      <c r="A47" s="58" t="s">
        <v>31</v>
      </c>
      <c r="B47" s="11">
        <f>[43]Outubro!$C$5</f>
        <v>40.1</v>
      </c>
      <c r="C47" s="11">
        <f>[43]Outubro!$C$6</f>
        <v>39.5</v>
      </c>
      <c r="D47" s="11">
        <f>[43]Outubro!$C$7</f>
        <v>40.700000000000003</v>
      </c>
      <c r="E47" s="11">
        <f>[43]Outubro!$C$8</f>
        <v>38.799999999999997</v>
      </c>
      <c r="F47" s="11">
        <f>[43]Outubro!$C$9</f>
        <v>39.200000000000003</v>
      </c>
      <c r="G47" s="11">
        <f>[43]Outubro!$C$10</f>
        <v>39.700000000000003</v>
      </c>
      <c r="H47" s="11">
        <f>[43]Outubro!$C$11</f>
        <v>39.799999999999997</v>
      </c>
      <c r="I47" s="11">
        <f>[43]Outubro!$C$12</f>
        <v>38.9</v>
      </c>
      <c r="J47" s="11">
        <f>[43]Outubro!$C$13</f>
        <v>39.6</v>
      </c>
      <c r="K47" s="11">
        <f>[43]Outubro!$C$14</f>
        <v>34.6</v>
      </c>
      <c r="L47" s="11">
        <f>[43]Outubro!$C$15</f>
        <v>36.6</v>
      </c>
      <c r="M47" s="11">
        <f>[43]Outubro!$C$16</f>
        <v>33.9</v>
      </c>
      <c r="N47" s="11">
        <f>[43]Outubro!$C$17</f>
        <v>35.9</v>
      </c>
      <c r="O47" s="11">
        <f>[43]Outubro!$C$18</f>
        <v>39</v>
      </c>
      <c r="P47" s="11">
        <f>[43]Outubro!$C$19</f>
        <v>26.2</v>
      </c>
      <c r="Q47" s="11">
        <f>[43]Outubro!$C$20</f>
        <v>30</v>
      </c>
      <c r="R47" s="11">
        <f>[43]Outubro!$C$21</f>
        <v>32.799999999999997</v>
      </c>
      <c r="S47" s="11">
        <f>[43]Outubro!$C$22</f>
        <v>33.299999999999997</v>
      </c>
      <c r="T47" s="11">
        <f>[43]Outubro!$C$23</f>
        <v>32.5</v>
      </c>
      <c r="U47" s="11">
        <f>[43]Outubro!$C$24</f>
        <v>33.4</v>
      </c>
      <c r="V47" s="11">
        <f>[43]Outubro!$C$25</f>
        <v>33.299999999999997</v>
      </c>
      <c r="W47" s="11">
        <f>[43]Outubro!$C$26</f>
        <v>34.4</v>
      </c>
      <c r="X47" s="11">
        <f>[43]Outubro!$C$27</f>
        <v>28.3</v>
      </c>
      <c r="Y47" s="11">
        <f>[43]Outubro!$C$28</f>
        <v>32</v>
      </c>
      <c r="Z47" s="11">
        <f>[43]Outubro!$C$29</f>
        <v>34.1</v>
      </c>
      <c r="AA47" s="11">
        <f>[43]Outubro!$C$30</f>
        <v>28.3</v>
      </c>
      <c r="AB47" s="11">
        <f>[43]Outubro!$C$31</f>
        <v>30.3</v>
      </c>
      <c r="AC47" s="11">
        <f>[43]Outubro!$C$32</f>
        <v>33</v>
      </c>
      <c r="AD47" s="11">
        <f>[43]Outubro!$C$33</f>
        <v>27.4</v>
      </c>
      <c r="AE47" s="11">
        <f>[43]Outubro!$C$34</f>
        <v>24.5</v>
      </c>
      <c r="AF47" s="11">
        <f>[43]Outubro!$C$35</f>
        <v>28.7</v>
      </c>
      <c r="AG47" s="133">
        <f t="shared" ref="AG47" si="17">MAX(B47:AF47)</f>
        <v>40.700000000000003</v>
      </c>
      <c r="AH47" s="94">
        <f t="shared" ref="AH47" si="18">AVERAGE(B47:AF47)</f>
        <v>34.154838709677414</v>
      </c>
      <c r="AJ47" s="12" t="s">
        <v>47</v>
      </c>
      <c r="AK47" t="s">
        <v>47</v>
      </c>
      <c r="AL47" t="s">
        <v>47</v>
      </c>
    </row>
    <row r="48" spans="1:39" x14ac:dyDescent="0.2">
      <c r="A48" s="58" t="s">
        <v>44</v>
      </c>
      <c r="B48" s="11">
        <f>[44]Outubro!$C$5</f>
        <v>40.299999999999997</v>
      </c>
      <c r="C48" s="11">
        <f>[44]Outubro!$C$6</f>
        <v>38.9</v>
      </c>
      <c r="D48" s="11">
        <f>[44]Outubro!$C$7</f>
        <v>39.200000000000003</v>
      </c>
      <c r="E48" s="11">
        <f>[44]Outubro!$C$8</f>
        <v>41.3</v>
      </c>
      <c r="F48" s="11">
        <f>[44]Outubro!$C$9</f>
        <v>41.3</v>
      </c>
      <c r="G48" s="11">
        <f>[44]Outubro!$C$10</f>
        <v>41.7</v>
      </c>
      <c r="H48" s="11">
        <f>[44]Outubro!$C$11</f>
        <v>39.4</v>
      </c>
      <c r="I48" s="11">
        <f>[44]Outubro!$C$12</f>
        <v>39.299999999999997</v>
      </c>
      <c r="J48" s="11">
        <f>[44]Outubro!$C$13</f>
        <v>39.4</v>
      </c>
      <c r="K48" s="11">
        <f>[44]Outubro!$C$14</f>
        <v>38.5</v>
      </c>
      <c r="L48" s="11">
        <f>[44]Outubro!$C$15</f>
        <v>34.9</v>
      </c>
      <c r="M48" s="11">
        <f>[44]Outubro!$C$16</f>
        <v>32.5</v>
      </c>
      <c r="N48" s="11">
        <f>[44]Outubro!$C$17</f>
        <v>37.5</v>
      </c>
      <c r="O48" s="11">
        <f>[44]Outubro!$C$18</f>
        <v>38.1</v>
      </c>
      <c r="P48" s="11">
        <f>[44]Outubro!$C$19</f>
        <v>32.299999999999997</v>
      </c>
      <c r="Q48" s="11">
        <f>[44]Outubro!$C$20</f>
        <v>30.1</v>
      </c>
      <c r="R48" s="11">
        <f>[44]Outubro!$C$21</f>
        <v>37.299999999999997</v>
      </c>
      <c r="S48" s="11">
        <f>[44]Outubro!$C$22</f>
        <v>36.799999999999997</v>
      </c>
      <c r="T48" s="11">
        <f>[44]Outubro!$C$23</f>
        <v>32.1</v>
      </c>
      <c r="U48" s="11">
        <f>[44]Outubro!$C$24</f>
        <v>33.9</v>
      </c>
      <c r="V48" s="11">
        <f>[44]Outubro!$C$25</f>
        <v>34.5</v>
      </c>
      <c r="W48" s="11">
        <f>[44]Outubro!$C$26</f>
        <v>35.4</v>
      </c>
      <c r="X48" s="11">
        <f>[44]Outubro!$C$27</f>
        <v>33.200000000000003</v>
      </c>
      <c r="Y48" s="11">
        <f>[44]Outubro!$C$28</f>
        <v>32.799999999999997</v>
      </c>
      <c r="Z48" s="11">
        <f>[44]Outubro!$C$29</f>
        <v>35.299999999999997</v>
      </c>
      <c r="AA48" s="11">
        <f>[44]Outubro!$C$30</f>
        <v>35.200000000000003</v>
      </c>
      <c r="AB48" s="11">
        <f>[44]Outubro!$C$31</f>
        <v>28.6</v>
      </c>
      <c r="AC48" s="11">
        <f>[44]Outubro!$C$32</f>
        <v>34.700000000000003</v>
      </c>
      <c r="AD48" s="11">
        <f>[44]Outubro!$C$33</f>
        <v>23.9</v>
      </c>
      <c r="AE48" s="11">
        <f>[44]Outubro!$C$34</f>
        <v>29</v>
      </c>
      <c r="AF48" s="11">
        <f>[44]Outubro!$C$35</f>
        <v>31.9</v>
      </c>
      <c r="AG48" s="133">
        <f>MAX(B48:AF48)</f>
        <v>41.7</v>
      </c>
      <c r="AH48" s="94">
        <f>AVERAGE(B48:AF48)</f>
        <v>35.461290322580645</v>
      </c>
      <c r="AI48" s="12" t="s">
        <v>47</v>
      </c>
      <c r="AJ48" s="12" t="s">
        <v>47</v>
      </c>
      <c r="AK48" t="s">
        <v>47</v>
      </c>
      <c r="AM48" t="s">
        <v>47</v>
      </c>
    </row>
    <row r="49" spans="1:39" x14ac:dyDescent="0.2">
      <c r="A49" s="58" t="s">
        <v>20</v>
      </c>
      <c r="B49" s="11" t="str">
        <f>[45]Outubro!$C$5</f>
        <v>*</v>
      </c>
      <c r="C49" s="11" t="str">
        <f>[45]Outubro!$C$6</f>
        <v>*</v>
      </c>
      <c r="D49" s="11" t="str">
        <f>[45]Outubro!$C$7</f>
        <v>*</v>
      </c>
      <c r="E49" s="11" t="str">
        <f>[45]Outubro!$C$8</f>
        <v>*</v>
      </c>
      <c r="F49" s="11" t="str">
        <f>[45]Outubro!$C$9</f>
        <v>*</v>
      </c>
      <c r="G49" s="11" t="str">
        <f>[45]Outubro!$C$10</f>
        <v>*</v>
      </c>
      <c r="H49" s="11" t="str">
        <f>[45]Outubro!$C$11</f>
        <v>*</v>
      </c>
      <c r="I49" s="11" t="str">
        <f>[45]Outubro!$C$12</f>
        <v>*</v>
      </c>
      <c r="J49" s="11" t="str">
        <f>[45]Outubro!$C$13</f>
        <v>*</v>
      </c>
      <c r="K49" s="11" t="str">
        <f>[45]Outubro!$C$14</f>
        <v>*</v>
      </c>
      <c r="L49" s="11" t="str">
        <f>[45]Outubro!$C$15</f>
        <v>*</v>
      </c>
      <c r="M49" s="11" t="str">
        <f>[45]Outubro!$C$16</f>
        <v>*</v>
      </c>
      <c r="N49" s="11" t="str">
        <f>[45]Outubro!$C$17</f>
        <v>*</v>
      </c>
      <c r="O49" s="11" t="str">
        <f>[45]Outubro!$C$18</f>
        <v>*</v>
      </c>
      <c r="P49" s="11" t="str">
        <f>[45]Outubro!$C$19</f>
        <v>*</v>
      </c>
      <c r="Q49" s="11" t="str">
        <f>[45]Outubro!$C$20</f>
        <v>*</v>
      </c>
      <c r="R49" s="11" t="str">
        <f>[45]Outubro!$C$21</f>
        <v>*</v>
      </c>
      <c r="S49" s="11" t="str">
        <f>[45]Outubro!$C$22</f>
        <v>*</v>
      </c>
      <c r="T49" s="11" t="str">
        <f>[45]Outubro!$C$23</f>
        <v>*</v>
      </c>
      <c r="U49" s="11" t="str">
        <f>[45]Outubro!$C$24</f>
        <v>*</v>
      </c>
      <c r="V49" s="11" t="str">
        <f>[45]Outubro!$C$25</f>
        <v>*</v>
      </c>
      <c r="W49" s="11" t="str">
        <f>[45]Outubro!$C$26</f>
        <v>*</v>
      </c>
      <c r="X49" s="11" t="str">
        <f>[45]Outubro!$C$27</f>
        <v>*</v>
      </c>
      <c r="Y49" s="11" t="str">
        <f>[45]Outubro!$C$28</f>
        <v>*</v>
      </c>
      <c r="Z49" s="11" t="str">
        <f>[45]Outubro!$C$29</f>
        <v>*</v>
      </c>
      <c r="AA49" s="11" t="str">
        <f>[45]Outubro!$C$30</f>
        <v>*</v>
      </c>
      <c r="AB49" s="11" t="str">
        <f>[45]Outubro!$C$31</f>
        <v>*</v>
      </c>
      <c r="AC49" s="11" t="str">
        <f>[45]Outubro!$C$32</f>
        <v>*</v>
      </c>
      <c r="AD49" s="11" t="str">
        <f>[45]Outubro!$C$33</f>
        <v>*</v>
      </c>
      <c r="AE49" s="11" t="str">
        <f>[45]Outubro!$C$34</f>
        <v>*</v>
      </c>
      <c r="AF49" s="11" t="str">
        <f>[45]Outubro!$C$35</f>
        <v>*</v>
      </c>
      <c r="AG49" s="133" t="s">
        <v>226</v>
      </c>
      <c r="AH49" s="94" t="s">
        <v>226</v>
      </c>
      <c r="AL49" t="s">
        <v>47</v>
      </c>
      <c r="AM49" t="s">
        <v>47</v>
      </c>
    </row>
    <row r="50" spans="1:39" s="5" customFormat="1" ht="17.100000000000001" customHeight="1" x14ac:dyDescent="0.2">
      <c r="A50" s="59" t="s">
        <v>33</v>
      </c>
      <c r="B50" s="13">
        <f t="shared" ref="B50:AG50" si="19">MAX(B5:B49)</f>
        <v>44.4</v>
      </c>
      <c r="C50" s="13">
        <f t="shared" si="19"/>
        <v>43.9</v>
      </c>
      <c r="D50" s="13">
        <f t="shared" si="19"/>
        <v>43.7</v>
      </c>
      <c r="E50" s="13">
        <f t="shared" si="19"/>
        <v>43.3</v>
      </c>
      <c r="F50" s="13">
        <f t="shared" si="19"/>
        <v>44.6</v>
      </c>
      <c r="G50" s="13">
        <f t="shared" si="19"/>
        <v>44</v>
      </c>
      <c r="H50" s="13">
        <f t="shared" si="19"/>
        <v>43.5</v>
      </c>
      <c r="I50" s="13">
        <f t="shared" si="19"/>
        <v>42.5</v>
      </c>
      <c r="J50" s="13">
        <f t="shared" si="19"/>
        <v>42.7</v>
      </c>
      <c r="K50" s="13">
        <f t="shared" si="19"/>
        <v>40.9</v>
      </c>
      <c r="L50" s="13">
        <f t="shared" si="19"/>
        <v>39.1</v>
      </c>
      <c r="M50" s="13">
        <f t="shared" si="19"/>
        <v>37</v>
      </c>
      <c r="N50" s="13">
        <f t="shared" si="19"/>
        <v>40.299999999999997</v>
      </c>
      <c r="O50" s="13">
        <f t="shared" si="19"/>
        <v>40.9</v>
      </c>
      <c r="P50" s="13">
        <f t="shared" si="19"/>
        <v>33.299999999999997</v>
      </c>
      <c r="Q50" s="13">
        <f t="shared" si="19"/>
        <v>34.799999999999997</v>
      </c>
      <c r="R50" s="13">
        <f t="shared" si="19"/>
        <v>39.9</v>
      </c>
      <c r="S50" s="13">
        <f t="shared" si="19"/>
        <v>39.5</v>
      </c>
      <c r="T50" s="13">
        <f t="shared" si="19"/>
        <v>36.799999999999997</v>
      </c>
      <c r="U50" s="13">
        <f t="shared" si="19"/>
        <v>34.799999999999997</v>
      </c>
      <c r="V50" s="13">
        <f t="shared" si="19"/>
        <v>35.9</v>
      </c>
      <c r="W50" s="13">
        <f t="shared" si="19"/>
        <v>37.700000000000003</v>
      </c>
      <c r="X50" s="13">
        <f t="shared" si="19"/>
        <v>36.1</v>
      </c>
      <c r="Y50" s="13">
        <f t="shared" si="19"/>
        <v>36.4</v>
      </c>
      <c r="Z50" s="13">
        <f t="shared" si="19"/>
        <v>36.5</v>
      </c>
      <c r="AA50" s="13">
        <f t="shared" si="19"/>
        <v>35.200000000000003</v>
      </c>
      <c r="AB50" s="13">
        <f t="shared" si="19"/>
        <v>32.4</v>
      </c>
      <c r="AC50" s="13">
        <f t="shared" si="19"/>
        <v>36.9</v>
      </c>
      <c r="AD50" s="13">
        <f t="shared" si="19"/>
        <v>31.5</v>
      </c>
      <c r="AE50" s="13">
        <f t="shared" si="19"/>
        <v>30.8</v>
      </c>
      <c r="AF50" s="13">
        <f t="shared" si="19"/>
        <v>32.5</v>
      </c>
      <c r="AG50" s="15">
        <f t="shared" si="19"/>
        <v>44.6</v>
      </c>
      <c r="AH50" s="94">
        <f>AVERAGE(AH5:AH49)</f>
        <v>34.048681662752855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  <c r="AK51" t="s">
        <v>47</v>
      </c>
      <c r="AL51" t="s">
        <v>47</v>
      </c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J55" s="12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H58" s="1"/>
    </row>
    <row r="59" spans="1:39" x14ac:dyDescent="0.2">
      <c r="Z59" s="2" t="s">
        <v>47</v>
      </c>
      <c r="AH59" s="1"/>
      <c r="AJ59" t="s">
        <v>47</v>
      </c>
    </row>
    <row r="61" spans="1:39" x14ac:dyDescent="0.2">
      <c r="AM61" s="12" t="s">
        <v>47</v>
      </c>
    </row>
    <row r="62" spans="1:39" x14ac:dyDescent="0.2">
      <c r="X62" s="2" t="s">
        <v>47</v>
      </c>
      <c r="Z62" s="2" t="s">
        <v>47</v>
      </c>
      <c r="AF62" s="2" t="s">
        <v>47</v>
      </c>
    </row>
    <row r="63" spans="1:39" x14ac:dyDescent="0.2">
      <c r="L63" s="2" t="s">
        <v>47</v>
      </c>
      <c r="S63" s="2" t="s">
        <v>47</v>
      </c>
    </row>
    <row r="64" spans="1:39" x14ac:dyDescent="0.2">
      <c r="V64" s="2" t="s">
        <v>47</v>
      </c>
      <c r="AI64" t="s">
        <v>47</v>
      </c>
    </row>
    <row r="66" spans="19:37" x14ac:dyDescent="0.2">
      <c r="S66" s="2" t="s">
        <v>47</v>
      </c>
    </row>
    <row r="67" spans="19:37" x14ac:dyDescent="0.2">
      <c r="U67" s="2" t="s">
        <v>47</v>
      </c>
      <c r="AG67" s="7" t="s">
        <v>47</v>
      </c>
    </row>
    <row r="69" spans="19:37" x14ac:dyDescent="0.2">
      <c r="AK69" s="12" t="s">
        <v>47</v>
      </c>
    </row>
  </sheetData>
  <sheetProtection password="C6EC" sheet="1" objects="1" scenarios="1"/>
  <mergeCells count="36">
    <mergeCell ref="C3:C4"/>
    <mergeCell ref="T3:T4"/>
    <mergeCell ref="M3:M4"/>
    <mergeCell ref="N3:N4"/>
    <mergeCell ref="B2:AH2"/>
    <mergeCell ref="D3:D4"/>
    <mergeCell ref="F3:F4"/>
    <mergeCell ref="AF3:AF4"/>
    <mergeCell ref="S3:S4"/>
    <mergeCell ref="L3:L4"/>
    <mergeCell ref="I3:I4"/>
    <mergeCell ref="O3:O4"/>
    <mergeCell ref="V3:V4"/>
    <mergeCell ref="AE3:AE4"/>
    <mergeCell ref="T53:X53"/>
    <mergeCell ref="T52:X52"/>
    <mergeCell ref="G3:G4"/>
    <mergeCell ref="U3:U4"/>
    <mergeCell ref="H3:H4"/>
    <mergeCell ref="J3:J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K3:K4"/>
    <mergeCell ref="B3:B4"/>
    <mergeCell ref="A2: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3"/>
  <sheetViews>
    <sheetView zoomScale="90" zoomScaleNormal="90" workbookViewId="0">
      <selection activeCell="AM73" sqref="AM73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2" width="5" style="2" customWidth="1"/>
    <col min="33" max="33" width="7" style="7" bestFit="1" customWidth="1"/>
    <col min="34" max="34" width="7.28515625" style="1" bestFit="1" customWidth="1"/>
  </cols>
  <sheetData>
    <row r="1" spans="1:36" ht="20.100000000000001" customHeight="1" x14ac:dyDescent="0.2">
      <c r="A1" s="154" t="s">
        <v>24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</row>
    <row r="2" spans="1:36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67"/>
      <c r="AF2" s="152"/>
      <c r="AG2" s="152"/>
      <c r="AH2" s="153"/>
    </row>
    <row r="3" spans="1:36" s="5" customFormat="1" ht="20.100000000000001" customHeight="1" x14ac:dyDescent="0.2">
      <c r="A3" s="15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66">
        <f t="shared" si="0"/>
        <v>29</v>
      </c>
      <c r="AE3" s="168">
        <v>30</v>
      </c>
      <c r="AF3" s="168">
        <v>31</v>
      </c>
      <c r="AG3" s="46" t="s">
        <v>38</v>
      </c>
      <c r="AH3" s="60" t="s">
        <v>36</v>
      </c>
    </row>
    <row r="4" spans="1:36" s="5" customFormat="1" ht="20.100000000000001" customHeigh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66"/>
      <c r="AE4" s="168"/>
      <c r="AF4" s="168"/>
      <c r="AG4" s="46" t="s">
        <v>35</v>
      </c>
      <c r="AH4" s="60" t="s">
        <v>35</v>
      </c>
    </row>
    <row r="5" spans="1:36" s="5" customFormat="1" x14ac:dyDescent="0.2">
      <c r="A5" s="58" t="s">
        <v>40</v>
      </c>
      <c r="B5" s="129">
        <f>[1]Outubro!$D$5</f>
        <v>19.899999999999999</v>
      </c>
      <c r="C5" s="129">
        <f>[1]Outubro!$D$6</f>
        <v>21.4</v>
      </c>
      <c r="D5" s="129">
        <f>[1]Outubro!$D$7</f>
        <v>18.7</v>
      </c>
      <c r="E5" s="129">
        <f>[1]Outubro!$D$8</f>
        <v>22.9</v>
      </c>
      <c r="F5" s="129">
        <f>[1]Outubro!$D$9</f>
        <v>23.1</v>
      </c>
      <c r="G5" s="129">
        <f>[1]Outubro!$D$10</f>
        <v>21.5</v>
      </c>
      <c r="H5" s="129">
        <f>[1]Outubro!$D$11</f>
        <v>23.9</v>
      </c>
      <c r="I5" s="129">
        <f>[1]Outubro!$D$12</f>
        <v>25.4</v>
      </c>
      <c r="J5" s="129">
        <f>[1]Outubro!$D$13</f>
        <v>23.2</v>
      </c>
      <c r="K5" s="129">
        <f>[1]Outubro!$D$14</f>
        <v>23.1</v>
      </c>
      <c r="L5" s="129">
        <f>[1]Outubro!$D$15</f>
        <v>18.899999999999999</v>
      </c>
      <c r="M5" s="129">
        <f>[1]Outubro!$D$16</f>
        <v>20.6</v>
      </c>
      <c r="N5" s="129">
        <f>[1]Outubro!$D$17</f>
        <v>21</v>
      </c>
      <c r="O5" s="129">
        <f>[1]Outubro!$D$18</f>
        <v>23.1</v>
      </c>
      <c r="P5" s="129">
        <f>[1]Outubro!$D$19</f>
        <v>20.9</v>
      </c>
      <c r="Q5" s="129">
        <f>[1]Outubro!$D$20</f>
        <v>20.8</v>
      </c>
      <c r="R5" s="129">
        <f>[1]Outubro!$D$21</f>
        <v>20</v>
      </c>
      <c r="S5" s="129">
        <f>[1]Outubro!$D$22</f>
        <v>20.100000000000001</v>
      </c>
      <c r="T5" s="129">
        <f>[1]Outubro!$D$23</f>
        <v>23</v>
      </c>
      <c r="U5" s="129">
        <f>[1]Outubro!$D$24</f>
        <v>21.4</v>
      </c>
      <c r="V5" s="129">
        <f>[1]Outubro!$D$25</f>
        <v>21.5</v>
      </c>
      <c r="W5" s="129">
        <f>[1]Outubro!$D$26</f>
        <v>22.4</v>
      </c>
      <c r="X5" s="129">
        <f>[1]Outubro!$D$27</f>
        <v>22.8</v>
      </c>
      <c r="Y5" s="129">
        <f>[1]Outubro!$D$28</f>
        <v>20.8</v>
      </c>
      <c r="Z5" s="129">
        <f>[1]Outubro!$D$29</f>
        <v>20.9</v>
      </c>
      <c r="AA5" s="129">
        <f>[1]Outubro!$D$30</f>
        <v>20.9</v>
      </c>
      <c r="AB5" s="129">
        <f>[1]Outubro!$D$31</f>
        <v>20</v>
      </c>
      <c r="AC5" s="129">
        <f>[1]Outubro!$D$32</f>
        <v>18.3</v>
      </c>
      <c r="AD5" s="129">
        <f>[1]Outubro!$D$33</f>
        <v>21</v>
      </c>
      <c r="AE5" s="129">
        <f>[1]Outubro!$D$34</f>
        <v>20.5</v>
      </c>
      <c r="AF5" s="129">
        <f>[1]Outubro!$D$35</f>
        <v>18.399999999999999</v>
      </c>
      <c r="AG5" s="15">
        <f t="shared" ref="AG5:AG6" si="1">MIN(B5:AF5)</f>
        <v>18.3</v>
      </c>
      <c r="AH5" s="94">
        <f t="shared" ref="AH5:AH6" si="2">AVERAGE(B5:AF5)</f>
        <v>21.303225806451607</v>
      </c>
    </row>
    <row r="6" spans="1:36" x14ac:dyDescent="0.2">
      <c r="A6" s="58" t="s">
        <v>0</v>
      </c>
      <c r="B6" s="11">
        <f>[2]Outubro!$D$5</f>
        <v>19.2</v>
      </c>
      <c r="C6" s="11">
        <f>[2]Outubro!$D$6</f>
        <v>18.600000000000001</v>
      </c>
      <c r="D6" s="11">
        <f>[2]Outubro!$D$7</f>
        <v>18.5</v>
      </c>
      <c r="E6" s="11">
        <f>[2]Outubro!$D$8</f>
        <v>16.7</v>
      </c>
      <c r="F6" s="11">
        <f>[2]Outubro!$D$9</f>
        <v>18.100000000000001</v>
      </c>
      <c r="G6" s="11">
        <f>[2]Outubro!$D$10</f>
        <v>16.5</v>
      </c>
      <c r="H6" s="11">
        <f>[2]Outubro!$D$11</f>
        <v>20.2</v>
      </c>
      <c r="I6" s="11">
        <f>[2]Outubro!$D$12</f>
        <v>20.3</v>
      </c>
      <c r="J6" s="11">
        <f>[2]Outubro!$D$13</f>
        <v>22.3</v>
      </c>
      <c r="K6" s="11">
        <f>[2]Outubro!$D$14</f>
        <v>18</v>
      </c>
      <c r="L6" s="11">
        <f>[2]Outubro!$D$15</f>
        <v>15.2</v>
      </c>
      <c r="M6" s="11">
        <f>[2]Outubro!$D$16</f>
        <v>17.600000000000001</v>
      </c>
      <c r="N6" s="11">
        <f>[2]Outubro!$D$17</f>
        <v>18.7</v>
      </c>
      <c r="O6" s="11">
        <f>[2]Outubro!$D$18</f>
        <v>18.5</v>
      </c>
      <c r="P6" s="11">
        <f>[2]Outubro!$D$19</f>
        <v>19.100000000000001</v>
      </c>
      <c r="Q6" s="11">
        <f>[2]Outubro!$D$20</f>
        <v>17.899999999999999</v>
      </c>
      <c r="R6" s="11">
        <f>[2]Outubro!$D$21</f>
        <v>16.899999999999999</v>
      </c>
      <c r="S6" s="11">
        <f>[2]Outubro!$D$22</f>
        <v>17.2</v>
      </c>
      <c r="T6" s="11">
        <f>[2]Outubro!$D$23</f>
        <v>16.100000000000001</v>
      </c>
      <c r="U6" s="11">
        <f>[2]Outubro!$D$24</f>
        <v>19</v>
      </c>
      <c r="V6" s="11">
        <f>[2]Outubro!$D$25</f>
        <v>19</v>
      </c>
      <c r="W6" s="11">
        <f>[2]Outubro!$D$26</f>
        <v>20</v>
      </c>
      <c r="X6" s="11">
        <f>[2]Outubro!$D$27</f>
        <v>19.899999999999999</v>
      </c>
      <c r="Y6" s="11">
        <f>[2]Outubro!$D$28</f>
        <v>18.899999999999999</v>
      </c>
      <c r="Z6" s="11">
        <f>[2]Outubro!$D$29</f>
        <v>18.3</v>
      </c>
      <c r="AA6" s="11">
        <f>[2]Outubro!$D$30</f>
        <v>18.5</v>
      </c>
      <c r="AB6" s="11">
        <f>[2]Outubro!$D$31</f>
        <v>17.100000000000001</v>
      </c>
      <c r="AC6" s="11">
        <f>[2]Outubro!$D$32</f>
        <v>14.6</v>
      </c>
      <c r="AD6" s="11">
        <f>[2]Outubro!$D$33</f>
        <v>17.3</v>
      </c>
      <c r="AE6" s="11">
        <f>[2]Outubro!$D$34</f>
        <v>16.100000000000001</v>
      </c>
      <c r="AF6" s="11">
        <f>[2]Outubro!$D$35</f>
        <v>16.899999999999999</v>
      </c>
      <c r="AG6" s="15">
        <f t="shared" si="1"/>
        <v>14.6</v>
      </c>
      <c r="AH6" s="94">
        <f t="shared" si="2"/>
        <v>18.103225806451611</v>
      </c>
    </row>
    <row r="7" spans="1:36" x14ac:dyDescent="0.2">
      <c r="A7" s="58" t="s">
        <v>104</v>
      </c>
      <c r="B7" s="11">
        <f>[3]Outubro!$D$5</f>
        <v>21.9</v>
      </c>
      <c r="C7" s="11">
        <f>[3]Outubro!$D$6</f>
        <v>22.7</v>
      </c>
      <c r="D7" s="11">
        <f>[3]Outubro!$D$7</f>
        <v>21.8</v>
      </c>
      <c r="E7" s="11">
        <f>[3]Outubro!$D$8</f>
        <v>21.7</v>
      </c>
      <c r="F7" s="11">
        <f>[3]Outubro!$D$9</f>
        <v>21.5</v>
      </c>
      <c r="G7" s="11">
        <f>[3]Outubro!$D$10</f>
        <v>22.9</v>
      </c>
      <c r="H7" s="11">
        <f>[3]Outubro!$D$11</f>
        <v>25</v>
      </c>
      <c r="I7" s="11">
        <f>[3]Outubro!$D$12</f>
        <v>22.1</v>
      </c>
      <c r="J7" s="11">
        <f>[3]Outubro!$D$13</f>
        <v>25.1</v>
      </c>
      <c r="K7" s="11">
        <f>[3]Outubro!$D$14</f>
        <v>20.399999999999999</v>
      </c>
      <c r="L7" s="11">
        <f>[3]Outubro!$D$15</f>
        <v>19.100000000000001</v>
      </c>
      <c r="M7" s="11">
        <f>[3]Outubro!$D$16</f>
        <v>20.3</v>
      </c>
      <c r="N7" s="11">
        <f>[3]Outubro!$D$17</f>
        <v>21.9</v>
      </c>
      <c r="O7" s="11">
        <f>[3]Outubro!$D$18</f>
        <v>21.8</v>
      </c>
      <c r="P7" s="11">
        <f>[3]Outubro!$D$19</f>
        <v>20.2</v>
      </c>
      <c r="Q7" s="11">
        <f>[3]Outubro!$D$20</f>
        <v>20.100000000000001</v>
      </c>
      <c r="R7" s="11">
        <f>[3]Outubro!$D$21</f>
        <v>18</v>
      </c>
      <c r="S7" s="11">
        <f>[3]Outubro!$D$22</f>
        <v>18.600000000000001</v>
      </c>
      <c r="T7" s="11">
        <f>[3]Outubro!$D$23</f>
        <v>22.7</v>
      </c>
      <c r="U7" s="11">
        <f>[3]Outubro!$D$24</f>
        <v>20.3</v>
      </c>
      <c r="V7" s="11">
        <f>[3]Outubro!$D$25</f>
        <v>22.1</v>
      </c>
      <c r="W7" s="11">
        <f>[3]Outubro!$D$26</f>
        <v>21.6</v>
      </c>
      <c r="X7" s="11">
        <f>[3]Outubro!$D$27</f>
        <v>22.4</v>
      </c>
      <c r="Y7" s="11">
        <f>[3]Outubro!$D$28</f>
        <v>21.8</v>
      </c>
      <c r="Z7" s="11">
        <f>[3]Outubro!$D$29</f>
        <v>19</v>
      </c>
      <c r="AA7" s="11">
        <f>[3]Outubro!$D$30</f>
        <v>19.399999999999999</v>
      </c>
      <c r="AB7" s="11">
        <f>[3]Outubro!$D$31</f>
        <v>18.899999999999999</v>
      </c>
      <c r="AC7" s="11">
        <f>[3]Outubro!$D$32</f>
        <v>17.7</v>
      </c>
      <c r="AD7" s="11">
        <f>[3]Outubro!$D$33</f>
        <v>20.100000000000001</v>
      </c>
      <c r="AE7" s="11">
        <f>[3]Outubro!$D$34</f>
        <v>18.899999999999999</v>
      </c>
      <c r="AF7" s="11">
        <f>[3]Outubro!$D$35</f>
        <v>17.8</v>
      </c>
      <c r="AG7" s="14">
        <f>MIN(B7:AF7)</f>
        <v>17.7</v>
      </c>
      <c r="AH7" s="113">
        <f>AVERAGE(B7:AF7)</f>
        <v>20.896774193548385</v>
      </c>
    </row>
    <row r="8" spans="1:36" x14ac:dyDescent="0.2">
      <c r="A8" s="58" t="s">
        <v>1</v>
      </c>
      <c r="B8" s="11" t="str">
        <f>[4]Outubro!$D$5</f>
        <v>*</v>
      </c>
      <c r="C8" s="11" t="str">
        <f>[4]Outubro!$D$6</f>
        <v>*</v>
      </c>
      <c r="D8" s="11" t="str">
        <f>[4]Outubro!$D$7</f>
        <v>*</v>
      </c>
      <c r="E8" s="11" t="str">
        <f>[4]Outubro!$D$8</f>
        <v>*</v>
      </c>
      <c r="F8" s="11" t="str">
        <f>[4]Outubro!$D$9</f>
        <v>*</v>
      </c>
      <c r="G8" s="11" t="str">
        <f>[4]Outubro!$D$10</f>
        <v>*</v>
      </c>
      <c r="H8" s="11" t="str">
        <f>[4]Outubro!$D$11</f>
        <v>*</v>
      </c>
      <c r="I8" s="11" t="str">
        <f>[4]Outubro!$D$12</f>
        <v>*</v>
      </c>
      <c r="J8" s="11" t="str">
        <f>[4]Outubro!$D$13</f>
        <v>*</v>
      </c>
      <c r="K8" s="11" t="str">
        <f>[4]Outubro!$D$14</f>
        <v>*</v>
      </c>
      <c r="L8" s="11" t="str">
        <f>[4]Outubro!$D$15</f>
        <v>*</v>
      </c>
      <c r="M8" s="11" t="str">
        <f>[4]Outubro!$D$16</f>
        <v>*</v>
      </c>
      <c r="N8" s="11" t="str">
        <f>[4]Outubro!$D$17</f>
        <v>*</v>
      </c>
      <c r="O8" s="11" t="str">
        <f>[4]Outubro!$D$18</f>
        <v>*</v>
      </c>
      <c r="P8" s="11" t="str">
        <f>[4]Outubro!$D$19</f>
        <v>*</v>
      </c>
      <c r="Q8" s="11" t="str">
        <f>[4]Outubro!$D$20</f>
        <v>*</v>
      </c>
      <c r="R8" s="11" t="str">
        <f>[4]Outubro!$D$21</f>
        <v>*</v>
      </c>
      <c r="S8" s="11" t="str">
        <f>[4]Outubro!$D$22</f>
        <v>*</v>
      </c>
      <c r="T8" s="11" t="str">
        <f>[4]Outubro!$D$23</f>
        <v>*</v>
      </c>
      <c r="U8" s="11" t="str">
        <f>[4]Outubro!$D$24</f>
        <v>*</v>
      </c>
      <c r="V8" s="11" t="str">
        <f>[4]Outubro!$D$25</f>
        <v>*</v>
      </c>
      <c r="W8" s="11" t="str">
        <f>[4]Outubro!$D$26</f>
        <v>*</v>
      </c>
      <c r="X8" s="11" t="str">
        <f>[4]Outubro!$D$27</f>
        <v>*</v>
      </c>
      <c r="Y8" s="11" t="str">
        <f>[4]Outubro!$D$28</f>
        <v>*</v>
      </c>
      <c r="Z8" s="11" t="str">
        <f>[4]Outubro!$D$29</f>
        <v>*</v>
      </c>
      <c r="AA8" s="11" t="str">
        <f>[4]Outubro!$D$30</f>
        <v>*</v>
      </c>
      <c r="AB8" s="11">
        <f>[4]Outubro!$D$31</f>
        <v>21.8</v>
      </c>
      <c r="AC8" s="11">
        <f>[4]Outubro!$D$32</f>
        <v>20.3</v>
      </c>
      <c r="AD8" s="11">
        <f>[4]Outubro!$D$33</f>
        <v>21.1</v>
      </c>
      <c r="AE8" s="11">
        <f>[4]Outubro!$D$34</f>
        <v>19.7</v>
      </c>
      <c r="AF8" s="11">
        <f>[4]Outubro!$D$35</f>
        <v>20.5</v>
      </c>
      <c r="AG8" s="14">
        <f>MIN(B8:AF8)</f>
        <v>19.7</v>
      </c>
      <c r="AH8" s="113">
        <f>AVERAGE(B8:AF8)</f>
        <v>20.68</v>
      </c>
    </row>
    <row r="9" spans="1:36" x14ac:dyDescent="0.2">
      <c r="A9" s="58" t="s">
        <v>167</v>
      </c>
      <c r="B9" s="11">
        <f>[5]Outubro!$D$5</f>
        <v>23.3</v>
      </c>
      <c r="C9" s="11">
        <f>[5]Outubro!$D$6</f>
        <v>24</v>
      </c>
      <c r="D9" s="11">
        <f>[5]Outubro!$D$7</f>
        <v>24.3</v>
      </c>
      <c r="E9" s="11">
        <f>[5]Outubro!$D$8</f>
        <v>14.7</v>
      </c>
      <c r="F9" s="11">
        <f>[5]Outubro!$D$9</f>
        <v>19.899999999999999</v>
      </c>
      <c r="G9" s="11">
        <f>[5]Outubro!$D$10</f>
        <v>18.600000000000001</v>
      </c>
      <c r="H9" s="11">
        <f>[5]Outubro!$D$11</f>
        <v>23.8</v>
      </c>
      <c r="I9" s="11">
        <f>[5]Outubro!$D$12</f>
        <v>22.5</v>
      </c>
      <c r="J9" s="11">
        <f>[5]Outubro!$D$13</f>
        <v>24.1</v>
      </c>
      <c r="K9" s="11">
        <f>[5]Outubro!$D$14</f>
        <v>16.8</v>
      </c>
      <c r="L9" s="11">
        <f>[5]Outubro!$D$15</f>
        <v>18.8</v>
      </c>
      <c r="M9" s="11">
        <f>[5]Outubro!$D$16</f>
        <v>19.899999999999999</v>
      </c>
      <c r="N9" s="11">
        <f>[5]Outubro!$D$17</f>
        <v>17.399999999999999</v>
      </c>
      <c r="O9" s="11">
        <f>[5]Outubro!$D$18</f>
        <v>20.399999999999999</v>
      </c>
      <c r="P9" s="11">
        <f>[5]Outubro!$D$19</f>
        <v>18.3</v>
      </c>
      <c r="Q9" s="11">
        <f>[5]Outubro!$D$20</f>
        <v>17.399999999999999</v>
      </c>
      <c r="R9" s="11">
        <f>[5]Outubro!$D$21</f>
        <v>17.100000000000001</v>
      </c>
      <c r="S9" s="11">
        <f>[5]Outubro!$D$22</f>
        <v>18.399999999999999</v>
      </c>
      <c r="T9" s="11">
        <f>[5]Outubro!$D$23</f>
        <v>19.600000000000001</v>
      </c>
      <c r="U9" s="11">
        <f>[5]Outubro!$D$24</f>
        <v>19.7</v>
      </c>
      <c r="V9" s="11">
        <f>[5]Outubro!$D$25</f>
        <v>18.5</v>
      </c>
      <c r="W9" s="11">
        <f>[5]Outubro!$D$26</f>
        <v>20.2</v>
      </c>
      <c r="X9" s="11">
        <f>[5]Outubro!$D$27</f>
        <v>20.6</v>
      </c>
      <c r="Y9" s="11">
        <f>[5]Outubro!$D$28</f>
        <v>19.399999999999999</v>
      </c>
      <c r="Z9" s="11">
        <f>[5]Outubro!$D$29</f>
        <v>20.8</v>
      </c>
      <c r="AA9" s="11">
        <f>[5]Outubro!$D$30</f>
        <v>17.7</v>
      </c>
      <c r="AB9" s="11">
        <f>[5]Outubro!$D$31</f>
        <v>17.399999999999999</v>
      </c>
      <c r="AC9" s="11">
        <f>[5]Outubro!$D$32</f>
        <v>18.399999999999999</v>
      </c>
      <c r="AD9" s="11">
        <f>[5]Outubro!$D$33</f>
        <v>17</v>
      </c>
      <c r="AE9" s="11">
        <f>[5]Outubro!$D$34</f>
        <v>15.5</v>
      </c>
      <c r="AF9" s="11">
        <f>[5]Outubro!$D$35</f>
        <v>17.3</v>
      </c>
      <c r="AG9" s="14">
        <f>MIN(B9:AF9)</f>
        <v>14.7</v>
      </c>
      <c r="AH9" s="113">
        <f>AVERAGE(B9:AF9)</f>
        <v>19.412903225806449</v>
      </c>
    </row>
    <row r="10" spans="1:36" x14ac:dyDescent="0.2">
      <c r="A10" s="58" t="s">
        <v>111</v>
      </c>
      <c r="B10" s="11" t="str">
        <f>[6]Outubro!$D$5</f>
        <v>*</v>
      </c>
      <c r="C10" s="11" t="str">
        <f>[6]Outubro!$D$6</f>
        <v>*</v>
      </c>
      <c r="D10" s="11" t="str">
        <f>[6]Outubro!$D$7</f>
        <v>*</v>
      </c>
      <c r="E10" s="11" t="str">
        <f>[6]Outubro!$D$8</f>
        <v>*</v>
      </c>
      <c r="F10" s="11" t="str">
        <f>[6]Outubro!$D$9</f>
        <v>*</v>
      </c>
      <c r="G10" s="11" t="str">
        <f>[6]Outubro!$D$10</f>
        <v>*</v>
      </c>
      <c r="H10" s="11" t="str">
        <f>[6]Outubro!$D$11</f>
        <v>*</v>
      </c>
      <c r="I10" s="11" t="str">
        <f>[6]Outubro!$D$12</f>
        <v>*</v>
      </c>
      <c r="J10" s="11" t="str">
        <f>[6]Outubro!$D$13</f>
        <v>*</v>
      </c>
      <c r="K10" s="11" t="str">
        <f>[6]Outubro!$D$14</f>
        <v>*</v>
      </c>
      <c r="L10" s="11" t="str">
        <f>[6]Outubro!$D$15</f>
        <v>*</v>
      </c>
      <c r="M10" s="11" t="str">
        <f>[6]Outubro!$D$16</f>
        <v>*</v>
      </c>
      <c r="N10" s="11" t="str">
        <f>[6]Outubro!$D$17</f>
        <v>*</v>
      </c>
      <c r="O10" s="11" t="str">
        <f>[6]Outubro!$D$18</f>
        <v>*</v>
      </c>
      <c r="P10" s="11" t="str">
        <f>[6]Outubro!$D$19</f>
        <v>*</v>
      </c>
      <c r="Q10" s="11" t="str">
        <f>[6]Outubro!$D$20</f>
        <v>*</v>
      </c>
      <c r="R10" s="11" t="str">
        <f>[6]Outubro!$D$21</f>
        <v>*</v>
      </c>
      <c r="S10" s="11" t="str">
        <f>[6]Outubro!$D$22</f>
        <v>*</v>
      </c>
      <c r="T10" s="11" t="str">
        <f>[6]Outubro!$D$23</f>
        <v>*</v>
      </c>
      <c r="U10" s="11" t="str">
        <f>[6]Outubro!$D$24</f>
        <v>*</v>
      </c>
      <c r="V10" s="11" t="str">
        <f>[6]Outubro!$D$25</f>
        <v>*</v>
      </c>
      <c r="W10" s="11" t="str">
        <f>[6]Outubro!$D$26</f>
        <v>*</v>
      </c>
      <c r="X10" s="11" t="str">
        <f>[6]Outubro!$D$27</f>
        <v>*</v>
      </c>
      <c r="Y10" s="11" t="str">
        <f>[6]Outubro!$D$28</f>
        <v>*</v>
      </c>
      <c r="Z10" s="11" t="str">
        <f>[6]Outubro!$D$29</f>
        <v>*</v>
      </c>
      <c r="AA10" s="11" t="str">
        <f>[6]Outubro!$D$30</f>
        <v>*</v>
      </c>
      <c r="AB10" s="11" t="str">
        <f>[6]Outubro!$D$31</f>
        <v>*</v>
      </c>
      <c r="AC10" s="11" t="str">
        <f>[6]Outubro!$D$32</f>
        <v>*</v>
      </c>
      <c r="AD10" s="11" t="str">
        <f>[6]Outubro!$D$33</f>
        <v>*</v>
      </c>
      <c r="AE10" s="11" t="str">
        <f>[6]Outubro!$D$34</f>
        <v>*</v>
      </c>
      <c r="AF10" s="11" t="str">
        <f>[6]Outubro!$D$35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[7]Outubro!$D$5</f>
        <v>*</v>
      </c>
      <c r="C11" s="11" t="str">
        <f>[7]Outubro!$D$6</f>
        <v>*</v>
      </c>
      <c r="D11" s="11" t="str">
        <f>[7]Outubro!$D$7</f>
        <v>*</v>
      </c>
      <c r="E11" s="11" t="str">
        <f>[7]Outubro!$D$8</f>
        <v>*</v>
      </c>
      <c r="F11" s="11" t="str">
        <f>[7]Outubro!$D$9</f>
        <v>*</v>
      </c>
      <c r="G11" s="11" t="str">
        <f>[7]Outubro!$D$10</f>
        <v>*</v>
      </c>
      <c r="H11" s="11" t="str">
        <f>[7]Outubro!$D$11</f>
        <v>*</v>
      </c>
      <c r="I11" s="11" t="str">
        <f>[7]Outubro!$D$12</f>
        <v>*</v>
      </c>
      <c r="J11" s="11" t="str">
        <f>[7]Outubro!$D$13</f>
        <v>*</v>
      </c>
      <c r="K11" s="11" t="str">
        <f>[7]Outubro!$D$14</f>
        <v>*</v>
      </c>
      <c r="L11" s="11" t="str">
        <f>[7]Outubro!$D$15</f>
        <v>*</v>
      </c>
      <c r="M11" s="11" t="str">
        <f>[7]Outubro!$D$16</f>
        <v>*</v>
      </c>
      <c r="N11" s="11" t="str">
        <f>[7]Outubro!$D$17</f>
        <v>*</v>
      </c>
      <c r="O11" s="11" t="str">
        <f>[7]Outubro!$D$18</f>
        <v>*</v>
      </c>
      <c r="P11" s="11" t="str">
        <f>[7]Outubro!$D$19</f>
        <v>*</v>
      </c>
      <c r="Q11" s="11" t="str">
        <f>[7]Outubro!$D$20</f>
        <v>*</v>
      </c>
      <c r="R11" s="11" t="str">
        <f>[7]Outubro!$D$21</f>
        <v>*</v>
      </c>
      <c r="S11" s="11" t="str">
        <f>[7]Outubro!$D$22</f>
        <v>*</v>
      </c>
      <c r="T11" s="11" t="str">
        <f>[7]Outubro!$D$23</f>
        <v>*</v>
      </c>
      <c r="U11" s="11" t="str">
        <f>[7]Outubro!$D$24</f>
        <v>*</v>
      </c>
      <c r="V11" s="11" t="str">
        <f>[7]Outubro!$D$25</f>
        <v>*</v>
      </c>
      <c r="W11" s="11" t="str">
        <f>[7]Outubro!$D$26</f>
        <v>*</v>
      </c>
      <c r="X11" s="11" t="str">
        <f>[7]Outubro!$D$27</f>
        <v>*</v>
      </c>
      <c r="Y11" s="11" t="str">
        <f>[7]Outubro!$D$28</f>
        <v>*</v>
      </c>
      <c r="Z11" s="11" t="str">
        <f>[7]Outubro!$D$29</f>
        <v>*</v>
      </c>
      <c r="AA11" s="11" t="str">
        <f>[7]Outubro!$D$30</f>
        <v>*</v>
      </c>
      <c r="AB11" s="11" t="str">
        <f>[7]Outubro!$D$31</f>
        <v>*</v>
      </c>
      <c r="AC11" s="11" t="str">
        <f>[7]Outubro!$D$32</f>
        <v>*</v>
      </c>
      <c r="AD11" s="11" t="str">
        <f>[7]Outubro!$D$33</f>
        <v>*</v>
      </c>
      <c r="AE11" s="11" t="str">
        <f>[7]Outubro!$D$34</f>
        <v>*</v>
      </c>
      <c r="AF11" s="11" t="str">
        <f>[7]Outubro!$D$35</f>
        <v>*</v>
      </c>
      <c r="AG11" s="15" t="s">
        <v>226</v>
      </c>
      <c r="AH11" s="94" t="s">
        <v>226</v>
      </c>
    </row>
    <row r="12" spans="1:36" x14ac:dyDescent="0.2">
      <c r="A12" s="58" t="s">
        <v>41</v>
      </c>
      <c r="B12" s="11" t="str">
        <f>[8]Outubro!$D$5</f>
        <v>*</v>
      </c>
      <c r="C12" s="11" t="str">
        <f>[8]Outubro!$D$6</f>
        <v>*</v>
      </c>
      <c r="D12" s="11" t="str">
        <f>[8]Outubro!$D$7</f>
        <v>*</v>
      </c>
      <c r="E12" s="11" t="str">
        <f>[8]Outubro!$D$8</f>
        <v>*</v>
      </c>
      <c r="F12" s="11" t="str">
        <f>[8]Outubro!$D$9</f>
        <v>*</v>
      </c>
      <c r="G12" s="11" t="str">
        <f>[8]Outubro!$D$10</f>
        <v>*</v>
      </c>
      <c r="H12" s="11" t="str">
        <f>[8]Outubro!$D$11</f>
        <v>*</v>
      </c>
      <c r="I12" s="11" t="str">
        <f>[8]Outubro!$D$12</f>
        <v>*</v>
      </c>
      <c r="J12" s="11" t="str">
        <f>[8]Outubro!$D$13</f>
        <v>*</v>
      </c>
      <c r="K12" s="11" t="str">
        <f>[8]Outubro!$D$14</f>
        <v>*</v>
      </c>
      <c r="L12" s="11" t="str">
        <f>[8]Outubro!$D$15</f>
        <v>*</v>
      </c>
      <c r="M12" s="11" t="str">
        <f>[8]Outubro!$D$16</f>
        <v>*</v>
      </c>
      <c r="N12" s="11" t="str">
        <f>[8]Outubro!$D$17</f>
        <v>*</v>
      </c>
      <c r="O12" s="11" t="str">
        <f>[8]Outubro!$D$18</f>
        <v>*</v>
      </c>
      <c r="P12" s="11" t="str">
        <f>[8]Outubro!$D$19</f>
        <v>*</v>
      </c>
      <c r="Q12" s="11" t="str">
        <f>[8]Outubro!$D$20</f>
        <v>*</v>
      </c>
      <c r="R12" s="11" t="str">
        <f>[8]Outubro!$D$21</f>
        <v>*</v>
      </c>
      <c r="S12" s="11" t="str">
        <f>[8]Outubro!$D$22</f>
        <v>*</v>
      </c>
      <c r="T12" s="11" t="str">
        <f>[8]Outubro!$D$23</f>
        <v>*</v>
      </c>
      <c r="U12" s="11" t="str">
        <f>[8]Outubro!$D$24</f>
        <v>*</v>
      </c>
      <c r="V12" s="11" t="str">
        <f>[8]Outubro!$D$25</f>
        <v>*</v>
      </c>
      <c r="W12" s="11" t="str">
        <f>[8]Outubro!$D$26</f>
        <v>*</v>
      </c>
      <c r="X12" s="11" t="str">
        <f>[8]Outubro!$D$27</f>
        <v>*</v>
      </c>
      <c r="Y12" s="11" t="str">
        <f>[8]Outubro!$D$28</f>
        <v>*</v>
      </c>
      <c r="Z12" s="11" t="str">
        <f>[8]Outubro!$D$29</f>
        <v>*</v>
      </c>
      <c r="AA12" s="11" t="str">
        <f>[8]Outubro!$D$30</f>
        <v>*</v>
      </c>
      <c r="AB12" s="11" t="str">
        <f>[8]Outubro!$D$31</f>
        <v>*</v>
      </c>
      <c r="AC12" s="11" t="str">
        <f>[8]Outubro!$D$32</f>
        <v>*</v>
      </c>
      <c r="AD12" s="11" t="str">
        <f>[8]Outubro!$D$33</f>
        <v>*</v>
      </c>
      <c r="AE12" s="11" t="str">
        <f>[8]Outubro!$D$34</f>
        <v>*</v>
      </c>
      <c r="AF12" s="11" t="str">
        <f>[8]Outubro!$D$35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[9]Outubro!$D$5</f>
        <v>23.4</v>
      </c>
      <c r="C13" s="11">
        <f>[9]Outubro!$D$6</f>
        <v>21.2</v>
      </c>
      <c r="D13" s="11">
        <f>[9]Outubro!$D$7</f>
        <v>21.3</v>
      </c>
      <c r="E13" s="11">
        <f>[9]Outubro!$D$8</f>
        <v>17.100000000000001</v>
      </c>
      <c r="F13" s="11">
        <f>[9]Outubro!$D$9</f>
        <v>20.6</v>
      </c>
      <c r="G13" s="11">
        <f>[9]Outubro!$D$10</f>
        <v>19.600000000000001</v>
      </c>
      <c r="H13" s="11">
        <f>[9]Outubro!$D$11</f>
        <v>23.6</v>
      </c>
      <c r="I13" s="11">
        <f>[9]Outubro!$D$12</f>
        <v>21.8</v>
      </c>
      <c r="J13" s="11">
        <f>[9]Outubro!$D$13</f>
        <v>26.7</v>
      </c>
      <c r="K13" s="11">
        <f>[9]Outubro!$D$14</f>
        <v>20</v>
      </c>
      <c r="L13" s="11">
        <f>[9]Outubro!$D$15</f>
        <v>19.3</v>
      </c>
      <c r="M13" s="11">
        <f>[9]Outubro!$D$16</f>
        <v>22.9</v>
      </c>
      <c r="N13" s="11">
        <f>[9]Outubro!$D$17</f>
        <v>21.5</v>
      </c>
      <c r="O13" s="11">
        <f>[9]Outubro!$D$18</f>
        <v>21.7</v>
      </c>
      <c r="P13" s="11">
        <f>[9]Outubro!$D$19</f>
        <v>19.899999999999999</v>
      </c>
      <c r="Q13" s="11">
        <f>[9]Outubro!$D$20</f>
        <v>19.399999999999999</v>
      </c>
      <c r="R13" s="11">
        <f>[9]Outubro!$D$21</f>
        <v>20.3</v>
      </c>
      <c r="S13" s="11">
        <f>[9]Outubro!$D$22</f>
        <v>20.6</v>
      </c>
      <c r="T13" s="11">
        <f>[9]Outubro!$D$23</f>
        <v>18.7</v>
      </c>
      <c r="U13" s="11">
        <f>[9]Outubro!$D$24</f>
        <v>21.3</v>
      </c>
      <c r="V13" s="11">
        <f>[9]Outubro!$D$25</f>
        <v>21.1</v>
      </c>
      <c r="W13" s="11">
        <f>[9]Outubro!$D$26</f>
        <v>19.100000000000001</v>
      </c>
      <c r="X13" s="11">
        <f>[9]Outubro!$D$27</f>
        <v>23</v>
      </c>
      <c r="Y13" s="11">
        <f>[9]Outubro!$D$28</f>
        <v>21.6</v>
      </c>
      <c r="Z13" s="11">
        <f>[9]Outubro!$D$29</f>
        <v>21.5</v>
      </c>
      <c r="AA13" s="11">
        <f>[9]Outubro!$D$30</f>
        <v>19</v>
      </c>
      <c r="AB13" s="11">
        <f>[9]Outubro!$D$31</f>
        <v>17.899999999999999</v>
      </c>
      <c r="AC13" s="11">
        <f>[9]Outubro!$D$32</f>
        <v>18.100000000000001</v>
      </c>
      <c r="AD13" s="11">
        <f>[9]Outubro!$D$33</f>
        <v>20.3</v>
      </c>
      <c r="AE13" s="11">
        <f>[9]Outubro!$D$34</f>
        <v>16.5</v>
      </c>
      <c r="AF13" s="11">
        <f>[9]Outubro!$D$35</f>
        <v>17.100000000000001</v>
      </c>
      <c r="AG13" s="14">
        <f>MIN(B13:AF13)</f>
        <v>16.5</v>
      </c>
      <c r="AH13" s="113">
        <f>AVERAGE(B13:AF13)</f>
        <v>20.519354838709678</v>
      </c>
    </row>
    <row r="14" spans="1:36" x14ac:dyDescent="0.2">
      <c r="A14" s="58" t="s">
        <v>118</v>
      </c>
      <c r="B14" s="11" t="str">
        <f>[10]Outubro!$D$5</f>
        <v>*</v>
      </c>
      <c r="C14" s="11" t="str">
        <f>[10]Outubro!$D$6</f>
        <v>*</v>
      </c>
      <c r="D14" s="11" t="str">
        <f>[10]Outubro!$D$7</f>
        <v>*</v>
      </c>
      <c r="E14" s="11" t="str">
        <f>[10]Outubro!$D$8</f>
        <v>*</v>
      </c>
      <c r="F14" s="11" t="str">
        <f>[10]Outubro!$D$9</f>
        <v>*</v>
      </c>
      <c r="G14" s="11" t="str">
        <f>[10]Outubro!$D$10</f>
        <v>*</v>
      </c>
      <c r="H14" s="11" t="str">
        <f>[10]Outubro!$D$11</f>
        <v>*</v>
      </c>
      <c r="I14" s="11" t="str">
        <f>[10]Outubro!$D$12</f>
        <v>*</v>
      </c>
      <c r="J14" s="11" t="str">
        <f>[10]Outubro!$D$13</f>
        <v>*</v>
      </c>
      <c r="K14" s="11" t="str">
        <f>[10]Outubro!$D$14</f>
        <v>*</v>
      </c>
      <c r="L14" s="11" t="str">
        <f>[10]Outubro!$D$15</f>
        <v>*</v>
      </c>
      <c r="M14" s="11" t="str">
        <f>[10]Outubro!$D$16</f>
        <v>*</v>
      </c>
      <c r="N14" s="11" t="str">
        <f>[10]Outubro!$D$17</f>
        <v>*</v>
      </c>
      <c r="O14" s="11" t="str">
        <f>[10]Outubro!$D$18</f>
        <v>*</v>
      </c>
      <c r="P14" s="11" t="str">
        <f>[10]Outubro!$D$19</f>
        <v>*</v>
      </c>
      <c r="Q14" s="11" t="str">
        <f>[10]Outubro!$D$20</f>
        <v>*</v>
      </c>
      <c r="R14" s="11" t="str">
        <f>[10]Outubro!$D$21</f>
        <v>*</v>
      </c>
      <c r="S14" s="11" t="str">
        <f>[10]Outubro!$D$22</f>
        <v>*</v>
      </c>
      <c r="T14" s="11" t="str">
        <f>[10]Outubro!$D$23</f>
        <v>*</v>
      </c>
      <c r="U14" s="11" t="str">
        <f>[10]Outubro!$D$24</f>
        <v>*</v>
      </c>
      <c r="V14" s="11" t="str">
        <f>[10]Outubro!$D$25</f>
        <v>*</v>
      </c>
      <c r="W14" s="11" t="str">
        <f>[10]Outubro!$D$26</f>
        <v>*</v>
      </c>
      <c r="X14" s="11" t="str">
        <f>[10]Outubro!$D$27</f>
        <v>*</v>
      </c>
      <c r="Y14" s="11" t="str">
        <f>[10]Outubro!$D$28</f>
        <v>*</v>
      </c>
      <c r="Z14" s="11" t="str">
        <f>[10]Outubro!$D$29</f>
        <v>*</v>
      </c>
      <c r="AA14" s="11" t="str">
        <f>[10]Outubro!$D$30</f>
        <v>*</v>
      </c>
      <c r="AB14" s="11" t="str">
        <f>[10]Outubro!$D$31</f>
        <v>*</v>
      </c>
      <c r="AC14" s="11" t="str">
        <f>[10]Outubro!$D$32</f>
        <v>*</v>
      </c>
      <c r="AD14" s="11" t="str">
        <f>[10]Outubro!$D$33</f>
        <v>*</v>
      </c>
      <c r="AE14" s="11" t="str">
        <f>[10]Outubro!$D$34</f>
        <v>*</v>
      </c>
      <c r="AF14" s="11" t="str">
        <f>[10]Outubro!$D$35</f>
        <v>*</v>
      </c>
      <c r="AG14" s="15" t="s">
        <v>226</v>
      </c>
      <c r="AH14" s="94" t="s">
        <v>226</v>
      </c>
      <c r="AJ14" t="s">
        <v>47</v>
      </c>
    </row>
    <row r="15" spans="1:36" x14ac:dyDescent="0.2">
      <c r="A15" s="58" t="s">
        <v>121</v>
      </c>
      <c r="B15" s="11">
        <f>[11]Outubro!$D$5</f>
        <v>26.1</v>
      </c>
      <c r="C15" s="11">
        <f>[11]Outubro!$D$6</f>
        <v>23.5</v>
      </c>
      <c r="D15" s="11">
        <f>[11]Outubro!$D$7</f>
        <v>22.5</v>
      </c>
      <c r="E15" s="11">
        <f>[11]Outubro!$D$8</f>
        <v>18.2</v>
      </c>
      <c r="F15" s="11">
        <f>[11]Outubro!$D$9</f>
        <v>19.399999999999999</v>
      </c>
      <c r="G15" s="11">
        <f>[11]Outubro!$D$10</f>
        <v>18.2</v>
      </c>
      <c r="H15" s="11">
        <f>[11]Outubro!$D$11</f>
        <v>22.5</v>
      </c>
      <c r="I15" s="11">
        <f>[11]Outubro!$D$12</f>
        <v>21.4</v>
      </c>
      <c r="J15" s="11">
        <f>[11]Outubro!$D$13</f>
        <v>24.7</v>
      </c>
      <c r="K15" s="11">
        <f>[11]Outubro!$D$14</f>
        <v>17.5</v>
      </c>
      <c r="L15" s="11">
        <f>[11]Outubro!$D$15</f>
        <v>17.100000000000001</v>
      </c>
      <c r="M15" s="11">
        <f>[11]Outubro!$D$16</f>
        <v>20.9</v>
      </c>
      <c r="N15" s="11">
        <f>[11]Outubro!$D$17</f>
        <v>19.8</v>
      </c>
      <c r="O15" s="11">
        <f>[11]Outubro!$D$18</f>
        <v>19</v>
      </c>
      <c r="P15" s="11">
        <f>[11]Outubro!$D$19</f>
        <v>18.899999999999999</v>
      </c>
      <c r="Q15" s="11">
        <f>[11]Outubro!$D$20</f>
        <v>18.3</v>
      </c>
      <c r="R15" s="11">
        <f>[11]Outubro!$D$21</f>
        <v>17.899999999999999</v>
      </c>
      <c r="S15" s="11">
        <f>[11]Outubro!$D$22</f>
        <v>19.100000000000001</v>
      </c>
      <c r="T15" s="11">
        <f>[11]Outubro!$D$23</f>
        <v>19.100000000000001</v>
      </c>
      <c r="U15" s="11">
        <f>[11]Outubro!$D$24</f>
        <v>20</v>
      </c>
      <c r="V15" s="11">
        <f>[11]Outubro!$D$25</f>
        <v>22.5</v>
      </c>
      <c r="W15" s="11">
        <f>[11]Outubro!$D$26</f>
        <v>21.5</v>
      </c>
      <c r="X15" s="11">
        <f>[11]Outubro!$D$27</f>
        <v>22.1</v>
      </c>
      <c r="Y15" s="11">
        <f>[11]Outubro!$D$28</f>
        <v>21.2</v>
      </c>
      <c r="Z15" s="11">
        <f>[11]Outubro!$D$29</f>
        <v>19.100000000000001</v>
      </c>
      <c r="AA15" s="11">
        <f>[11]Outubro!$D$30</f>
        <v>18.8</v>
      </c>
      <c r="AB15" s="11">
        <f>[11]Outubro!$D$31</f>
        <v>17.899999999999999</v>
      </c>
      <c r="AC15" s="11">
        <f>[11]Outubro!$D$32</f>
        <v>17.399999999999999</v>
      </c>
      <c r="AD15" s="11">
        <f>[11]Outubro!$D$33</f>
        <v>17.899999999999999</v>
      </c>
      <c r="AE15" s="11">
        <f>[11]Outubro!$D$34</f>
        <v>15.6</v>
      </c>
      <c r="AF15" s="11">
        <f>[11]Outubro!$D$35</f>
        <v>16.600000000000001</v>
      </c>
      <c r="AG15" s="15">
        <f t="shared" ref="AG15" si="3">MIN(B15:AF15)</f>
        <v>15.6</v>
      </c>
      <c r="AH15" s="94">
        <f t="shared" ref="AH15" si="4">AVERAGE(B15:AF15)</f>
        <v>19.829032258064515</v>
      </c>
    </row>
    <row r="16" spans="1:36" x14ac:dyDescent="0.2">
      <c r="A16" s="58" t="s">
        <v>168</v>
      </c>
      <c r="B16" s="11" t="str">
        <f>[12]Outubro!$D$5</f>
        <v>*</v>
      </c>
      <c r="C16" s="11" t="str">
        <f>[12]Outubro!$D$6</f>
        <v>*</v>
      </c>
      <c r="D16" s="11" t="str">
        <f>[12]Outubro!$D$7</f>
        <v>*</v>
      </c>
      <c r="E16" s="11" t="str">
        <f>[12]Outubro!$D$8</f>
        <v>*</v>
      </c>
      <c r="F16" s="11" t="str">
        <f>[12]Outubro!$D$9</f>
        <v>*</v>
      </c>
      <c r="G16" s="11" t="str">
        <f>[12]Outubro!$D$10</f>
        <v>*</v>
      </c>
      <c r="H16" s="11" t="str">
        <f>[12]Outubro!$D$11</f>
        <v>*</v>
      </c>
      <c r="I16" s="11" t="str">
        <f>[12]Outubro!$D$12</f>
        <v>*</v>
      </c>
      <c r="J16" s="11" t="str">
        <f>[12]Outubro!$D$13</f>
        <v>*</v>
      </c>
      <c r="K16" s="11" t="str">
        <f>[12]Outubro!$D$14</f>
        <v>*</v>
      </c>
      <c r="L16" s="11" t="str">
        <f>[12]Outubro!$D$15</f>
        <v>*</v>
      </c>
      <c r="M16" s="11" t="str">
        <f>[12]Outubro!$D$16</f>
        <v>*</v>
      </c>
      <c r="N16" s="11" t="str">
        <f>[12]Outubro!$D$17</f>
        <v>*</v>
      </c>
      <c r="O16" s="11" t="str">
        <f>[12]Outubro!$D$18</f>
        <v>*</v>
      </c>
      <c r="P16" s="11" t="str">
        <f>[12]Outubro!$D$19</f>
        <v>*</v>
      </c>
      <c r="Q16" s="11" t="str">
        <f>[12]Outubro!$D$20</f>
        <v>*</v>
      </c>
      <c r="R16" s="11" t="str">
        <f>[12]Outubro!$D$21</f>
        <v>*</v>
      </c>
      <c r="S16" s="11" t="str">
        <f>[12]Outubro!$D$22</f>
        <v>*</v>
      </c>
      <c r="T16" s="11" t="str">
        <f>[12]Outubro!$D$23</f>
        <v>*</v>
      </c>
      <c r="U16" s="11" t="str">
        <f>[12]Outubro!$D$24</f>
        <v>*</v>
      </c>
      <c r="V16" s="11" t="str">
        <f>[12]Outubro!$D$25</f>
        <v>*</v>
      </c>
      <c r="W16" s="11" t="str">
        <f>[12]Outubro!$D$26</f>
        <v>*</v>
      </c>
      <c r="X16" s="11" t="str">
        <f>[12]Outubro!$D$27</f>
        <v>*</v>
      </c>
      <c r="Y16" s="11" t="str">
        <f>[12]Outubro!$D$28</f>
        <v>*</v>
      </c>
      <c r="Z16" s="11" t="str">
        <f>[12]Outubro!$D$29</f>
        <v>*</v>
      </c>
      <c r="AA16" s="11" t="str">
        <f>[12]Outubro!$D$30</f>
        <v>*</v>
      </c>
      <c r="AB16" s="11" t="str">
        <f>[12]Outubro!$D$31</f>
        <v>*</v>
      </c>
      <c r="AC16" s="11" t="str">
        <f>[12]Outubro!$D$32</f>
        <v>*</v>
      </c>
      <c r="AD16" s="11" t="str">
        <f>[12]Outubro!$D$33</f>
        <v>*</v>
      </c>
      <c r="AE16" s="11" t="str">
        <f>[12]Outubro!$D$34</f>
        <v>*</v>
      </c>
      <c r="AF16" s="11" t="str">
        <f>[12]Outubro!$D$35</f>
        <v>*</v>
      </c>
      <c r="AG16" s="15" t="s">
        <v>226</v>
      </c>
      <c r="AH16" s="94" t="s">
        <v>226</v>
      </c>
      <c r="AJ16" s="12" t="s">
        <v>47</v>
      </c>
    </row>
    <row r="17" spans="1:39" x14ac:dyDescent="0.2">
      <c r="A17" s="58" t="s">
        <v>2</v>
      </c>
      <c r="B17" s="11">
        <f>[13]Outubro!$D$5</f>
        <v>24.4</v>
      </c>
      <c r="C17" s="11">
        <f>[13]Outubro!$D$6</f>
        <v>24.9</v>
      </c>
      <c r="D17" s="11">
        <f>[13]Outubro!$D$7</f>
        <v>24.6</v>
      </c>
      <c r="E17" s="11">
        <f>[13]Outubro!$D$8</f>
        <v>24.2</v>
      </c>
      <c r="F17" s="11">
        <f>[13]Outubro!$D$9</f>
        <v>26.5</v>
      </c>
      <c r="G17" s="11">
        <f>[13]Outubro!$D$10</f>
        <v>24.8</v>
      </c>
      <c r="H17" s="11">
        <f>[13]Outubro!$D$11</f>
        <v>24</v>
      </c>
      <c r="I17" s="11">
        <f>[13]Outubro!$D$12</f>
        <v>23.7</v>
      </c>
      <c r="J17" s="11">
        <f>[13]Outubro!$D$13</f>
        <v>26.6</v>
      </c>
      <c r="K17" s="11">
        <f>[13]Outubro!$D$14</f>
        <v>24</v>
      </c>
      <c r="L17" s="11">
        <f>[13]Outubro!$D$15</f>
        <v>23</v>
      </c>
      <c r="M17" s="11">
        <f>[13]Outubro!$D$16</f>
        <v>23</v>
      </c>
      <c r="N17" s="11">
        <f>[13]Outubro!$D$17</f>
        <v>22.8</v>
      </c>
      <c r="O17" s="11">
        <f>[13]Outubro!$D$18</f>
        <v>20.3</v>
      </c>
      <c r="P17" s="11">
        <f>[13]Outubro!$D$19</f>
        <v>19.399999999999999</v>
      </c>
      <c r="Q17" s="11">
        <f>[13]Outubro!$D$20</f>
        <v>18.899999999999999</v>
      </c>
      <c r="R17" s="11">
        <f>[13]Outubro!$D$21</f>
        <v>20.5</v>
      </c>
      <c r="S17" s="11">
        <f>[13]Outubro!$D$22</f>
        <v>21</v>
      </c>
      <c r="T17" s="11">
        <f>[13]Outubro!$D$23</f>
        <v>20.3</v>
      </c>
      <c r="U17" s="11">
        <f>[13]Outubro!$D$24</f>
        <v>20.9</v>
      </c>
      <c r="V17" s="11">
        <f>[13]Outubro!$D$25</f>
        <v>20.399999999999999</v>
      </c>
      <c r="W17" s="11">
        <f>[13]Outubro!$D$26</f>
        <v>20.8</v>
      </c>
      <c r="X17" s="11">
        <f>[13]Outubro!$D$27</f>
        <v>23.6</v>
      </c>
      <c r="Y17" s="11">
        <f>[13]Outubro!$D$28</f>
        <v>20.5</v>
      </c>
      <c r="Z17" s="11">
        <f>[13]Outubro!$D$29</f>
        <v>19.399999999999999</v>
      </c>
      <c r="AA17" s="11">
        <f>[13]Outubro!$D$30</f>
        <v>17.5</v>
      </c>
      <c r="AB17" s="11">
        <f>[13]Outubro!$D$31</f>
        <v>16.399999999999999</v>
      </c>
      <c r="AC17" s="11">
        <f>[13]Outubro!$D$32</f>
        <v>19.8</v>
      </c>
      <c r="AD17" s="11">
        <f>[13]Outubro!$D$33</f>
        <v>19.5</v>
      </c>
      <c r="AE17" s="11">
        <f>[13]Outubro!$D$34</f>
        <v>18.2</v>
      </c>
      <c r="AF17" s="11">
        <f>[13]Outubro!$D$35</f>
        <v>18.7</v>
      </c>
      <c r="AG17" s="15">
        <f t="shared" ref="AG17:AG25" si="5">MIN(B17:AF17)</f>
        <v>16.399999999999999</v>
      </c>
      <c r="AH17" s="94">
        <f t="shared" ref="AH17:AH22" si="6">AVERAGE(B17:AF17)</f>
        <v>21.696774193548386</v>
      </c>
      <c r="AJ17" s="12" t="s">
        <v>47</v>
      </c>
    </row>
    <row r="18" spans="1:39" x14ac:dyDescent="0.2">
      <c r="A18" s="58" t="s">
        <v>3</v>
      </c>
      <c r="B18" s="11">
        <f>[14]Outubro!$D$5</f>
        <v>31.6</v>
      </c>
      <c r="C18" s="11">
        <f>[14]Outubro!$D$6</f>
        <v>21.1</v>
      </c>
      <c r="D18" s="11">
        <f>[14]Outubro!$D$7</f>
        <v>18</v>
      </c>
      <c r="E18" s="11">
        <f>[14]Outubro!$D$8</f>
        <v>20.9</v>
      </c>
      <c r="F18" s="11">
        <f>[14]Outubro!$D$9</f>
        <v>21.7</v>
      </c>
      <c r="G18" s="11">
        <f>[14]Outubro!$D$10</f>
        <v>22.5</v>
      </c>
      <c r="H18" s="11">
        <f>[14]Outubro!$D$11</f>
        <v>21.5</v>
      </c>
      <c r="I18" s="11">
        <f>[14]Outubro!$D$12</f>
        <v>26.5</v>
      </c>
      <c r="J18" s="11">
        <f>[14]Outubro!$D$13</f>
        <v>23.5</v>
      </c>
      <c r="K18" s="11">
        <f>[14]Outubro!$D$14</f>
        <v>23.8</v>
      </c>
      <c r="L18" s="11">
        <f>[14]Outubro!$D$15</f>
        <v>20.9</v>
      </c>
      <c r="M18" s="11">
        <f>[14]Outubro!$D$16</f>
        <v>21.9</v>
      </c>
      <c r="N18" s="11">
        <f>[14]Outubro!$D$17</f>
        <v>20.100000000000001</v>
      </c>
      <c r="O18" s="11">
        <f>[14]Outubro!$D$18</f>
        <v>24</v>
      </c>
      <c r="P18" s="11">
        <f>[14]Outubro!$D$19</f>
        <v>23.7</v>
      </c>
      <c r="Q18" s="11">
        <f>[14]Outubro!$D$20</f>
        <v>19.3</v>
      </c>
      <c r="R18" s="11">
        <f>[14]Outubro!$D$21</f>
        <v>18.7</v>
      </c>
      <c r="S18" s="11">
        <f>[14]Outubro!$D$22</f>
        <v>21.2</v>
      </c>
      <c r="T18" s="11">
        <f>[14]Outubro!$D$23</f>
        <v>23.1</v>
      </c>
      <c r="U18" s="11">
        <f>[14]Outubro!$D$24</f>
        <v>20.100000000000001</v>
      </c>
      <c r="V18" s="11">
        <f>[14]Outubro!$D$25</f>
        <v>20.2</v>
      </c>
      <c r="W18" s="11">
        <f>[14]Outubro!$D$26</f>
        <v>21.5</v>
      </c>
      <c r="X18" s="11">
        <f>[14]Outubro!$D$27</f>
        <v>20.9</v>
      </c>
      <c r="Y18" s="11">
        <f>[14]Outubro!$D$28</f>
        <v>20.9</v>
      </c>
      <c r="Z18" s="11">
        <f>[14]Outubro!$D$29</f>
        <v>21.6</v>
      </c>
      <c r="AA18" s="11">
        <f>[14]Outubro!$D$30</f>
        <v>20.5</v>
      </c>
      <c r="AB18" s="11">
        <f>[14]Outubro!$D$31</f>
        <v>19.5</v>
      </c>
      <c r="AC18" s="11">
        <f>[14]Outubro!$D$32</f>
        <v>19.899999999999999</v>
      </c>
      <c r="AD18" s="11">
        <f>[14]Outubro!$D$33</f>
        <v>21</v>
      </c>
      <c r="AE18" s="11">
        <f>[14]Outubro!$D$34</f>
        <v>22.4</v>
      </c>
      <c r="AF18" s="11" t="str">
        <f>[14]Outubro!$D$35</f>
        <v>*</v>
      </c>
      <c r="AG18" s="15">
        <f t="shared" si="5"/>
        <v>18</v>
      </c>
      <c r="AH18" s="94">
        <f>AVERAGE(B18:AF18)</f>
        <v>21.75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[15]Outubro!$D$5</f>
        <v>*</v>
      </c>
      <c r="C19" s="11" t="str">
        <f>[15]Outubro!$D$6</f>
        <v>*</v>
      </c>
      <c r="D19" s="11" t="str">
        <f>[15]Outubro!$D$7</f>
        <v>*</v>
      </c>
      <c r="E19" s="11" t="str">
        <f>[15]Outubro!$D$8</f>
        <v>*</v>
      </c>
      <c r="F19" s="11" t="str">
        <f>[15]Outubro!$D$9</f>
        <v>*</v>
      </c>
      <c r="G19" s="11" t="str">
        <f>[15]Outubro!$D$10</f>
        <v>*</v>
      </c>
      <c r="H19" s="11" t="str">
        <f>[15]Outubro!$D$11</f>
        <v>*</v>
      </c>
      <c r="I19" s="11" t="str">
        <f>[15]Outubro!$D$12</f>
        <v>*</v>
      </c>
      <c r="J19" s="11" t="str">
        <f>[15]Outubro!$D$13</f>
        <v>*</v>
      </c>
      <c r="K19" s="11" t="str">
        <f>[15]Outubro!$D$14</f>
        <v>*</v>
      </c>
      <c r="L19" s="11" t="str">
        <f>[15]Outubro!$D$15</f>
        <v>*</v>
      </c>
      <c r="M19" s="11" t="str">
        <f>[15]Outubro!$D$16</f>
        <v>*</v>
      </c>
      <c r="N19" s="11" t="str">
        <f>[15]Outubro!$D$17</f>
        <v>*</v>
      </c>
      <c r="O19" s="11" t="str">
        <f>[15]Outubro!$D$18</f>
        <v>*</v>
      </c>
      <c r="P19" s="11" t="str">
        <f>[15]Outubro!$D$19</f>
        <v>*</v>
      </c>
      <c r="Q19" s="11" t="str">
        <f>[15]Outubro!$D$20</f>
        <v>*</v>
      </c>
      <c r="R19" s="11" t="str">
        <f>[15]Outubro!$D$21</f>
        <v>*</v>
      </c>
      <c r="S19" s="11" t="str">
        <f>[15]Outubro!$D$22</f>
        <v>*</v>
      </c>
      <c r="T19" s="11" t="str">
        <f>[15]Outubro!$D$23</f>
        <v>*</v>
      </c>
      <c r="U19" s="11" t="str">
        <f>[15]Outubro!$D$24</f>
        <v>*</v>
      </c>
      <c r="V19" s="11" t="str">
        <f>[15]Outubro!$D$25</f>
        <v>*</v>
      </c>
      <c r="W19" s="11" t="str">
        <f>[15]Outubro!$D$26</f>
        <v>*</v>
      </c>
      <c r="X19" s="11" t="str">
        <f>[15]Outubro!$D$27</f>
        <v>*</v>
      </c>
      <c r="Y19" s="11" t="str">
        <f>[15]Outubro!$D$28</f>
        <v>*</v>
      </c>
      <c r="Z19" s="11" t="str">
        <f>[15]Outubro!$D$29</f>
        <v>*</v>
      </c>
      <c r="AA19" s="11" t="str">
        <f>[15]Outubro!$D$30</f>
        <v>*</v>
      </c>
      <c r="AB19" s="11" t="str">
        <f>[15]Outubro!$D$31</f>
        <v>*</v>
      </c>
      <c r="AC19" s="11" t="str">
        <f>[15]Outubro!$D$32</f>
        <v>*</v>
      </c>
      <c r="AD19" s="11" t="str">
        <f>[15]Outubro!$D$33</f>
        <v>*</v>
      </c>
      <c r="AE19" s="11" t="str">
        <f>[15]Outubro!$D$34</f>
        <v>*</v>
      </c>
      <c r="AF19" s="11" t="str">
        <f>[15]Outubro!$D$35</f>
        <v>*</v>
      </c>
      <c r="AG19" s="15" t="s">
        <v>226</v>
      </c>
      <c r="AH19" s="94" t="s">
        <v>226</v>
      </c>
    </row>
    <row r="20" spans="1:39" x14ac:dyDescent="0.2">
      <c r="A20" s="58" t="s">
        <v>5</v>
      </c>
      <c r="B20" s="11">
        <f>[16]Outubro!$D$5</f>
        <v>26.4</v>
      </c>
      <c r="C20" s="11">
        <f>[16]Outubro!$D$6</f>
        <v>26.7</v>
      </c>
      <c r="D20" s="11">
        <f>[16]Outubro!$D$7</f>
        <v>29.5</v>
      </c>
      <c r="E20" s="11">
        <f>[16]Outubro!$D$8</f>
        <v>21.6</v>
      </c>
      <c r="F20" s="11">
        <f>[16]Outubro!$D$9</f>
        <v>21.7</v>
      </c>
      <c r="G20" s="11">
        <f>[16]Outubro!$D$10</f>
        <v>24.6</v>
      </c>
      <c r="H20" s="11">
        <f>[16]Outubro!$D$11</f>
        <v>25.7</v>
      </c>
      <c r="I20" s="11">
        <f>[16]Outubro!$D$12</f>
        <v>25.9</v>
      </c>
      <c r="J20" s="11">
        <f>[16]Outubro!$D$13</f>
        <v>32.200000000000003</v>
      </c>
      <c r="K20" s="11">
        <f>[16]Outubro!$D$14</f>
        <v>26.4</v>
      </c>
      <c r="L20" s="11">
        <f>[16]Outubro!$D$15</f>
        <v>29.7</v>
      </c>
      <c r="M20" s="11">
        <f>[16]Outubro!$D$16</f>
        <v>23.1</v>
      </c>
      <c r="N20" s="11">
        <f>[16]Outubro!$D$17</f>
        <v>26.9</v>
      </c>
      <c r="O20" s="11">
        <f>[16]Outubro!$D$18</f>
        <v>26.6</v>
      </c>
      <c r="P20" s="11">
        <f>[16]Outubro!$D$19</f>
        <v>23.3</v>
      </c>
      <c r="Q20" s="11">
        <f>[16]Outubro!$D$20</f>
        <v>21.1</v>
      </c>
      <c r="R20" s="11">
        <f>[16]Outubro!$D$21</f>
        <v>24.8</v>
      </c>
      <c r="S20" s="11">
        <f>[16]Outubro!$D$22</f>
        <v>22</v>
      </c>
      <c r="T20" s="11">
        <f>[16]Outubro!$D$23</f>
        <v>22.8</v>
      </c>
      <c r="U20" s="11">
        <f>[16]Outubro!$D$24</f>
        <v>23</v>
      </c>
      <c r="V20" s="11">
        <f>[16]Outubro!$D$25</f>
        <v>23.2</v>
      </c>
      <c r="W20" s="11">
        <f>[16]Outubro!$D$26</f>
        <v>23</v>
      </c>
      <c r="X20" s="11">
        <f>[16]Outubro!$D$27</f>
        <v>24.1</v>
      </c>
      <c r="Y20" s="11">
        <f>[16]Outubro!$D$28</f>
        <v>23.4</v>
      </c>
      <c r="Z20" s="11">
        <f>[16]Outubro!$D$29</f>
        <v>22.6</v>
      </c>
      <c r="AA20" s="11">
        <f>[16]Outubro!$D$30</f>
        <v>20.8</v>
      </c>
      <c r="AB20" s="11">
        <f>[16]Outubro!$D$31</f>
        <v>20.100000000000001</v>
      </c>
      <c r="AC20" s="11">
        <f>[16]Outubro!$D$32</f>
        <v>24.5</v>
      </c>
      <c r="AD20" s="11">
        <f>[16]Outubro!$D$33</f>
        <v>22</v>
      </c>
      <c r="AE20" s="11">
        <f>[16]Outubro!$D$34</f>
        <v>21</v>
      </c>
      <c r="AF20" s="11">
        <f>[16]Outubro!$D$35</f>
        <v>22</v>
      </c>
      <c r="AG20" s="15">
        <f t="shared" si="5"/>
        <v>20.100000000000001</v>
      </c>
      <c r="AH20" s="94">
        <f>AVERAGE(B20:AF20)</f>
        <v>24.216129032258067</v>
      </c>
      <c r="AI20" s="12" t="s">
        <v>47</v>
      </c>
      <c r="AL20" t="s">
        <v>47</v>
      </c>
    </row>
    <row r="21" spans="1:39" x14ac:dyDescent="0.2">
      <c r="A21" s="58" t="s">
        <v>43</v>
      </c>
      <c r="B21" s="11">
        <f>[17]Outubro!$D$5</f>
        <v>22.2</v>
      </c>
      <c r="C21" s="11">
        <f>[17]Outubro!$D$6</f>
        <v>21.8</v>
      </c>
      <c r="D21" s="11">
        <f>[17]Outubro!$D$7</f>
        <v>19.899999999999999</v>
      </c>
      <c r="E21" s="11">
        <f>[17]Outubro!$D$8</f>
        <v>20.7</v>
      </c>
      <c r="F21" s="11">
        <f>[17]Outubro!$D$9</f>
        <v>23.6</v>
      </c>
      <c r="G21" s="11">
        <f>[17]Outubro!$D$10</f>
        <v>23.7</v>
      </c>
      <c r="H21" s="11">
        <f>[17]Outubro!$D$11</f>
        <v>23.8</v>
      </c>
      <c r="I21" s="11">
        <f>[17]Outubro!$D$12</f>
        <v>22.8</v>
      </c>
      <c r="J21" s="11">
        <f>[17]Outubro!$D$13</f>
        <v>23</v>
      </c>
      <c r="K21" s="11">
        <f>[17]Outubro!$D$14</f>
        <v>21.7</v>
      </c>
      <c r="L21" s="11">
        <f>[17]Outubro!$D$15</f>
        <v>21.5</v>
      </c>
      <c r="M21" s="11">
        <f>[17]Outubro!$D$16</f>
        <v>19</v>
      </c>
      <c r="N21" s="11">
        <f>[17]Outubro!$D$17</f>
        <v>19.8</v>
      </c>
      <c r="O21" s="11">
        <f>[17]Outubro!$D$18</f>
        <v>21.4</v>
      </c>
      <c r="P21" s="11">
        <f>[17]Outubro!$D$19</f>
        <v>19.2</v>
      </c>
      <c r="Q21" s="11">
        <f>[17]Outubro!$D$20</f>
        <v>19.7</v>
      </c>
      <c r="R21" s="11">
        <f>[17]Outubro!$D$21</f>
        <v>19.5</v>
      </c>
      <c r="S21" s="11">
        <f>[17]Outubro!$D$22</f>
        <v>20.9</v>
      </c>
      <c r="T21" s="11">
        <f>[17]Outubro!$D$23</f>
        <v>20.3</v>
      </c>
      <c r="U21" s="11">
        <f>[17]Outubro!$D$24</f>
        <v>19.3</v>
      </c>
      <c r="V21" s="11">
        <f>[17]Outubro!$D$25</f>
        <v>19.100000000000001</v>
      </c>
      <c r="W21" s="11">
        <f>[17]Outubro!$D$26</f>
        <v>19.600000000000001</v>
      </c>
      <c r="X21" s="11">
        <f>[17]Outubro!$D$27</f>
        <v>18</v>
      </c>
      <c r="Y21" s="11">
        <f>[17]Outubro!$D$28</f>
        <v>19.100000000000001</v>
      </c>
      <c r="Z21" s="11">
        <f>[17]Outubro!$D$29</f>
        <v>20.3</v>
      </c>
      <c r="AA21" s="11">
        <f>[17]Outubro!$D$30</f>
        <v>19</v>
      </c>
      <c r="AB21" s="11">
        <f>[17]Outubro!$D$31</f>
        <v>18</v>
      </c>
      <c r="AC21" s="11">
        <f>[17]Outubro!$D$32</f>
        <v>19.3</v>
      </c>
      <c r="AD21" s="11">
        <f>[17]Outubro!$D$33</f>
        <v>19</v>
      </c>
      <c r="AE21" s="11">
        <f>[17]Outubro!$D$34</f>
        <v>19.2</v>
      </c>
      <c r="AF21" s="11">
        <f>[17]Outubro!$D$35</f>
        <v>19.5</v>
      </c>
      <c r="AG21" s="15">
        <f>MIN(B21:AF21)</f>
        <v>18</v>
      </c>
      <c r="AH21" s="94">
        <f>AVERAGE(B21:AF21)</f>
        <v>20.448387096774194</v>
      </c>
      <c r="AJ21" t="s">
        <v>47</v>
      </c>
    </row>
    <row r="22" spans="1:39" x14ac:dyDescent="0.2">
      <c r="A22" s="58" t="s">
        <v>6</v>
      </c>
      <c r="B22" s="11">
        <f>[18]Outubro!$D$5</f>
        <v>19.8</v>
      </c>
      <c r="C22" s="11">
        <f>[18]Outubro!$D$6</f>
        <v>22.5</v>
      </c>
      <c r="D22" s="11">
        <f>[18]Outubro!$D$7</f>
        <v>22.1</v>
      </c>
      <c r="E22" s="11">
        <f>[18]Outubro!$D$8</f>
        <v>24.3</v>
      </c>
      <c r="F22" s="11">
        <f>[18]Outubro!$D$9</f>
        <v>23.3</v>
      </c>
      <c r="G22" s="11">
        <f>[18]Outubro!$D$10</f>
        <v>25.4</v>
      </c>
      <c r="H22" s="11">
        <f>[18]Outubro!$D$11</f>
        <v>24.4</v>
      </c>
      <c r="I22" s="11">
        <f>[18]Outubro!$D$12</f>
        <v>26.4</v>
      </c>
      <c r="J22" s="11">
        <f>[18]Outubro!$D$13</f>
        <v>23</v>
      </c>
      <c r="K22" s="11">
        <f>[18]Outubro!$D$14</f>
        <v>27</v>
      </c>
      <c r="L22" s="11">
        <f>[18]Outubro!$D$15</f>
        <v>24.7</v>
      </c>
      <c r="M22" s="11">
        <f>[18]Outubro!$D$16</f>
        <v>21.1</v>
      </c>
      <c r="N22" s="11">
        <f>[18]Outubro!$D$17</f>
        <v>21.7</v>
      </c>
      <c r="O22" s="11">
        <f>[18]Outubro!$D$18</f>
        <v>24.2</v>
      </c>
      <c r="P22" s="11">
        <f>[18]Outubro!$D$19</f>
        <v>24.3</v>
      </c>
      <c r="Q22" s="11">
        <f>[18]Outubro!$D$20</f>
        <v>21.4</v>
      </c>
      <c r="R22" s="11">
        <f>[18]Outubro!$D$21</f>
        <v>24</v>
      </c>
      <c r="S22" s="11">
        <f>[18]Outubro!$D$22</f>
        <v>23</v>
      </c>
      <c r="T22" s="11">
        <f>[18]Outubro!$D$23</f>
        <v>21.7</v>
      </c>
      <c r="U22" s="11">
        <f>[18]Outubro!$D$24</f>
        <v>22.5</v>
      </c>
      <c r="V22" s="11">
        <f>[18]Outubro!$D$25</f>
        <v>22.1</v>
      </c>
      <c r="W22" s="11">
        <f>[18]Outubro!$D$26</f>
        <v>21.6</v>
      </c>
      <c r="X22" s="11">
        <f>[18]Outubro!$D$27</f>
        <v>24.6</v>
      </c>
      <c r="Y22" s="11">
        <f>[18]Outubro!$D$28</f>
        <v>21.6</v>
      </c>
      <c r="Z22" s="11">
        <f>[18]Outubro!$D$29</f>
        <v>23</v>
      </c>
      <c r="AA22" s="11">
        <f>[18]Outubro!$D$30</f>
        <v>22.3</v>
      </c>
      <c r="AB22" s="11">
        <f>[18]Outubro!$D$31</f>
        <v>20.8</v>
      </c>
      <c r="AC22" s="11">
        <f>[18]Outubro!$D$32</f>
        <v>21</v>
      </c>
      <c r="AD22" s="11">
        <f>[18]Outubro!$D$33</f>
        <v>21.3</v>
      </c>
      <c r="AE22" s="11">
        <f>[18]Outubro!$D$34</f>
        <v>21.1</v>
      </c>
      <c r="AF22" s="11">
        <f>[18]Outubro!$D$35</f>
        <v>21.1</v>
      </c>
      <c r="AG22" s="15">
        <f t="shared" si="5"/>
        <v>19.8</v>
      </c>
      <c r="AH22" s="94">
        <f t="shared" si="6"/>
        <v>22.816129032258065</v>
      </c>
      <c r="AJ22" t="s">
        <v>47</v>
      </c>
      <c r="AL22" t="s">
        <v>47</v>
      </c>
    </row>
    <row r="23" spans="1:39" x14ac:dyDescent="0.2">
      <c r="A23" s="58" t="s">
        <v>7</v>
      </c>
      <c r="B23" s="11" t="str">
        <f>[19]Outubro!$D$5</f>
        <v>*</v>
      </c>
      <c r="C23" s="11" t="str">
        <f>[19]Outubro!$D$6</f>
        <v>*</v>
      </c>
      <c r="D23" s="11" t="str">
        <f>[19]Outubro!$D$7</f>
        <v>*</v>
      </c>
      <c r="E23" s="11" t="str">
        <f>[19]Outubro!$D$8</f>
        <v>*</v>
      </c>
      <c r="F23" s="11" t="str">
        <f>[19]Outubro!$D$9</f>
        <v>*</v>
      </c>
      <c r="G23" s="11" t="str">
        <f>[19]Outubro!$D$10</f>
        <v>*</v>
      </c>
      <c r="H23" s="11" t="str">
        <f>[19]Outubro!$D$11</f>
        <v>*</v>
      </c>
      <c r="I23" s="11" t="str">
        <f>[19]Outubro!$D$12</f>
        <v>*</v>
      </c>
      <c r="J23" s="11" t="str">
        <f>[19]Outubro!$D$13</f>
        <v>*</v>
      </c>
      <c r="K23" s="11" t="str">
        <f>[19]Outubro!$D$14</f>
        <v>*</v>
      </c>
      <c r="L23" s="11" t="str">
        <f>[19]Outubro!$D$15</f>
        <v>*</v>
      </c>
      <c r="M23" s="11" t="str">
        <f>[19]Outubro!$D$16</f>
        <v>*</v>
      </c>
      <c r="N23" s="11" t="str">
        <f>[19]Outubro!$D$17</f>
        <v>*</v>
      </c>
      <c r="O23" s="11" t="str">
        <f>[19]Outubro!$D$18</f>
        <v>*</v>
      </c>
      <c r="P23" s="11" t="str">
        <f>[19]Outubro!$D$19</f>
        <v>*</v>
      </c>
      <c r="Q23" s="11" t="str">
        <f>[19]Outubro!$D$20</f>
        <v>*</v>
      </c>
      <c r="R23" s="11" t="str">
        <f>[19]Outubro!$D$21</f>
        <v>*</v>
      </c>
      <c r="S23" s="11" t="str">
        <f>[19]Outubro!$D$22</f>
        <v>*</v>
      </c>
      <c r="T23" s="11" t="str">
        <f>[19]Outubro!$D$23</f>
        <v>*</v>
      </c>
      <c r="U23" s="11" t="str">
        <f>[19]Outubro!$D$24</f>
        <v>*</v>
      </c>
      <c r="V23" s="11" t="str">
        <f>[19]Outubro!$D$25</f>
        <v>*</v>
      </c>
      <c r="W23" s="11" t="str">
        <f>[19]Outubro!$D$26</f>
        <v>*</v>
      </c>
      <c r="X23" s="11" t="str">
        <f>[19]Outubro!$D$27</f>
        <v>*</v>
      </c>
      <c r="Y23" s="11" t="str">
        <f>[19]Outubro!$D$28</f>
        <v>*</v>
      </c>
      <c r="Z23" s="11" t="str">
        <f>[19]Outubro!$D$29</f>
        <v>*</v>
      </c>
      <c r="AA23" s="11" t="str">
        <f>[19]Outubro!$D$30</f>
        <v>*</v>
      </c>
      <c r="AB23" s="11" t="str">
        <f>[19]Outubro!$D$31</f>
        <v>*</v>
      </c>
      <c r="AC23" s="11" t="str">
        <f>[19]Outubro!$D$32</f>
        <v>*</v>
      </c>
      <c r="AD23" s="11" t="str">
        <f>[19]Outubro!$D$33</f>
        <v>*</v>
      </c>
      <c r="AE23" s="11" t="str">
        <f>[19]Outubro!$D$34</f>
        <v>*</v>
      </c>
      <c r="AF23" s="11" t="str">
        <f>[19]Outubro!$D$35</f>
        <v>*</v>
      </c>
      <c r="AG23" s="15" t="s">
        <v>226</v>
      </c>
      <c r="AH23" s="94" t="s">
        <v>226</v>
      </c>
      <c r="AJ23" t="s">
        <v>47</v>
      </c>
      <c r="AK23" t="s">
        <v>47</v>
      </c>
      <c r="AL23" t="s">
        <v>47</v>
      </c>
    </row>
    <row r="24" spans="1:39" x14ac:dyDescent="0.2">
      <c r="A24" s="58" t="s">
        <v>169</v>
      </c>
      <c r="B24" s="11" t="str">
        <f>[20]Outubro!$D$5</f>
        <v>*</v>
      </c>
      <c r="C24" s="11" t="str">
        <f>[20]Outubro!$D$6</f>
        <v>*</v>
      </c>
      <c r="D24" s="11" t="str">
        <f>[20]Outubro!$D$7</f>
        <v>*</v>
      </c>
      <c r="E24" s="11" t="str">
        <f>[20]Outubro!$D$8</f>
        <v>*</v>
      </c>
      <c r="F24" s="11" t="str">
        <f>[20]Outubro!$D$9</f>
        <v>*</v>
      </c>
      <c r="G24" s="11" t="str">
        <f>[20]Outubro!$D$10</f>
        <v>*</v>
      </c>
      <c r="H24" s="11" t="str">
        <f>[20]Outubro!$D$11</f>
        <v>*</v>
      </c>
      <c r="I24" s="11" t="str">
        <f>[20]Outubro!$D$12</f>
        <v>*</v>
      </c>
      <c r="J24" s="11" t="str">
        <f>[20]Outubro!$D$13</f>
        <v>*</v>
      </c>
      <c r="K24" s="11" t="str">
        <f>[20]Outubro!$D$14</f>
        <v>*</v>
      </c>
      <c r="L24" s="11" t="str">
        <f>[20]Outubro!$D$15</f>
        <v>*</v>
      </c>
      <c r="M24" s="11" t="str">
        <f>[20]Outubro!$D$16</f>
        <v>*</v>
      </c>
      <c r="N24" s="11" t="str">
        <f>[20]Outubro!$D$17</f>
        <v>*</v>
      </c>
      <c r="O24" s="11" t="str">
        <f>[20]Outubro!$D$18</f>
        <v>*</v>
      </c>
      <c r="P24" s="11" t="str">
        <f>[20]Outubro!$D$19</f>
        <v>*</v>
      </c>
      <c r="Q24" s="11" t="str">
        <f>[20]Outubro!$D$20</f>
        <v>*</v>
      </c>
      <c r="R24" s="11" t="str">
        <f>[20]Outubro!$D$21</f>
        <v>*</v>
      </c>
      <c r="S24" s="11" t="str">
        <f>[20]Outubro!$D$22</f>
        <v>*</v>
      </c>
      <c r="T24" s="11" t="str">
        <f>[20]Outubro!$D$23</f>
        <v>*</v>
      </c>
      <c r="U24" s="11" t="str">
        <f>[20]Outubro!$D$24</f>
        <v>*</v>
      </c>
      <c r="V24" s="11" t="str">
        <f>[20]Outubro!$D$25</f>
        <v>*</v>
      </c>
      <c r="W24" s="11" t="str">
        <f>[20]Outubro!$D$26</f>
        <v>*</v>
      </c>
      <c r="X24" s="11" t="str">
        <f>[20]Outubro!$D$27</f>
        <v>*</v>
      </c>
      <c r="Y24" s="11" t="str">
        <f>[20]Outubro!$D$28</f>
        <v>*</v>
      </c>
      <c r="Z24" s="11" t="str">
        <f>[20]Outubro!$D$29</f>
        <v>*</v>
      </c>
      <c r="AA24" s="11" t="str">
        <f>[20]Outubro!$D$30</f>
        <v>*</v>
      </c>
      <c r="AB24" s="11" t="str">
        <f>[20]Outubro!$D$31</f>
        <v>*</v>
      </c>
      <c r="AC24" s="11" t="str">
        <f>[20]Outubro!$D$32</f>
        <v>*</v>
      </c>
      <c r="AD24" s="11" t="str">
        <f>[20]Outubro!$D$33</f>
        <v>*</v>
      </c>
      <c r="AE24" s="11" t="str">
        <f>[20]Outubro!$D$34</f>
        <v>*</v>
      </c>
      <c r="AF24" s="11" t="str">
        <f>[20]Outubro!$D$35</f>
        <v>*</v>
      </c>
      <c r="AG24" s="15" t="s">
        <v>226</v>
      </c>
      <c r="AH24" s="94" t="s">
        <v>226</v>
      </c>
      <c r="AJ24" t="s">
        <v>47</v>
      </c>
      <c r="AM24" t="s">
        <v>47</v>
      </c>
    </row>
    <row r="25" spans="1:39" x14ac:dyDescent="0.2">
      <c r="A25" s="58" t="s">
        <v>170</v>
      </c>
      <c r="B25" s="11">
        <f>[21]Outubro!$D$5</f>
        <v>20.6</v>
      </c>
      <c r="C25" s="11">
        <f>[21]Outubro!$D$6</f>
        <v>22.6</v>
      </c>
      <c r="D25" s="11">
        <f>[21]Outubro!$D$7</f>
        <v>21.4</v>
      </c>
      <c r="E25" s="11">
        <f>[21]Outubro!$D$8</f>
        <v>18.600000000000001</v>
      </c>
      <c r="F25" s="11">
        <f>[21]Outubro!$D$9</f>
        <v>18.100000000000001</v>
      </c>
      <c r="G25" s="11">
        <f>[21]Outubro!$D$10</f>
        <v>17.600000000000001</v>
      </c>
      <c r="H25" s="11">
        <f>[21]Outubro!$D$11</f>
        <v>21.1</v>
      </c>
      <c r="I25" s="11">
        <f>[21]Outubro!$D$12</f>
        <v>20.3</v>
      </c>
      <c r="J25" s="11">
        <f>[21]Outubro!$D$13</f>
        <v>22</v>
      </c>
      <c r="K25" s="11">
        <f>[21]Outubro!$D$14</f>
        <v>17.8</v>
      </c>
      <c r="L25" s="11">
        <f>[21]Outubro!$D$15</f>
        <v>16.7</v>
      </c>
      <c r="M25" s="11">
        <f>[21]Outubro!$D$16</f>
        <v>15.7</v>
      </c>
      <c r="N25" s="11">
        <f>[21]Outubro!$D$17</f>
        <v>18.100000000000001</v>
      </c>
      <c r="O25" s="11">
        <f>[21]Outubro!$D$18</f>
        <v>17.7</v>
      </c>
      <c r="P25" s="11">
        <f>[21]Outubro!$D$19</f>
        <v>19.7</v>
      </c>
      <c r="Q25" s="11">
        <f>[21]Outubro!$D$20</f>
        <v>17.2</v>
      </c>
      <c r="R25" s="11">
        <f>[21]Outubro!$D$21</f>
        <v>18.7</v>
      </c>
      <c r="S25" s="11">
        <f>[21]Outubro!$D$22</f>
        <v>18.899999999999999</v>
      </c>
      <c r="T25" s="11">
        <f>[21]Outubro!$D$23</f>
        <v>17.3</v>
      </c>
      <c r="U25" s="11">
        <f>[21]Outubro!$D$24</f>
        <v>21.2</v>
      </c>
      <c r="V25" s="11">
        <f>[21]Outubro!$D$25</f>
        <v>20.8</v>
      </c>
      <c r="W25" s="11">
        <f>[21]Outubro!$D$26</f>
        <v>22.1</v>
      </c>
      <c r="X25" s="11">
        <f>[21]Outubro!$D$27</f>
        <v>23.3</v>
      </c>
      <c r="Y25" s="11">
        <f>[21]Outubro!$D$28</f>
        <v>21.6</v>
      </c>
      <c r="Z25" s="11">
        <f>[21]Outubro!$D$29</f>
        <v>19.600000000000001</v>
      </c>
      <c r="AA25" s="11">
        <f>[21]Outubro!$D$30</f>
        <v>19.399999999999999</v>
      </c>
      <c r="AB25" s="11">
        <f>[21]Outubro!$D$31</f>
        <v>18.5</v>
      </c>
      <c r="AC25" s="11">
        <f>[21]Outubro!$D$32</f>
        <v>14.4</v>
      </c>
      <c r="AD25" s="11">
        <f>[21]Outubro!$D$33</f>
        <v>18.7</v>
      </c>
      <c r="AE25" s="11">
        <f>[21]Outubro!$D$34</f>
        <v>15.6</v>
      </c>
      <c r="AF25" s="11">
        <f>[21]Outubro!$D$35</f>
        <v>17</v>
      </c>
      <c r="AG25" s="15">
        <f t="shared" si="5"/>
        <v>14.4</v>
      </c>
      <c r="AH25" s="94">
        <f>AVERAGE(B25:AF25)</f>
        <v>19.106451612903225</v>
      </c>
      <c r="AI25" s="12" t="s">
        <v>47</v>
      </c>
      <c r="AJ25" t="s">
        <v>47</v>
      </c>
      <c r="AL25" t="s">
        <v>47</v>
      </c>
      <c r="AM25" t="s">
        <v>47</v>
      </c>
    </row>
    <row r="26" spans="1:39" x14ac:dyDescent="0.2">
      <c r="A26" s="58" t="s">
        <v>171</v>
      </c>
      <c r="B26" s="11">
        <f>[22]Outubro!$D$5</f>
        <v>21</v>
      </c>
      <c r="C26" s="11">
        <f>[22]Outubro!$D$6</f>
        <v>21.4</v>
      </c>
      <c r="D26" s="11">
        <f>[22]Outubro!$D$7</f>
        <v>21.2</v>
      </c>
      <c r="E26" s="11">
        <f>[22]Outubro!$D$8</f>
        <v>22.3</v>
      </c>
      <c r="F26" s="11">
        <f>[22]Outubro!$D$9</f>
        <v>23.4</v>
      </c>
      <c r="G26" s="11">
        <f>[22]Outubro!$D$10</f>
        <v>19.8</v>
      </c>
      <c r="H26" s="11">
        <f>[22]Outubro!$D$11</f>
        <v>23.6</v>
      </c>
      <c r="I26" s="11">
        <f>[22]Outubro!$D$12</f>
        <v>21.2</v>
      </c>
      <c r="J26" s="11">
        <f>[22]Outubro!$D$13</f>
        <v>24.4</v>
      </c>
      <c r="K26" s="11">
        <f>[22]Outubro!$D$14</f>
        <v>20.399999999999999</v>
      </c>
      <c r="L26" s="11">
        <f>[22]Outubro!$D$15</f>
        <v>17.899999999999999</v>
      </c>
      <c r="M26" s="11">
        <f>[22]Outubro!$D$16</f>
        <v>20.7</v>
      </c>
      <c r="N26" s="11">
        <f>[22]Outubro!$D$17</f>
        <v>19.5</v>
      </c>
      <c r="O26" s="11">
        <f>[22]Outubro!$D$18</f>
        <v>19.7</v>
      </c>
      <c r="P26" s="11">
        <f>[22]Outubro!$D$19</f>
        <v>19.600000000000001</v>
      </c>
      <c r="Q26" s="11">
        <f>[22]Outubro!$D$20</f>
        <v>18.7</v>
      </c>
      <c r="R26" s="11">
        <f>[22]Outubro!$D$21</f>
        <v>18.2</v>
      </c>
      <c r="S26" s="11">
        <f>[22]Outubro!$D$22</f>
        <v>19.7</v>
      </c>
      <c r="T26" s="11">
        <f>[22]Outubro!$D$23</f>
        <v>18.8</v>
      </c>
      <c r="U26" s="11">
        <f>[22]Outubro!$D$24</f>
        <v>20.3</v>
      </c>
      <c r="V26" s="11">
        <f>[22]Outubro!$D$25</f>
        <v>20.6</v>
      </c>
      <c r="W26" s="11">
        <f>[22]Outubro!$D$26</f>
        <v>21.6</v>
      </c>
      <c r="X26" s="11">
        <f>[22]Outubro!$D$27</f>
        <v>23.5</v>
      </c>
      <c r="Y26" s="11">
        <f>[22]Outubro!$D$28</f>
        <v>21.7</v>
      </c>
      <c r="Z26" s="11">
        <f>[22]Outubro!$D$29</f>
        <v>18.7</v>
      </c>
      <c r="AA26" s="11">
        <f>[22]Outubro!$D$30</f>
        <v>18.7</v>
      </c>
      <c r="AB26" s="11">
        <f>[22]Outubro!$D$31</f>
        <v>18.3</v>
      </c>
      <c r="AC26" s="11">
        <f>[22]Outubro!$D$32</f>
        <v>15.1</v>
      </c>
      <c r="AD26" s="11">
        <f>[22]Outubro!$D$33</f>
        <v>19</v>
      </c>
      <c r="AE26" s="11">
        <f>[22]Outubro!$D$34</f>
        <v>18.100000000000001</v>
      </c>
      <c r="AF26" s="11">
        <f>[22]Outubro!$D$35</f>
        <v>18.3</v>
      </c>
      <c r="AG26" s="15">
        <f>MIN(B26:AF26)</f>
        <v>15.1</v>
      </c>
      <c r="AH26" s="94">
        <f>AVERAGE(B26:AF26)</f>
        <v>20.174193548387098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[23]Outubro!$D$5</f>
        <v>20.399999999999999</v>
      </c>
      <c r="C27" s="11">
        <f>[23]Outubro!$D$6</f>
        <v>21.8</v>
      </c>
      <c r="D27" s="11">
        <f>[23]Outubro!$D$7</f>
        <v>21.7</v>
      </c>
      <c r="E27" s="11">
        <f>[23]Outubro!$D$8</f>
        <v>21.2</v>
      </c>
      <c r="F27" s="11">
        <f>[23]Outubro!$D$9</f>
        <v>21</v>
      </c>
      <c r="G27" s="11">
        <f>[23]Outubro!$D$10</f>
        <v>19.8</v>
      </c>
      <c r="H27" s="11">
        <f>[23]Outubro!$D$11</f>
        <v>23.1</v>
      </c>
      <c r="I27" s="11">
        <f>[23]Outubro!$D$12</f>
        <v>21.1</v>
      </c>
      <c r="J27" s="11">
        <f>[23]Outubro!$D$13</f>
        <v>23.2</v>
      </c>
      <c r="K27" s="11">
        <f>[23]Outubro!$D$14</f>
        <v>18.600000000000001</v>
      </c>
      <c r="L27" s="11">
        <f>[23]Outubro!$D$15</f>
        <v>17.5</v>
      </c>
      <c r="M27" s="11">
        <f>[23]Outubro!$D$16</f>
        <v>17.7</v>
      </c>
      <c r="N27" s="11">
        <f>[23]Outubro!$D$17</f>
        <v>20</v>
      </c>
      <c r="O27" s="11">
        <f>[23]Outubro!$D$18</f>
        <v>18.899999999999999</v>
      </c>
      <c r="P27" s="11">
        <f>[23]Outubro!$D$19</f>
        <v>19.5</v>
      </c>
      <c r="Q27" s="11">
        <f>[23]Outubro!$D$20</f>
        <v>18.7</v>
      </c>
      <c r="R27" s="11">
        <f>[23]Outubro!$D$21</f>
        <v>17.399999999999999</v>
      </c>
      <c r="S27" s="11">
        <f>[23]Outubro!$D$22</f>
        <v>19.3</v>
      </c>
      <c r="T27" s="11">
        <f>[23]Outubro!$D$23</f>
        <v>19.899999999999999</v>
      </c>
      <c r="U27" s="11">
        <f>[23]Outubro!$D$24</f>
        <v>20.3</v>
      </c>
      <c r="V27" s="11">
        <f>[23]Outubro!$D$25</f>
        <v>20.399999999999999</v>
      </c>
      <c r="W27" s="11">
        <f>[23]Outubro!$D$26</f>
        <v>21.3</v>
      </c>
      <c r="X27" s="11">
        <f>[23]Outubro!$D$27</f>
        <v>22.6</v>
      </c>
      <c r="Y27" s="11">
        <f>[23]Outubro!$D$28</f>
        <v>22.1</v>
      </c>
      <c r="Z27" s="11">
        <f>[23]Outubro!$D$29</f>
        <v>20.6</v>
      </c>
      <c r="AA27" s="11">
        <f>[23]Outubro!$D$30</f>
        <v>18.8</v>
      </c>
      <c r="AB27" s="11">
        <f>[23]Outubro!$D$31</f>
        <v>18.5</v>
      </c>
      <c r="AC27" s="11">
        <f>[23]Outubro!$D$32</f>
        <v>16.8</v>
      </c>
      <c r="AD27" s="11">
        <f>[23]Outubro!$D$33</f>
        <v>18.2</v>
      </c>
      <c r="AE27" s="11">
        <f>[23]Outubro!$D$34</f>
        <v>18</v>
      </c>
      <c r="AF27" s="11">
        <f>[23]Outubro!$D$35</f>
        <v>16.5</v>
      </c>
      <c r="AG27" s="15">
        <f>MIN(B27:AF27)</f>
        <v>16.5</v>
      </c>
      <c r="AH27" s="94">
        <f>AVERAGE(B27:AF27)</f>
        <v>19.835483870967742</v>
      </c>
      <c r="AJ27" t="s">
        <v>47</v>
      </c>
      <c r="AL27" t="s">
        <v>47</v>
      </c>
    </row>
    <row r="28" spans="1:39" x14ac:dyDescent="0.2">
      <c r="A28" s="58" t="s">
        <v>9</v>
      </c>
      <c r="B28" s="11">
        <f>[24]Outubro!$D$5</f>
        <v>25.1</v>
      </c>
      <c r="C28" s="11">
        <f>[24]Outubro!$D$6</f>
        <v>23.6</v>
      </c>
      <c r="D28" s="11">
        <f>[24]Outubro!$D$7</f>
        <v>24.9</v>
      </c>
      <c r="E28" s="11">
        <f>[24]Outubro!$D$8</f>
        <v>21.7</v>
      </c>
      <c r="F28" s="11">
        <f>[24]Outubro!$D$9</f>
        <v>21.3</v>
      </c>
      <c r="G28" s="11">
        <f>[24]Outubro!$D$10</f>
        <v>23.5</v>
      </c>
      <c r="H28" s="11">
        <f>[24]Outubro!$D$11</f>
        <v>26</v>
      </c>
      <c r="I28" s="11">
        <f>[24]Outubro!$D$12</f>
        <v>22</v>
      </c>
      <c r="J28" s="11">
        <f>[24]Outubro!$D$13</f>
        <v>25</v>
      </c>
      <c r="K28" s="11">
        <f>[24]Outubro!$D$14</f>
        <v>20.2</v>
      </c>
      <c r="L28" s="11">
        <f>[24]Outubro!$D$15</f>
        <v>19.899999999999999</v>
      </c>
      <c r="M28" s="11">
        <f>[24]Outubro!$D$16</f>
        <v>20.3</v>
      </c>
      <c r="N28" s="11">
        <f>[24]Outubro!$D$17</f>
        <v>20</v>
      </c>
      <c r="O28" s="11">
        <f>[24]Outubro!$D$18</f>
        <v>21.5</v>
      </c>
      <c r="P28" s="11">
        <f>[24]Outubro!$D$19</f>
        <v>20.100000000000001</v>
      </c>
      <c r="Q28" s="11">
        <f>[24]Outubro!$D$20</f>
        <v>20.100000000000001</v>
      </c>
      <c r="R28" s="11">
        <f>[24]Outubro!$D$21</f>
        <v>18</v>
      </c>
      <c r="S28" s="11">
        <f>[24]Outubro!$D$22</f>
        <v>18.399999999999999</v>
      </c>
      <c r="T28" s="11">
        <f>[24]Outubro!$D$23</f>
        <v>23</v>
      </c>
      <c r="U28" s="11">
        <f>[24]Outubro!$D$24</f>
        <v>20.3</v>
      </c>
      <c r="V28" s="11">
        <f>[24]Outubro!$D$25</f>
        <v>22.4</v>
      </c>
      <c r="W28" s="11">
        <f>[24]Outubro!$D$26</f>
        <v>21.4</v>
      </c>
      <c r="X28" s="11">
        <f>[24]Outubro!$D$27</f>
        <v>22.3</v>
      </c>
      <c r="Y28" s="11">
        <f>[24]Outubro!$D$28</f>
        <v>22.4</v>
      </c>
      <c r="Z28" s="11">
        <f>[24]Outubro!$D$29</f>
        <v>19</v>
      </c>
      <c r="AA28" s="11">
        <f>[24]Outubro!$D$30</f>
        <v>18.899999999999999</v>
      </c>
      <c r="AB28" s="11">
        <f>[24]Outubro!$D$31</f>
        <v>18.8</v>
      </c>
      <c r="AC28" s="11">
        <f>[24]Outubro!$D$32</f>
        <v>19.2</v>
      </c>
      <c r="AD28" s="11">
        <f>[24]Outubro!$D$33</f>
        <v>19.399999999999999</v>
      </c>
      <c r="AE28" s="11">
        <f>[24]Outubro!$D$34</f>
        <v>18.399999999999999</v>
      </c>
      <c r="AF28" s="11">
        <f>[24]Outubro!$D$35</f>
        <v>17.899999999999999</v>
      </c>
      <c r="AG28" s="15">
        <f t="shared" ref="AG28:AG29" si="7">MIN(B28:AF28)</f>
        <v>17.899999999999999</v>
      </c>
      <c r="AH28" s="94">
        <f t="shared" ref="AH28:AH29" si="8">AVERAGE(B28:AF28)</f>
        <v>21.129032258064512</v>
      </c>
      <c r="AL28" t="s">
        <v>47</v>
      </c>
      <c r="AM28" t="s">
        <v>47</v>
      </c>
    </row>
    <row r="29" spans="1:39" x14ac:dyDescent="0.2">
      <c r="A29" s="58" t="s">
        <v>42</v>
      </c>
      <c r="B29" s="11">
        <f>[25]Outubro!$D$5</f>
        <v>21.3</v>
      </c>
      <c r="C29" s="11">
        <f>[25]Outubro!$D$6</f>
        <v>23.8</v>
      </c>
      <c r="D29" s="11">
        <f>[25]Outubro!$D$7</f>
        <v>23.1</v>
      </c>
      <c r="E29" s="11">
        <f>[25]Outubro!$D$8</f>
        <v>18.5</v>
      </c>
      <c r="F29" s="11">
        <f>[25]Outubro!$D$9</f>
        <v>23</v>
      </c>
      <c r="G29" s="11">
        <f>[25]Outubro!$D$10</f>
        <v>20.9</v>
      </c>
      <c r="H29" s="11">
        <f>[25]Outubro!$D$11</f>
        <v>23.4</v>
      </c>
      <c r="I29" s="11">
        <f>[25]Outubro!$D$12</f>
        <v>24</v>
      </c>
      <c r="J29" s="11">
        <f>[25]Outubro!$D$13</f>
        <v>24</v>
      </c>
      <c r="K29" s="11">
        <f>[25]Outubro!$D$14</f>
        <v>23.3</v>
      </c>
      <c r="L29" s="11">
        <f>[25]Outubro!$D$15</f>
        <v>21.5</v>
      </c>
      <c r="M29" s="11">
        <f>[25]Outubro!$D$16</f>
        <v>26.4</v>
      </c>
      <c r="N29" s="11">
        <f>[25]Outubro!$D$17</f>
        <v>23.5</v>
      </c>
      <c r="O29" s="11">
        <f>[25]Outubro!$D$18</f>
        <v>22.4</v>
      </c>
      <c r="P29" s="11">
        <f>[25]Outubro!$D$19</f>
        <v>20.9</v>
      </c>
      <c r="Q29" s="11">
        <f>[25]Outubro!$D$20</f>
        <v>20.9</v>
      </c>
      <c r="R29" s="11">
        <f>[25]Outubro!$D$21</f>
        <v>22.8</v>
      </c>
      <c r="S29" s="11">
        <f>[25]Outubro!$D$22</f>
        <v>22.1</v>
      </c>
      <c r="T29" s="11">
        <f>[25]Outubro!$D$23</f>
        <v>19.2</v>
      </c>
      <c r="U29" s="11">
        <f>[25]Outubro!$D$24</f>
        <v>23.8</v>
      </c>
      <c r="V29" s="11">
        <f>[25]Outubro!$D$25</f>
        <v>22.8</v>
      </c>
      <c r="W29" s="11">
        <f>[25]Outubro!$D$26</f>
        <v>21.6</v>
      </c>
      <c r="X29" s="11">
        <f>[25]Outubro!$D$27</f>
        <v>23.8</v>
      </c>
      <c r="Y29" s="11">
        <f>[25]Outubro!$D$28</f>
        <v>23.4</v>
      </c>
      <c r="Z29" s="11">
        <f>[25]Outubro!$D$29</f>
        <v>21.1</v>
      </c>
      <c r="AA29" s="11">
        <f>[25]Outubro!$D$30</f>
        <v>20.3</v>
      </c>
      <c r="AB29" s="11">
        <f>[25]Outubro!$D$31</f>
        <v>19.899999999999999</v>
      </c>
      <c r="AC29" s="11">
        <f>[25]Outubro!$D$32</f>
        <v>19.100000000000001</v>
      </c>
      <c r="AD29" s="11">
        <f>[25]Outubro!$D$33</f>
        <v>21.3</v>
      </c>
      <c r="AE29" s="11">
        <f>[25]Outubro!$D$34</f>
        <v>18.2</v>
      </c>
      <c r="AF29" s="11">
        <f>[25]Outubro!$D$35</f>
        <v>19.600000000000001</v>
      </c>
      <c r="AG29" s="15">
        <f t="shared" si="7"/>
        <v>18.2</v>
      </c>
      <c r="AH29" s="94">
        <f t="shared" si="8"/>
        <v>21.932258064516127</v>
      </c>
      <c r="AM29" t="s">
        <v>47</v>
      </c>
    </row>
    <row r="30" spans="1:39" x14ac:dyDescent="0.2">
      <c r="A30" s="58" t="s">
        <v>10</v>
      </c>
      <c r="B30" s="11" t="str">
        <f>[26]Outubro!$D$5</f>
        <v>*</v>
      </c>
      <c r="C30" s="11" t="str">
        <f>[26]Outubro!$D$6</f>
        <v>*</v>
      </c>
      <c r="D30" s="11" t="str">
        <f>[26]Outubro!$D$7</f>
        <v>*</v>
      </c>
      <c r="E30" s="11" t="str">
        <f>[26]Outubro!$D$8</f>
        <v>*</v>
      </c>
      <c r="F30" s="11" t="str">
        <f>[26]Outubro!$D$9</f>
        <v>*</v>
      </c>
      <c r="G30" s="11" t="str">
        <f>[26]Outubro!$D$10</f>
        <v>*</v>
      </c>
      <c r="H30" s="11" t="str">
        <f>[26]Outubro!$D$11</f>
        <v>*</v>
      </c>
      <c r="I30" s="11" t="str">
        <f>[26]Outubro!$D$12</f>
        <v>*</v>
      </c>
      <c r="J30" s="11" t="str">
        <f>[26]Outubro!$D$13</f>
        <v>*</v>
      </c>
      <c r="K30" s="11" t="str">
        <f>[26]Outubro!$D$14</f>
        <v>*</v>
      </c>
      <c r="L30" s="11" t="str">
        <f>[26]Outubro!$D$15</f>
        <v>*</v>
      </c>
      <c r="M30" s="11" t="str">
        <f>[26]Outubro!$D$16</f>
        <v>*</v>
      </c>
      <c r="N30" s="11" t="str">
        <f>[26]Outubro!$D$17</f>
        <v>*</v>
      </c>
      <c r="O30" s="11" t="str">
        <f>[26]Outubro!$D$18</f>
        <v>*</v>
      </c>
      <c r="P30" s="11" t="str">
        <f>[26]Outubro!$D$19</f>
        <v>*</v>
      </c>
      <c r="Q30" s="11" t="str">
        <f>[26]Outubro!$D$20</f>
        <v>*</v>
      </c>
      <c r="R30" s="11" t="str">
        <f>[26]Outubro!$D$21</f>
        <v>*</v>
      </c>
      <c r="S30" s="11" t="str">
        <f>[26]Outubro!$D$22</f>
        <v>*</v>
      </c>
      <c r="T30" s="11" t="str">
        <f>[26]Outubro!$D$23</f>
        <v>*</v>
      </c>
      <c r="U30" s="11" t="str">
        <f>[26]Outubro!$D$24</f>
        <v>*</v>
      </c>
      <c r="V30" s="11" t="str">
        <f>[26]Outubro!$D$25</f>
        <v>*</v>
      </c>
      <c r="W30" s="11" t="str">
        <f>[26]Outubro!$D$26</f>
        <v>*</v>
      </c>
      <c r="X30" s="11" t="str">
        <f>[26]Outubro!$D$27</f>
        <v>*</v>
      </c>
      <c r="Y30" s="11" t="str">
        <f>[26]Outubro!$D$28</f>
        <v>*</v>
      </c>
      <c r="Z30" s="11" t="str">
        <f>[26]Outubro!$D$29</f>
        <v>*</v>
      </c>
      <c r="AA30" s="11" t="str">
        <f>[26]Outubro!$D$30</f>
        <v>*</v>
      </c>
      <c r="AB30" s="11" t="str">
        <f>[26]Outubro!$D$31</f>
        <v>*</v>
      </c>
      <c r="AC30" s="11" t="str">
        <f>[26]Outubro!$D$32</f>
        <v>*</v>
      </c>
      <c r="AD30" s="11" t="str">
        <f>[26]Outubro!$D$33</f>
        <v>*</v>
      </c>
      <c r="AE30" s="11" t="str">
        <f>[26]Outubro!$D$34</f>
        <v>*</v>
      </c>
      <c r="AF30" s="11" t="str">
        <f>[26]Outubro!$D$35</f>
        <v>*</v>
      </c>
      <c r="AG30" s="15" t="s">
        <v>226</v>
      </c>
      <c r="AH30" s="94" t="s">
        <v>226</v>
      </c>
      <c r="AL30" t="s">
        <v>47</v>
      </c>
    </row>
    <row r="31" spans="1:39" x14ac:dyDescent="0.2">
      <c r="A31" s="58" t="s">
        <v>172</v>
      </c>
      <c r="B31" s="11">
        <f>[27]Outubro!$D$5</f>
        <v>22.3</v>
      </c>
      <c r="C31" s="11">
        <f>[27]Outubro!$D$6</f>
        <v>24</v>
      </c>
      <c r="D31" s="11">
        <f>[27]Outubro!$D$7</f>
        <v>22.4</v>
      </c>
      <c r="E31" s="11">
        <f>[27]Outubro!$D$8</f>
        <v>19</v>
      </c>
      <c r="F31" s="11">
        <f>[27]Outubro!$D$9</f>
        <v>20.5</v>
      </c>
      <c r="G31" s="11">
        <f>[27]Outubro!$D$10</f>
        <v>19.5</v>
      </c>
      <c r="H31" s="11">
        <f>[27]Outubro!$D$11</f>
        <v>23.8</v>
      </c>
      <c r="I31" s="11">
        <f>[27]Outubro!$D$12</f>
        <v>20.6</v>
      </c>
      <c r="J31" s="11">
        <f>[27]Outubro!$D$13</f>
        <v>24.9</v>
      </c>
      <c r="K31" s="11">
        <f>[27]Outubro!$D$14</f>
        <v>18.7</v>
      </c>
      <c r="L31" s="11">
        <f>[27]Outubro!$D$15</f>
        <v>18.399999999999999</v>
      </c>
      <c r="M31" s="11">
        <f>[27]Outubro!$D$16</f>
        <v>21</v>
      </c>
      <c r="N31" s="11">
        <f>[27]Outubro!$D$17</f>
        <v>19.399999999999999</v>
      </c>
      <c r="O31" s="11">
        <f>[27]Outubro!$D$18</f>
        <v>18.7</v>
      </c>
      <c r="P31" s="11">
        <f>[27]Outubro!$D$19</f>
        <v>19.100000000000001</v>
      </c>
      <c r="Q31" s="11">
        <f>[27]Outubro!$D$20</f>
        <v>18.8</v>
      </c>
      <c r="R31" s="11">
        <f>[27]Outubro!$D$21</f>
        <v>17.3</v>
      </c>
      <c r="S31" s="11">
        <f>[27]Outubro!$D$22</f>
        <v>19</v>
      </c>
      <c r="T31" s="11">
        <f>[27]Outubro!$D$23</f>
        <v>19.899999999999999</v>
      </c>
      <c r="U31" s="11">
        <f>[27]Outubro!$D$24</f>
        <v>20.3</v>
      </c>
      <c r="V31" s="11">
        <f>[27]Outubro!$D$25</f>
        <v>20.8</v>
      </c>
      <c r="W31" s="11">
        <f>[27]Outubro!$D$26</f>
        <v>21.1</v>
      </c>
      <c r="X31" s="11">
        <f>[27]Outubro!$D$27</f>
        <v>21.4</v>
      </c>
      <c r="Y31" s="11">
        <f>[27]Outubro!$D$28</f>
        <v>19.3</v>
      </c>
      <c r="Z31" s="11">
        <f>[27]Outubro!$D$29</f>
        <v>18.8</v>
      </c>
      <c r="AA31" s="11">
        <f>[27]Outubro!$D$30</f>
        <v>18.5</v>
      </c>
      <c r="AB31" s="11">
        <f>[27]Outubro!$D$31</f>
        <v>18.2</v>
      </c>
      <c r="AC31" s="11">
        <f>[27]Outubro!$D$32</f>
        <v>16</v>
      </c>
      <c r="AD31" s="11">
        <f>[27]Outubro!$D$33</f>
        <v>18.100000000000001</v>
      </c>
      <c r="AE31" s="11">
        <f>[27]Outubro!$D$34</f>
        <v>16.600000000000001</v>
      </c>
      <c r="AF31" s="11">
        <f>[27]Outubro!$D$35</f>
        <v>17.2</v>
      </c>
      <c r="AG31" s="15">
        <f>MIN(B31:AF31)</f>
        <v>16</v>
      </c>
      <c r="AH31" s="94">
        <f>AVERAGE(B31:AF31)</f>
        <v>19.793548387096777</v>
      </c>
      <c r="AI31" s="12" t="s">
        <v>47</v>
      </c>
      <c r="AJ31" t="s">
        <v>47</v>
      </c>
      <c r="AL31" t="s">
        <v>47</v>
      </c>
      <c r="AM31" t="s">
        <v>47</v>
      </c>
    </row>
    <row r="32" spans="1:39" x14ac:dyDescent="0.2">
      <c r="A32" s="58" t="s">
        <v>11</v>
      </c>
      <c r="B32" s="11" t="str">
        <f>[28]Outubro!$D$5</f>
        <v>*</v>
      </c>
      <c r="C32" s="11" t="str">
        <f>[28]Outubro!$D$6</f>
        <v>*</v>
      </c>
      <c r="D32" s="11" t="str">
        <f>[28]Outubro!$D$7</f>
        <v>*</v>
      </c>
      <c r="E32" s="11" t="str">
        <f>[28]Outubro!$D$8</f>
        <v>*</v>
      </c>
      <c r="F32" s="11" t="str">
        <f>[28]Outubro!$D$9</f>
        <v>*</v>
      </c>
      <c r="G32" s="11" t="str">
        <f>[28]Outubro!$D$10</f>
        <v>*</v>
      </c>
      <c r="H32" s="11" t="str">
        <f>[28]Outubro!$D$11</f>
        <v>*</v>
      </c>
      <c r="I32" s="11" t="str">
        <f>[28]Outubro!$D$12</f>
        <v>*</v>
      </c>
      <c r="J32" s="11" t="str">
        <f>[28]Outubro!$D$13</f>
        <v>*</v>
      </c>
      <c r="K32" s="11" t="str">
        <f>[28]Outubro!$D$14</f>
        <v>*</v>
      </c>
      <c r="L32" s="11" t="str">
        <f>[28]Outubro!$D$15</f>
        <v>*</v>
      </c>
      <c r="M32" s="11" t="str">
        <f>[28]Outubro!$D$16</f>
        <v>*</v>
      </c>
      <c r="N32" s="11" t="str">
        <f>[28]Outubro!$D$17</f>
        <v>*</v>
      </c>
      <c r="O32" s="11" t="str">
        <f>[28]Outubro!$D$18</f>
        <v>*</v>
      </c>
      <c r="P32" s="11" t="str">
        <f>[28]Outubro!$D$19</f>
        <v>*</v>
      </c>
      <c r="Q32" s="11" t="str">
        <f>[28]Outubro!$D$20</f>
        <v>*</v>
      </c>
      <c r="R32" s="11" t="str">
        <f>[28]Outubro!$D$21</f>
        <v>*</v>
      </c>
      <c r="S32" s="11" t="str">
        <f>[28]Outubro!$D$22</f>
        <v>*</v>
      </c>
      <c r="T32" s="11" t="str">
        <f>[28]Outubro!$D$23</f>
        <v>*</v>
      </c>
      <c r="U32" s="11" t="str">
        <f>[28]Outubro!$D$24</f>
        <v>*</v>
      </c>
      <c r="V32" s="11" t="str">
        <f>[28]Outubro!$D$25</f>
        <v>*</v>
      </c>
      <c r="W32" s="11" t="str">
        <f>[28]Outubro!$D$26</f>
        <v>*</v>
      </c>
      <c r="X32" s="11" t="str">
        <f>[28]Outubro!$D$27</f>
        <v>*</v>
      </c>
      <c r="Y32" s="11" t="str">
        <f>[28]Outubro!$D$28</f>
        <v>*</v>
      </c>
      <c r="Z32" s="11" t="str">
        <f>[28]Outubro!$D$29</f>
        <v>*</v>
      </c>
      <c r="AA32" s="11" t="str">
        <f>[28]Outubro!$D$30</f>
        <v>*</v>
      </c>
      <c r="AB32" s="11" t="str">
        <f>[28]Outubro!$D$31</f>
        <v>*</v>
      </c>
      <c r="AC32" s="11" t="str">
        <f>[28]Outubro!$D$32</f>
        <v>*</v>
      </c>
      <c r="AD32" s="11" t="str">
        <f>[28]Outubro!$D$33</f>
        <v>*</v>
      </c>
      <c r="AE32" s="11" t="str">
        <f>[28]Outubro!$D$34</f>
        <v>*</v>
      </c>
      <c r="AF32" s="11" t="str">
        <f>[28]Outubro!$D$35</f>
        <v>*</v>
      </c>
      <c r="AG32" s="15" t="s">
        <v>226</v>
      </c>
      <c r="AH32" s="94" t="s">
        <v>226</v>
      </c>
    </row>
    <row r="33" spans="1:39" s="5" customFormat="1" x14ac:dyDescent="0.2">
      <c r="A33" s="58" t="s">
        <v>12</v>
      </c>
      <c r="B33" s="11" t="str">
        <f>[29]Outubro!$D$5</f>
        <v>*</v>
      </c>
      <c r="C33" s="11" t="str">
        <f>[29]Outubro!$D$6</f>
        <v>*</v>
      </c>
      <c r="D33" s="11" t="str">
        <f>[29]Outubro!$D$7</f>
        <v>*</v>
      </c>
      <c r="E33" s="11" t="str">
        <f>[29]Outubro!$D$8</f>
        <v>*</v>
      </c>
      <c r="F33" s="11" t="str">
        <f>[29]Outubro!$D$9</f>
        <v>*</v>
      </c>
      <c r="G33" s="11" t="str">
        <f>[29]Outubro!$D$10</f>
        <v>*</v>
      </c>
      <c r="H33" s="11" t="str">
        <f>[29]Outubro!$D$11</f>
        <v>*</v>
      </c>
      <c r="I33" s="11" t="str">
        <f>[29]Outubro!$D$12</f>
        <v>*</v>
      </c>
      <c r="J33" s="11" t="str">
        <f>[29]Outubro!$D$13</f>
        <v>*</v>
      </c>
      <c r="K33" s="11" t="str">
        <f>[29]Outubro!$D$14</f>
        <v>*</v>
      </c>
      <c r="L33" s="11" t="str">
        <f>[29]Outubro!$D$15</f>
        <v>*</v>
      </c>
      <c r="M33" s="11" t="str">
        <f>[29]Outubro!$D$16</f>
        <v>*</v>
      </c>
      <c r="N33" s="11" t="str">
        <f>[29]Outubro!$D$17</f>
        <v>*</v>
      </c>
      <c r="O33" s="11">
        <f>[29]Outubro!$D$18</f>
        <v>26.5</v>
      </c>
      <c r="P33" s="11">
        <f>[29]Outubro!$D$19</f>
        <v>22.4</v>
      </c>
      <c r="Q33" s="11">
        <f>[29]Outubro!$D$20</f>
        <v>20.8</v>
      </c>
      <c r="R33" s="11">
        <f>[29]Outubro!$D$21</f>
        <v>23.1</v>
      </c>
      <c r="S33" s="11">
        <f>[29]Outubro!$D$22</f>
        <v>22.5</v>
      </c>
      <c r="T33" s="11">
        <f>[29]Outubro!$D$23</f>
        <v>20.8</v>
      </c>
      <c r="U33" s="11" t="str">
        <f>[29]Outubro!$D$24</f>
        <v>*</v>
      </c>
      <c r="V33" s="11" t="str">
        <f>[29]Outubro!$D$25</f>
        <v>*</v>
      </c>
      <c r="W33" s="11" t="str">
        <f>[29]Outubro!$D$26</f>
        <v>*</v>
      </c>
      <c r="X33" s="11" t="str">
        <f>[29]Outubro!$D$27</f>
        <v>*</v>
      </c>
      <c r="Y33" s="11" t="str">
        <f>[29]Outubro!$D$28</f>
        <v>*</v>
      </c>
      <c r="Z33" s="11" t="str">
        <f>[29]Outubro!$D$29</f>
        <v>*</v>
      </c>
      <c r="AA33" s="11" t="str">
        <f>[29]Outubro!$D$30</f>
        <v>*</v>
      </c>
      <c r="AB33" s="11" t="str">
        <f>[29]Outubro!$D$31</f>
        <v>*</v>
      </c>
      <c r="AC33" s="11" t="str">
        <f>[29]Outubro!$D$32</f>
        <v>*</v>
      </c>
      <c r="AD33" s="11">
        <f>[29]Outubro!$D$33</f>
        <v>23</v>
      </c>
      <c r="AE33" s="11">
        <f>[29]Outubro!$D$34</f>
        <v>20.100000000000001</v>
      </c>
      <c r="AF33" s="11">
        <f>[29]Outubro!$D$35</f>
        <v>20.100000000000001</v>
      </c>
      <c r="AG33" s="15">
        <f t="shared" ref="AG33:AG35" si="9">MIN(B33:AF33)</f>
        <v>20.100000000000001</v>
      </c>
      <c r="AH33" s="94">
        <f t="shared" ref="AH33:AH35" si="10">AVERAGE(B33:AF33)</f>
        <v>22.144444444444446</v>
      </c>
      <c r="AL33" s="5" t="s">
        <v>47</v>
      </c>
    </row>
    <row r="34" spans="1:39" x14ac:dyDescent="0.2">
      <c r="A34" s="58" t="s">
        <v>13</v>
      </c>
      <c r="B34" s="11" t="str">
        <f>[30]Outubro!$D$5</f>
        <v>*</v>
      </c>
      <c r="C34" s="11" t="str">
        <f>[30]Outubro!$D$6</f>
        <v>*</v>
      </c>
      <c r="D34" s="11" t="str">
        <f>[30]Outubro!$D$7</f>
        <v>*</v>
      </c>
      <c r="E34" s="11" t="str">
        <f>[30]Outubro!$D$8</f>
        <v>*</v>
      </c>
      <c r="F34" s="11" t="str">
        <f>[30]Outubro!$D$9</f>
        <v>*</v>
      </c>
      <c r="G34" s="11" t="str">
        <f>[30]Outubro!$D$10</f>
        <v>*</v>
      </c>
      <c r="H34" s="11" t="str">
        <f>[30]Outubro!$D$11</f>
        <v>*</v>
      </c>
      <c r="I34" s="11" t="str">
        <f>[30]Outubro!$D$12</f>
        <v>*</v>
      </c>
      <c r="J34" s="11" t="str">
        <f>[30]Outubro!$D$13</f>
        <v>*</v>
      </c>
      <c r="K34" s="11" t="str">
        <f>[30]Outubro!$D$14</f>
        <v>*</v>
      </c>
      <c r="L34" s="11" t="str">
        <f>[30]Outubro!$D$15</f>
        <v>*</v>
      </c>
      <c r="M34" s="11" t="str">
        <f>[30]Outubro!$D$16</f>
        <v>*</v>
      </c>
      <c r="N34" s="11" t="str">
        <f>[30]Outubro!$D$17</f>
        <v>*</v>
      </c>
      <c r="O34" s="11" t="str">
        <f>[30]Outubro!$D$18</f>
        <v>*</v>
      </c>
      <c r="P34" s="11" t="str">
        <f>[30]Outubro!$D$19</f>
        <v>*</v>
      </c>
      <c r="Q34" s="11" t="str">
        <f>[30]Outubro!$D$20</f>
        <v>*</v>
      </c>
      <c r="R34" s="11" t="str">
        <f>[30]Outubro!$D$21</f>
        <v>*</v>
      </c>
      <c r="S34" s="11" t="str">
        <f>[30]Outubro!$D$22</f>
        <v>*</v>
      </c>
      <c r="T34" s="11" t="str">
        <f>[30]Outubro!$D$23</f>
        <v>*</v>
      </c>
      <c r="U34" s="11" t="str">
        <f>[30]Outubro!$D$24</f>
        <v>*</v>
      </c>
      <c r="V34" s="11" t="str">
        <f>[30]Outubro!$D$25</f>
        <v>*</v>
      </c>
      <c r="W34" s="11" t="str">
        <f>[30]Outubro!$D$26</f>
        <v>*</v>
      </c>
      <c r="X34" s="11" t="str">
        <f>[30]Outubro!$D$27</f>
        <v>*</v>
      </c>
      <c r="Y34" s="11" t="str">
        <f>[30]Outubro!$D$28</f>
        <v>*</v>
      </c>
      <c r="Z34" s="11" t="str">
        <f>[30]Outubro!$D$29</f>
        <v>*</v>
      </c>
      <c r="AA34" s="11" t="str">
        <f>[30]Outubro!$D$30</f>
        <v>*</v>
      </c>
      <c r="AB34" s="11" t="str">
        <f>[30]Outubro!$D$31</f>
        <v>*</v>
      </c>
      <c r="AC34" s="11" t="str">
        <f>[30]Outubro!$D$32</f>
        <v>*</v>
      </c>
      <c r="AD34" s="11" t="str">
        <f>[30]Outubro!$D$33</f>
        <v>*</v>
      </c>
      <c r="AE34" s="11" t="str">
        <f>[30]Outubro!$D$34</f>
        <v>*</v>
      </c>
      <c r="AF34" s="11" t="str">
        <f>[30]Outubro!$D$35</f>
        <v>*</v>
      </c>
      <c r="AG34" s="15" t="s">
        <v>226</v>
      </c>
      <c r="AH34" s="94" t="s">
        <v>226</v>
      </c>
      <c r="AJ34" t="s">
        <v>47</v>
      </c>
      <c r="AK34" t="s">
        <v>47</v>
      </c>
    </row>
    <row r="35" spans="1:39" x14ac:dyDescent="0.2">
      <c r="A35" s="58" t="s">
        <v>173</v>
      </c>
      <c r="B35" s="11">
        <f>[31]Outubro!$D$5</f>
        <v>23.4</v>
      </c>
      <c r="C35" s="11">
        <f>[31]Outubro!$D$6</f>
        <v>23.5</v>
      </c>
      <c r="D35" s="11">
        <f>[31]Outubro!$D$7</f>
        <v>22.3</v>
      </c>
      <c r="E35" s="11">
        <f>[31]Outubro!$D$8</f>
        <v>21.3</v>
      </c>
      <c r="F35" s="11">
        <f>[31]Outubro!$D$9</f>
        <v>22.4</v>
      </c>
      <c r="G35" s="11">
        <f>[31]Outubro!$D$10</f>
        <v>21.2</v>
      </c>
      <c r="H35" s="11">
        <f>[31]Outubro!$D$11</f>
        <v>23</v>
      </c>
      <c r="I35" s="11">
        <f>[31]Outubro!$D$12</f>
        <v>22.4</v>
      </c>
      <c r="J35" s="11">
        <f>[31]Outubro!$D$13</f>
        <v>25.4</v>
      </c>
      <c r="K35" s="11">
        <f>[31]Outubro!$D$14</f>
        <v>20.8</v>
      </c>
      <c r="L35" s="11">
        <f>[31]Outubro!$D$15</f>
        <v>17.3</v>
      </c>
      <c r="M35" s="11">
        <f>[31]Outubro!$D$16</f>
        <v>23</v>
      </c>
      <c r="N35" s="11">
        <f>[31]Outubro!$D$17</f>
        <v>23</v>
      </c>
      <c r="O35" s="11">
        <f>[31]Outubro!$D$18</f>
        <v>23.5</v>
      </c>
      <c r="P35" s="11" t="s">
        <v>226</v>
      </c>
      <c r="Q35" s="11">
        <f>[31]Outubro!$D$20</f>
        <v>21.3</v>
      </c>
      <c r="R35" s="11">
        <f>[31]Outubro!$D$21</f>
        <v>19.8</v>
      </c>
      <c r="S35" s="11">
        <f>[31]Outubro!$D$22</f>
        <v>21.5</v>
      </c>
      <c r="T35" s="11">
        <f>[31]Outubro!$D$23</f>
        <v>23.5</v>
      </c>
      <c r="U35" s="11">
        <f>[31]Outubro!$D$24</f>
        <v>22.4</v>
      </c>
      <c r="V35" s="11">
        <f>[31]Outubro!$D$25</f>
        <v>23.3</v>
      </c>
      <c r="W35" s="11">
        <f>[31]Outubro!$D$26</f>
        <v>22.6</v>
      </c>
      <c r="X35" s="11" t="str">
        <f>[31]Outubro!$D$27</f>
        <v>*</v>
      </c>
      <c r="Y35" s="11" t="str">
        <f>[31]Outubro!$D$28</f>
        <v>*</v>
      </c>
      <c r="Z35" s="11">
        <f>[31]Outubro!$D$29</f>
        <v>26</v>
      </c>
      <c r="AA35" s="11" t="str">
        <f>[31]Outubro!$D$30</f>
        <v>*</v>
      </c>
      <c r="AB35" s="11">
        <f>[31]Outubro!$D$31</f>
        <v>22.5</v>
      </c>
      <c r="AC35" s="11">
        <f>[31]Outubro!$D$32</f>
        <v>20.8</v>
      </c>
      <c r="AD35" s="11">
        <f>[31]Outubro!$D$33</f>
        <v>21.1</v>
      </c>
      <c r="AE35" s="11">
        <f>[31]Outubro!$D$34</f>
        <v>19.7</v>
      </c>
      <c r="AF35" s="11">
        <f>[31]Outubro!$D$35</f>
        <v>19.100000000000001</v>
      </c>
      <c r="AG35" s="15">
        <f t="shared" si="9"/>
        <v>17.3</v>
      </c>
      <c r="AH35" s="94">
        <f t="shared" si="10"/>
        <v>22.077777777777783</v>
      </c>
      <c r="AK35" t="s">
        <v>47</v>
      </c>
    </row>
    <row r="36" spans="1:39" x14ac:dyDescent="0.2">
      <c r="A36" s="58" t="s">
        <v>144</v>
      </c>
      <c r="B36" s="11" t="str">
        <f>[32]Outubro!$D$5</f>
        <v>*</v>
      </c>
      <c r="C36" s="11" t="str">
        <f>[32]Outubro!$D$6</f>
        <v>*</v>
      </c>
      <c r="D36" s="11" t="str">
        <f>[32]Outubro!$D$7</f>
        <v>*</v>
      </c>
      <c r="E36" s="11" t="str">
        <f>[32]Outubro!$D$8</f>
        <v>*</v>
      </c>
      <c r="F36" s="11" t="str">
        <f>[32]Outubro!$D$9</f>
        <v>*</v>
      </c>
      <c r="G36" s="11" t="str">
        <f>[32]Outubro!$D$10</f>
        <v>*</v>
      </c>
      <c r="H36" s="11" t="str">
        <f>[32]Outubro!$D$11</f>
        <v>*</v>
      </c>
      <c r="I36" s="11" t="str">
        <f>[32]Outubro!$D$12</f>
        <v>*</v>
      </c>
      <c r="J36" s="11" t="str">
        <f>[32]Outubro!$D$13</f>
        <v>*</v>
      </c>
      <c r="K36" s="11" t="str">
        <f>[32]Outubro!$D$14</f>
        <v>*</v>
      </c>
      <c r="L36" s="11" t="str">
        <f>[32]Outubro!$D$15</f>
        <v>*</v>
      </c>
      <c r="M36" s="11" t="str">
        <f>[32]Outubro!$D$16</f>
        <v>*</v>
      </c>
      <c r="N36" s="11" t="str">
        <f>[32]Outubro!$D$17</f>
        <v>*</v>
      </c>
      <c r="O36" s="11" t="str">
        <f>[32]Outubro!$D$18</f>
        <v>*</v>
      </c>
      <c r="P36" s="11" t="str">
        <f>[32]Outubro!$D$19</f>
        <v>*</v>
      </c>
      <c r="Q36" s="11" t="str">
        <f>[32]Outubro!$D$20</f>
        <v>*</v>
      </c>
      <c r="R36" s="11" t="str">
        <f>[32]Outubro!$D$21</f>
        <v>*</v>
      </c>
      <c r="S36" s="11" t="str">
        <f>[32]Outubro!$D$22</f>
        <v>*</v>
      </c>
      <c r="T36" s="11" t="str">
        <f>[32]Outubro!$D$23</f>
        <v>*</v>
      </c>
      <c r="U36" s="11" t="str">
        <f>[32]Outubro!$D$24</f>
        <v>*</v>
      </c>
      <c r="V36" s="11" t="str">
        <f>[32]Outubro!$D$25</f>
        <v>*</v>
      </c>
      <c r="W36" s="11" t="str">
        <f>[32]Outubro!$D$26</f>
        <v>*</v>
      </c>
      <c r="X36" s="11" t="str">
        <f>[32]Outubro!$D$27</f>
        <v>*</v>
      </c>
      <c r="Y36" s="11" t="str">
        <f>[32]Outubro!$D$28</f>
        <v>*</v>
      </c>
      <c r="Z36" s="11" t="str">
        <f>[32]Outubro!$D$29</f>
        <v>*</v>
      </c>
      <c r="AA36" s="11" t="str">
        <f>[32]Outubro!$D$30</f>
        <v>*</v>
      </c>
      <c r="AB36" s="11" t="str">
        <f>[32]Outubro!$D$31</f>
        <v>*</v>
      </c>
      <c r="AC36" s="11" t="str">
        <f>[32]Outubro!$D$32</f>
        <v>*</v>
      </c>
      <c r="AD36" s="11" t="str">
        <f>[32]Outubro!$D$33</f>
        <v>*</v>
      </c>
      <c r="AE36" s="11" t="str">
        <f>[32]Outubro!$D$34</f>
        <v>*</v>
      </c>
      <c r="AF36" s="11" t="str">
        <f>[32]Outubro!$D$35</f>
        <v>*</v>
      </c>
      <c r="AG36" s="15" t="s">
        <v>226</v>
      </c>
      <c r="AH36" s="94" t="s">
        <v>226</v>
      </c>
      <c r="AJ36" t="s">
        <v>47</v>
      </c>
    </row>
    <row r="37" spans="1:39" x14ac:dyDescent="0.2">
      <c r="A37" s="58" t="s">
        <v>14</v>
      </c>
      <c r="B37" s="11" t="str">
        <f>[33]Outubro!$D$5</f>
        <v>*</v>
      </c>
      <c r="C37" s="11" t="str">
        <f>[33]Outubro!$D$6</f>
        <v>*</v>
      </c>
      <c r="D37" s="11" t="str">
        <f>[33]Outubro!$D$7</f>
        <v>*</v>
      </c>
      <c r="E37" s="11" t="str">
        <f>[33]Outubro!$D$8</f>
        <v>*</v>
      </c>
      <c r="F37" s="11" t="str">
        <f>[33]Outubro!$D$9</f>
        <v>*</v>
      </c>
      <c r="G37" s="11" t="str">
        <f>[33]Outubro!$D$10</f>
        <v>*</v>
      </c>
      <c r="H37" s="11" t="str">
        <f>[33]Outubro!$D$11</f>
        <v>*</v>
      </c>
      <c r="I37" s="11" t="str">
        <f>[33]Outubro!$D$12</f>
        <v>*</v>
      </c>
      <c r="J37" s="11" t="str">
        <f>[33]Outubro!$D$13</f>
        <v>*</v>
      </c>
      <c r="K37" s="11" t="str">
        <f>[33]Outubro!$D$14</f>
        <v>*</v>
      </c>
      <c r="L37" s="11" t="str">
        <f>[33]Outubro!$D$15</f>
        <v>*</v>
      </c>
      <c r="M37" s="11" t="str">
        <f>[33]Outubro!$D$16</f>
        <v>*</v>
      </c>
      <c r="N37" s="11" t="str">
        <f>[33]Outubro!$D$17</f>
        <v>*</v>
      </c>
      <c r="O37" s="11" t="str">
        <f>[33]Outubro!$D$18</f>
        <v>*</v>
      </c>
      <c r="P37" s="11" t="str">
        <f>[33]Outubro!$D$19</f>
        <v>*</v>
      </c>
      <c r="Q37" s="11" t="str">
        <f>[33]Outubro!$D$20</f>
        <v>*</v>
      </c>
      <c r="R37" s="11" t="str">
        <f>[33]Outubro!$D$21</f>
        <v>*</v>
      </c>
      <c r="S37" s="11" t="str">
        <f>[33]Outubro!$D$22</f>
        <v>*</v>
      </c>
      <c r="T37" s="11" t="str">
        <f>[33]Outubro!$D$23</f>
        <v>*</v>
      </c>
      <c r="U37" s="11" t="str">
        <f>[33]Outubro!$D$24</f>
        <v>*</v>
      </c>
      <c r="V37" s="11" t="str">
        <f>[33]Outubro!$D$25</f>
        <v>*</v>
      </c>
      <c r="W37" s="11" t="str">
        <f>[33]Outubro!$D$26</f>
        <v>*</v>
      </c>
      <c r="X37" s="11" t="str">
        <f>[33]Outubro!$D$27</f>
        <v>*</v>
      </c>
      <c r="Y37" s="11" t="str">
        <f>[33]Outubro!$D$28</f>
        <v>*</v>
      </c>
      <c r="Z37" s="11" t="str">
        <f>[33]Outubro!$D$29</f>
        <v>*</v>
      </c>
      <c r="AA37" s="11" t="str">
        <f>[33]Outubro!$D$30</f>
        <v>*</v>
      </c>
      <c r="AB37" s="11" t="str">
        <f>[33]Outubro!$D$31</f>
        <v>*</v>
      </c>
      <c r="AC37" s="11" t="str">
        <f>[33]Outubro!$D$32</f>
        <v>*</v>
      </c>
      <c r="AD37" s="11" t="str">
        <f>[33]Outubro!$D$33</f>
        <v>*</v>
      </c>
      <c r="AE37" s="11" t="str">
        <f>[33]Outubro!$D$34</f>
        <v>*</v>
      </c>
      <c r="AF37" s="11" t="str">
        <f>[33]Outubro!$D$35</f>
        <v>*</v>
      </c>
      <c r="AG37" s="15" t="s">
        <v>226</v>
      </c>
      <c r="AH37" s="94" t="s">
        <v>226</v>
      </c>
    </row>
    <row r="38" spans="1:39" x14ac:dyDescent="0.2">
      <c r="A38" s="58" t="s">
        <v>174</v>
      </c>
      <c r="B38" s="11">
        <f>[34]Outubro!$D$5</f>
        <v>18.399999999999999</v>
      </c>
      <c r="C38" s="11">
        <f>[34]Outubro!$D$6</f>
        <v>20.5</v>
      </c>
      <c r="D38" s="11">
        <f>[34]Outubro!$D$7</f>
        <v>20.5</v>
      </c>
      <c r="E38" s="11">
        <f>[34]Outubro!$D$8</f>
        <v>21.6</v>
      </c>
      <c r="F38" s="11">
        <f>[34]Outubro!$D$9</f>
        <v>22.7</v>
      </c>
      <c r="G38" s="11">
        <f>[34]Outubro!$D$10</f>
        <v>22</v>
      </c>
      <c r="H38" s="11">
        <f>[34]Outubro!$D$11</f>
        <v>22.2</v>
      </c>
      <c r="I38" s="11">
        <f>[34]Outubro!$D$12</f>
        <v>25.3</v>
      </c>
      <c r="J38" s="11">
        <f>[34]Outubro!$D$13</f>
        <v>22.8</v>
      </c>
      <c r="K38" s="11">
        <f>[34]Outubro!$D$14</f>
        <v>24.2</v>
      </c>
      <c r="L38" s="11">
        <f>[34]Outubro!$D$15</f>
        <v>24.3</v>
      </c>
      <c r="M38" s="11">
        <f>[34]Outubro!$D$16</f>
        <v>22.1</v>
      </c>
      <c r="N38" s="11">
        <f>[34]Outubro!$D$17</f>
        <v>23.1</v>
      </c>
      <c r="O38" s="11">
        <f>[34]Outubro!$D$18</f>
        <v>25.5</v>
      </c>
      <c r="P38" s="11">
        <f>[34]Outubro!$D$19</f>
        <v>26.1</v>
      </c>
      <c r="Q38" s="11">
        <f>[34]Outubro!$D$20</f>
        <v>22.8</v>
      </c>
      <c r="R38" s="11">
        <f>[34]Outubro!$D$21</f>
        <v>23.5</v>
      </c>
      <c r="S38" s="11">
        <f>[34]Outubro!$D$22</f>
        <v>24.2</v>
      </c>
      <c r="T38" s="11">
        <f>[34]Outubro!$D$23</f>
        <v>23</v>
      </c>
      <c r="U38" s="11">
        <f>[34]Outubro!$D$24</f>
        <v>23.3</v>
      </c>
      <c r="V38" s="11">
        <f>[34]Outubro!$D$25</f>
        <v>21.6</v>
      </c>
      <c r="W38" s="11">
        <f>[34]Outubro!$D$26</f>
        <v>23.1</v>
      </c>
      <c r="X38" s="11">
        <f>[34]Outubro!$D$27</f>
        <v>24</v>
      </c>
      <c r="Y38" s="11">
        <f>[34]Outubro!$D$28</f>
        <v>22.6</v>
      </c>
      <c r="Z38" s="11">
        <f>[34]Outubro!$D$29</f>
        <v>23.3</v>
      </c>
      <c r="AA38" s="11">
        <f>[34]Outubro!$D$30</f>
        <v>24</v>
      </c>
      <c r="AB38" s="11">
        <f>[34]Outubro!$D$31</f>
        <v>21.7</v>
      </c>
      <c r="AC38" s="11">
        <f>[34]Outubro!$D$32</f>
        <v>22.6</v>
      </c>
      <c r="AD38" s="11">
        <f>[34]Outubro!$D$33</f>
        <v>22</v>
      </c>
      <c r="AE38" s="11">
        <f>[34]Outubro!$D$34</f>
        <v>22.1</v>
      </c>
      <c r="AF38" s="11">
        <f>[34]Outubro!$D$35</f>
        <v>23.2</v>
      </c>
      <c r="AG38" s="15">
        <f t="shared" ref="AG38" si="11">MIN(B38:AF38)</f>
        <v>18.399999999999999</v>
      </c>
      <c r="AH38" s="94">
        <f t="shared" ref="AH38" si="12">AVERAGE(B38:AF38)</f>
        <v>22.848387096774204</v>
      </c>
      <c r="AJ38" t="s">
        <v>47</v>
      </c>
      <c r="AL38" t="s">
        <v>47</v>
      </c>
    </row>
    <row r="39" spans="1:39" x14ac:dyDescent="0.2">
      <c r="A39" s="58" t="s">
        <v>15</v>
      </c>
      <c r="B39" s="11">
        <f>[35]Outubro!$D$5</f>
        <v>21.9</v>
      </c>
      <c r="C39" s="11">
        <f>[35]Outubro!$D$6</f>
        <v>23.8</v>
      </c>
      <c r="D39" s="11">
        <f>[35]Outubro!$D$7</f>
        <v>24.6</v>
      </c>
      <c r="E39" s="11">
        <f>[35]Outubro!$D$8</f>
        <v>16</v>
      </c>
      <c r="F39" s="11">
        <f>[35]Outubro!$D$9</f>
        <v>19.5</v>
      </c>
      <c r="G39" s="11">
        <f>[35]Outubro!$D$10</f>
        <v>18.8</v>
      </c>
      <c r="H39" s="11">
        <f>[35]Outubro!$D$11</f>
        <v>24.6</v>
      </c>
      <c r="I39" s="11">
        <f>[35]Outubro!$D$12</f>
        <v>21.7</v>
      </c>
      <c r="J39" s="11">
        <f>[35]Outubro!$D$13</f>
        <v>25.6</v>
      </c>
      <c r="K39" s="11">
        <f>[35]Outubro!$D$14</f>
        <v>18.899999999999999</v>
      </c>
      <c r="L39" s="11">
        <f>[35]Outubro!$D$15</f>
        <v>18.2</v>
      </c>
      <c r="M39" s="11">
        <f>[35]Outubro!$D$16</f>
        <v>19.100000000000001</v>
      </c>
      <c r="N39" s="11">
        <f>[35]Outubro!$D$17</f>
        <v>18.899999999999999</v>
      </c>
      <c r="O39" s="11">
        <f>[35]Outubro!$D$18</f>
        <v>20.100000000000001</v>
      </c>
      <c r="P39" s="11">
        <f>[35]Outubro!$D$19</f>
        <v>18.7</v>
      </c>
      <c r="Q39" s="11">
        <f>[35]Outubro!$D$20</f>
        <v>17.100000000000001</v>
      </c>
      <c r="R39" s="11">
        <f>[35]Outubro!$D$21</f>
        <v>17.100000000000001</v>
      </c>
      <c r="S39" s="11">
        <f>[35]Outubro!$D$22</f>
        <v>18.3</v>
      </c>
      <c r="T39" s="11">
        <f>[35]Outubro!$D$23</f>
        <v>18.399999999999999</v>
      </c>
      <c r="U39" s="11">
        <f>[35]Outubro!$D$24</f>
        <v>19.600000000000001</v>
      </c>
      <c r="V39" s="11">
        <f>[35]Outubro!$D$25</f>
        <v>20.3</v>
      </c>
      <c r="W39" s="11">
        <f>[35]Outubro!$D$26</f>
        <v>20.2</v>
      </c>
      <c r="X39" s="11">
        <f>[35]Outubro!$D$27</f>
        <v>19.600000000000001</v>
      </c>
      <c r="Y39" s="11">
        <f>[35]Outubro!$D$28</f>
        <v>20</v>
      </c>
      <c r="Z39" s="11">
        <f>[35]Outubro!$D$29</f>
        <v>18.7</v>
      </c>
      <c r="AA39" s="11">
        <f>[35]Outubro!$D$30</f>
        <v>17.399999999999999</v>
      </c>
      <c r="AB39" s="11">
        <f>[35]Outubro!$D$31</f>
        <v>17.7</v>
      </c>
      <c r="AC39" s="11">
        <f>[35]Outubro!$D$32</f>
        <v>17.8</v>
      </c>
      <c r="AD39" s="11">
        <f>[35]Outubro!$D$33</f>
        <v>17.2</v>
      </c>
      <c r="AE39" s="11">
        <f>[35]Outubro!$D$34</f>
        <v>15.2</v>
      </c>
      <c r="AF39" s="11">
        <f>[35]Outubro!$D$35</f>
        <v>18.100000000000001</v>
      </c>
      <c r="AG39" s="15">
        <f t="shared" ref="AG39:AG41" si="13">MIN(B39:AF39)</f>
        <v>15.2</v>
      </c>
      <c r="AH39" s="94">
        <f t="shared" ref="AH39:AH41" si="14">AVERAGE(B39:AF39)</f>
        <v>19.454838709677425</v>
      </c>
      <c r="AI39" s="12" t="s">
        <v>47</v>
      </c>
      <c r="AJ39" t="s">
        <v>47</v>
      </c>
      <c r="AL39" t="s">
        <v>47</v>
      </c>
    </row>
    <row r="40" spans="1:39" x14ac:dyDescent="0.2">
      <c r="A40" s="58" t="s">
        <v>16</v>
      </c>
      <c r="B40" s="11" t="str">
        <f>[36]Outubro!$D$5</f>
        <v>*</v>
      </c>
      <c r="C40" s="11" t="str">
        <f>[36]Outubro!$D$6</f>
        <v>*</v>
      </c>
      <c r="D40" s="11" t="str">
        <f>[36]Outubro!$D$7</f>
        <v>*</v>
      </c>
      <c r="E40" s="11" t="str">
        <f>[36]Outubro!$D$8</f>
        <v>*</v>
      </c>
      <c r="F40" s="11" t="str">
        <f>[36]Outubro!$D$9</f>
        <v>*</v>
      </c>
      <c r="G40" s="11">
        <f>[36]Outubro!$D$10</f>
        <v>20.100000000000001</v>
      </c>
      <c r="H40" s="11">
        <f>[36]Outubro!$D$11</f>
        <v>23</v>
      </c>
      <c r="I40" s="11">
        <f>[36]Outubro!$D$12</f>
        <v>26.8</v>
      </c>
      <c r="J40" s="11" t="str">
        <f>[36]Outubro!$D$13</f>
        <v>*</v>
      </c>
      <c r="K40" s="11" t="str">
        <f>[36]Outubro!$D$14</f>
        <v>*</v>
      </c>
      <c r="L40" s="11" t="str">
        <f>[36]Outubro!$D$15</f>
        <v>*</v>
      </c>
      <c r="M40" s="11" t="str">
        <f>[36]Outubro!$D$16</f>
        <v>*</v>
      </c>
      <c r="N40" s="11" t="str">
        <f>[36]Outubro!$D$17</f>
        <v>*</v>
      </c>
      <c r="O40" s="11" t="str">
        <f>[36]Outubro!$D$18</f>
        <v>*</v>
      </c>
      <c r="P40" s="11" t="str">
        <f>[36]Outubro!$D$19</f>
        <v>*</v>
      </c>
      <c r="Q40" s="11" t="str">
        <f>[36]Outubro!$D$20</f>
        <v>*</v>
      </c>
      <c r="R40" s="11">
        <f>[36]Outubro!$D$21</f>
        <v>25.8</v>
      </c>
      <c r="S40" s="11">
        <f>[36]Outubro!$D$22</f>
        <v>21.6</v>
      </c>
      <c r="T40" s="11">
        <f>[36]Outubro!$D$23</f>
        <v>20.6</v>
      </c>
      <c r="U40" s="11">
        <f>[36]Outubro!$D$24</f>
        <v>25.5</v>
      </c>
      <c r="V40" s="11" t="str">
        <f>[36]Outubro!$D$25</f>
        <v>*</v>
      </c>
      <c r="W40" s="11" t="str">
        <f>[36]Outubro!$D$26</f>
        <v>*</v>
      </c>
      <c r="X40" s="11" t="str">
        <f>[36]Outubro!$D$27</f>
        <v>*</v>
      </c>
      <c r="Y40" s="11" t="str">
        <f>[36]Outubro!$D$28</f>
        <v>*</v>
      </c>
      <c r="Z40" s="11" t="str">
        <f>[36]Outubro!$D$29</f>
        <v>*</v>
      </c>
      <c r="AA40" s="11">
        <f>[36]Outubro!$D$30</f>
        <v>22.4</v>
      </c>
      <c r="AB40" s="11">
        <f>[36]Outubro!$D$31</f>
        <v>20.6</v>
      </c>
      <c r="AC40" s="11">
        <f>[36]Outubro!$D$32</f>
        <v>20.399999999999999</v>
      </c>
      <c r="AD40" s="11">
        <f>[36]Outubro!$D$33</f>
        <v>20.3</v>
      </c>
      <c r="AE40" s="11" t="str">
        <f>[36]Outubro!$D$34</f>
        <v>*</v>
      </c>
      <c r="AF40" s="11" t="str">
        <f>[36]Outubro!$D$35</f>
        <v>*</v>
      </c>
      <c r="AG40" s="15">
        <f t="shared" ref="AG40" si="15">MIN(B40:AF40)</f>
        <v>20.100000000000001</v>
      </c>
      <c r="AH40" s="94">
        <f t="shared" ref="AH40" si="16">AVERAGE(B40:AF40)</f>
        <v>22.463636363636365</v>
      </c>
      <c r="AJ40" t="s">
        <v>47</v>
      </c>
      <c r="AK40" t="s">
        <v>47</v>
      </c>
    </row>
    <row r="41" spans="1:39" x14ac:dyDescent="0.2">
      <c r="A41" s="58" t="s">
        <v>175</v>
      </c>
      <c r="B41" s="11">
        <f>[37]Outubro!$D$5</f>
        <v>21.8</v>
      </c>
      <c r="C41" s="11">
        <f>[37]Outubro!$D$6</f>
        <v>22.4</v>
      </c>
      <c r="D41" s="11">
        <f>[37]Outubro!$D$7</f>
        <v>21.1</v>
      </c>
      <c r="E41" s="11">
        <f>[37]Outubro!$D$8</f>
        <v>24.1</v>
      </c>
      <c r="F41" s="11">
        <f>[37]Outubro!$D$9</f>
        <v>22.9</v>
      </c>
      <c r="G41" s="11">
        <f>[37]Outubro!$D$10</f>
        <v>24.5</v>
      </c>
      <c r="H41" s="11">
        <f>[37]Outubro!$D$11</f>
        <v>22.4</v>
      </c>
      <c r="I41" s="11">
        <f>[37]Outubro!$D$12</f>
        <v>24.3</v>
      </c>
      <c r="J41" s="11">
        <f>[37]Outubro!$D$13</f>
        <v>24.8</v>
      </c>
      <c r="K41" s="11">
        <f>[37]Outubro!$D$14</f>
        <v>23.5</v>
      </c>
      <c r="L41" s="11">
        <f>[37]Outubro!$D$15</f>
        <v>19.100000000000001</v>
      </c>
      <c r="M41" s="11">
        <f>[37]Outubro!$D$16</f>
        <v>21.2</v>
      </c>
      <c r="N41" s="11">
        <f>[37]Outubro!$D$17</f>
        <v>21.4</v>
      </c>
      <c r="O41" s="11">
        <f>[37]Outubro!$D$18</f>
        <v>21.3</v>
      </c>
      <c r="P41" s="11">
        <f>[37]Outubro!$D$19</f>
        <v>21.2</v>
      </c>
      <c r="Q41" s="11">
        <f>[37]Outubro!$D$20</f>
        <v>19.8</v>
      </c>
      <c r="R41" s="11">
        <f>[37]Outubro!$D$21</f>
        <v>19.100000000000001</v>
      </c>
      <c r="S41" s="11">
        <f>[37]Outubro!$D$22</f>
        <v>21.7</v>
      </c>
      <c r="T41" s="11">
        <f>[37]Outubro!$D$23</f>
        <v>19.600000000000001</v>
      </c>
      <c r="U41" s="11">
        <f>[37]Outubro!$D$24</f>
        <v>19.899999999999999</v>
      </c>
      <c r="V41" s="11">
        <f>[37]Outubro!$D$25</f>
        <v>20.399999999999999</v>
      </c>
      <c r="W41" s="11">
        <f>[37]Outubro!$D$26</f>
        <v>21.5</v>
      </c>
      <c r="X41" s="11">
        <f>[37]Outubro!$D$27</f>
        <v>23.1</v>
      </c>
      <c r="Y41" s="11">
        <f>[37]Outubro!$D$28</f>
        <v>21.5</v>
      </c>
      <c r="Z41" s="11">
        <f>[37]Outubro!$D$29</f>
        <v>20.100000000000001</v>
      </c>
      <c r="AA41" s="11">
        <f>[37]Outubro!$D$30</f>
        <v>19.2</v>
      </c>
      <c r="AB41" s="11">
        <f>[37]Outubro!$D$31</f>
        <v>18.8</v>
      </c>
      <c r="AC41" s="11">
        <f>[37]Outubro!$D$32</f>
        <v>18.899999999999999</v>
      </c>
      <c r="AD41" s="11">
        <f>[37]Outubro!$D$33</f>
        <v>19.8</v>
      </c>
      <c r="AE41" s="11">
        <f>[37]Outubro!$D$34</f>
        <v>20.100000000000001</v>
      </c>
      <c r="AF41" s="11">
        <f>[37]Outubro!$D$35</f>
        <v>18.3</v>
      </c>
      <c r="AG41" s="15">
        <f t="shared" si="13"/>
        <v>18.3</v>
      </c>
      <c r="AH41" s="94">
        <f t="shared" si="14"/>
        <v>21.219354838709677</v>
      </c>
      <c r="AL41" t="s">
        <v>47</v>
      </c>
    </row>
    <row r="42" spans="1:39" x14ac:dyDescent="0.2">
      <c r="A42" s="58" t="s">
        <v>17</v>
      </c>
      <c r="B42" s="11">
        <f>[38]Outubro!$D$5</f>
        <v>19.3</v>
      </c>
      <c r="C42" s="11">
        <f>[38]Outubro!$D$6</f>
        <v>21</v>
      </c>
      <c r="D42" s="11">
        <f>[38]Outubro!$D$7</f>
        <v>20.5</v>
      </c>
      <c r="E42" s="11">
        <f>[38]Outubro!$D$8</f>
        <v>20.6</v>
      </c>
      <c r="F42" s="11">
        <f>[38]Outubro!$D$9</f>
        <v>21.1</v>
      </c>
      <c r="G42" s="11">
        <f>[38]Outubro!$D$10</f>
        <v>20.8</v>
      </c>
      <c r="H42" s="11">
        <f>[38]Outubro!$D$11</f>
        <v>21.8</v>
      </c>
      <c r="I42" s="11">
        <f>[38]Outubro!$D$12</f>
        <v>21</v>
      </c>
      <c r="J42" s="11">
        <f>[38]Outubro!$D$13</f>
        <v>23.5</v>
      </c>
      <c r="K42" s="11">
        <f>[38]Outubro!$D$14</f>
        <v>19.5</v>
      </c>
      <c r="L42" s="11">
        <f>[38]Outubro!$D$15</f>
        <v>16.3</v>
      </c>
      <c r="M42" s="11">
        <f>[38]Outubro!$D$16</f>
        <v>19.100000000000001</v>
      </c>
      <c r="N42" s="11">
        <f>[38]Outubro!$D$17</f>
        <v>22</v>
      </c>
      <c r="O42" s="11">
        <f>[38]Outubro!$D$18</f>
        <v>20.100000000000001</v>
      </c>
      <c r="P42" s="11">
        <f>[38]Outubro!$D$19</f>
        <v>20.399999999999999</v>
      </c>
      <c r="Q42" s="11">
        <f>[38]Outubro!$D$20</f>
        <v>18.5</v>
      </c>
      <c r="R42" s="11">
        <f>[38]Outubro!$D$21</f>
        <v>19</v>
      </c>
      <c r="S42" s="11">
        <f>[38]Outubro!$D$22</f>
        <v>18.5</v>
      </c>
      <c r="T42" s="11">
        <f>[38]Outubro!$D$23</f>
        <v>17.899999999999999</v>
      </c>
      <c r="U42" s="11">
        <f>[38]Outubro!$D$24</f>
        <v>20.3</v>
      </c>
      <c r="V42" s="11">
        <f>[38]Outubro!$D$25</f>
        <v>20.6</v>
      </c>
      <c r="W42" s="11">
        <f>[38]Outubro!$D$26</f>
        <v>20.6</v>
      </c>
      <c r="X42" s="11">
        <f>[38]Outubro!$D$27</f>
        <v>22.8</v>
      </c>
      <c r="Y42" s="11">
        <f>[38]Outubro!$D$28</f>
        <v>21</v>
      </c>
      <c r="Z42" s="11">
        <f>[38]Outubro!$D$29</f>
        <v>18.7</v>
      </c>
      <c r="AA42" s="11">
        <f>[38]Outubro!$D$30</f>
        <v>18.7</v>
      </c>
      <c r="AB42" s="11">
        <f>[38]Outubro!$D$31</f>
        <v>16.3</v>
      </c>
      <c r="AC42" s="11">
        <f>[38]Outubro!$D$32</f>
        <v>15.5</v>
      </c>
      <c r="AD42" s="11">
        <f>[38]Outubro!$D$33</f>
        <v>19.8</v>
      </c>
      <c r="AE42" s="11">
        <f>[38]Outubro!$D$34</f>
        <v>18.7</v>
      </c>
      <c r="AF42" s="11">
        <f>[38]Outubro!$D$35</f>
        <v>17.5</v>
      </c>
      <c r="AG42" s="15">
        <f t="shared" ref="AG42:AG43" si="17">MIN(B42:AF42)</f>
        <v>15.5</v>
      </c>
      <c r="AH42" s="94">
        <f t="shared" ref="AH42:AH43" si="18">AVERAGE(B42:AF42)</f>
        <v>19.72258064516129</v>
      </c>
      <c r="AJ42" t="s">
        <v>47</v>
      </c>
      <c r="AK42" t="s">
        <v>47</v>
      </c>
      <c r="AL42" t="s">
        <v>47</v>
      </c>
    </row>
    <row r="43" spans="1:39" x14ac:dyDescent="0.2">
      <c r="A43" s="58" t="s">
        <v>157</v>
      </c>
      <c r="B43" s="11">
        <f>[39]Outubro!$D$5</f>
        <v>17.899999999999999</v>
      </c>
      <c r="C43" s="11">
        <f>[39]Outubro!$D$6</f>
        <v>21.1</v>
      </c>
      <c r="D43" s="11">
        <f>[39]Outubro!$D$7</f>
        <v>18.5</v>
      </c>
      <c r="E43" s="11">
        <f>[39]Outubro!$D$8</f>
        <v>21.8</v>
      </c>
      <c r="F43" s="11">
        <f>[39]Outubro!$D$9</f>
        <v>21.1</v>
      </c>
      <c r="G43" s="11">
        <f>[39]Outubro!$D$10</f>
        <v>19.2</v>
      </c>
      <c r="H43" s="11">
        <f>[39]Outubro!$D$11</f>
        <v>22</v>
      </c>
      <c r="I43" s="11">
        <f>[39]Outubro!$D$12</f>
        <v>24.1</v>
      </c>
      <c r="J43" s="11">
        <f>[39]Outubro!$D$13</f>
        <v>21.2</v>
      </c>
      <c r="K43" s="11">
        <f>[39]Outubro!$D$14</f>
        <v>21.4</v>
      </c>
      <c r="L43" s="11">
        <f>[39]Outubro!$D$15</f>
        <v>16.7</v>
      </c>
      <c r="M43" s="11">
        <f>[39]Outubro!$D$16</f>
        <v>19.2</v>
      </c>
      <c r="N43" s="11">
        <f>[39]Outubro!$D$17</f>
        <v>20.2</v>
      </c>
      <c r="O43" s="11">
        <f>[39]Outubro!$D$18</f>
        <v>20.9</v>
      </c>
      <c r="P43" s="11">
        <f>[39]Outubro!$D$19</f>
        <v>20.7</v>
      </c>
      <c r="Q43" s="11">
        <f>[39]Outubro!$D$20</f>
        <v>20.8</v>
      </c>
      <c r="R43" s="11">
        <f>[39]Outubro!$D$21</f>
        <v>18.100000000000001</v>
      </c>
      <c r="S43" s="11">
        <f>[39]Outubro!$D$22</f>
        <v>19.3</v>
      </c>
      <c r="T43" s="11">
        <f>[39]Outubro!$D$23</f>
        <v>19.5</v>
      </c>
      <c r="U43" s="11">
        <f>[39]Outubro!$D$24</f>
        <v>20.100000000000001</v>
      </c>
      <c r="V43" s="11">
        <f>[39]Outubro!$D$25</f>
        <v>20.9</v>
      </c>
      <c r="W43" s="11">
        <f>[39]Outubro!$D$26</f>
        <v>21.1</v>
      </c>
      <c r="X43" s="11">
        <f>[39]Outubro!$D$27</f>
        <v>21.6</v>
      </c>
      <c r="Y43" s="11">
        <f>[39]Outubro!$D$28</f>
        <v>21.2</v>
      </c>
      <c r="Z43" s="11">
        <f>[39]Outubro!$D$29</f>
        <v>19.600000000000001</v>
      </c>
      <c r="AA43" s="11">
        <f>[39]Outubro!$D$30</f>
        <v>19.600000000000001</v>
      </c>
      <c r="AB43" s="11">
        <f>[39]Outubro!$D$31</f>
        <v>18.600000000000001</v>
      </c>
      <c r="AC43" s="11">
        <f>[39]Outubro!$D$32</f>
        <v>15.1</v>
      </c>
      <c r="AD43" s="11">
        <f>[39]Outubro!$D$33</f>
        <v>20.7</v>
      </c>
      <c r="AE43" s="11">
        <f>[39]Outubro!$D$34</f>
        <v>18.8</v>
      </c>
      <c r="AF43" s="11">
        <f>[39]Outubro!$D$35</f>
        <v>17.5</v>
      </c>
      <c r="AG43" s="15">
        <f t="shared" si="17"/>
        <v>15.1</v>
      </c>
      <c r="AH43" s="94">
        <f t="shared" si="18"/>
        <v>19.951612903225811</v>
      </c>
      <c r="AJ43" t="s">
        <v>47</v>
      </c>
    </row>
    <row r="44" spans="1:39" x14ac:dyDescent="0.2">
      <c r="A44" s="58" t="s">
        <v>18</v>
      </c>
      <c r="B44" s="11">
        <f>[40]Outubro!$D$5</f>
        <v>19.399999999999999</v>
      </c>
      <c r="C44" s="11">
        <f>[40]Outubro!$D$6</f>
        <v>21.3</v>
      </c>
      <c r="D44" s="11">
        <f>[40]Outubro!$D$7</f>
        <v>19.399999999999999</v>
      </c>
      <c r="E44" s="11">
        <f>[40]Outubro!$D$8</f>
        <v>22.5</v>
      </c>
      <c r="F44" s="11">
        <f>[40]Outubro!$D$9</f>
        <v>21.4</v>
      </c>
      <c r="G44" s="11">
        <f>[40]Outubro!$D$10</f>
        <v>24.5</v>
      </c>
      <c r="H44" s="11">
        <f>[40]Outubro!$D$11</f>
        <v>21.2</v>
      </c>
      <c r="I44" s="11">
        <f>[40]Outubro!$D$12</f>
        <v>24.5</v>
      </c>
      <c r="J44" s="11">
        <f>[40]Outubro!$D$13</f>
        <v>20.399999999999999</v>
      </c>
      <c r="K44" s="11">
        <f>[40]Outubro!$D$14</f>
        <v>24.5</v>
      </c>
      <c r="L44" s="11">
        <f>[40]Outubro!$D$15</f>
        <v>21.3</v>
      </c>
      <c r="M44" s="11">
        <f>[40]Outubro!$D$16</f>
        <v>19.399999999999999</v>
      </c>
      <c r="N44" s="11">
        <f>[40]Outubro!$D$17</f>
        <v>19</v>
      </c>
      <c r="O44" s="11">
        <f>[40]Outubro!$D$18</f>
        <v>20.8</v>
      </c>
      <c r="P44" s="11">
        <f>[40]Outubro!$D$19</f>
        <v>19.100000000000001</v>
      </c>
      <c r="Q44" s="11">
        <f>[40]Outubro!$D$20</f>
        <v>19.100000000000001</v>
      </c>
      <c r="R44" s="11">
        <f>[40]Outubro!$D$21</f>
        <v>19.2</v>
      </c>
      <c r="S44" s="11">
        <f>[40]Outubro!$D$22</f>
        <v>21.9</v>
      </c>
      <c r="T44" s="11">
        <f>[40]Outubro!$D$23</f>
        <v>21.3</v>
      </c>
      <c r="U44" s="11">
        <f>[40]Outubro!$D$24</f>
        <v>19.100000000000001</v>
      </c>
      <c r="V44" s="11">
        <f>[40]Outubro!$D$25</f>
        <v>20</v>
      </c>
      <c r="W44" s="11">
        <f>[40]Outubro!$D$26</f>
        <v>20.100000000000001</v>
      </c>
      <c r="X44" s="11">
        <f>[40]Outubro!$D$27</f>
        <v>21.1</v>
      </c>
      <c r="Y44" s="11">
        <f>[40]Outubro!$D$28</f>
        <v>19.3</v>
      </c>
      <c r="Z44" s="11">
        <f>[40]Outubro!$D$29</f>
        <v>19.5</v>
      </c>
      <c r="AA44" s="11">
        <f>[40]Outubro!$D$30</f>
        <v>17.5</v>
      </c>
      <c r="AB44" s="11">
        <f>[40]Outubro!$D$31</f>
        <v>17.399999999999999</v>
      </c>
      <c r="AC44" s="11">
        <f>[40]Outubro!$D$32</f>
        <v>18.5</v>
      </c>
      <c r="AD44" s="11">
        <f>[40]Outubro!$D$33</f>
        <v>18.899999999999999</v>
      </c>
      <c r="AE44" s="11">
        <f>[40]Outubro!$D$34</f>
        <v>19</v>
      </c>
      <c r="AF44" s="11">
        <f>[40]Outubro!$D$35</f>
        <v>18.3</v>
      </c>
      <c r="AG44" s="15">
        <f t="shared" ref="AG44" si="19">MIN(B44:AF44)</f>
        <v>17.399999999999999</v>
      </c>
      <c r="AH44" s="94">
        <f t="shared" ref="AH44" si="20">AVERAGE(B44:AF44)</f>
        <v>20.28709677419355</v>
      </c>
      <c r="AJ44" t="s">
        <v>47</v>
      </c>
      <c r="AL44" s="12" t="s">
        <v>47</v>
      </c>
    </row>
    <row r="45" spans="1:39" x14ac:dyDescent="0.2">
      <c r="A45" s="58" t="s">
        <v>162</v>
      </c>
      <c r="B45" s="11" t="str">
        <f>[41]Outubro!$D$5</f>
        <v>*</v>
      </c>
      <c r="C45" s="11" t="str">
        <f>[41]Outubro!$D$6</f>
        <v>*</v>
      </c>
      <c r="D45" s="11" t="str">
        <f>[41]Outubro!$D$7</f>
        <v>*</v>
      </c>
      <c r="E45" s="11" t="str">
        <f>[41]Outubro!$D$8</f>
        <v>*</v>
      </c>
      <c r="F45" s="11" t="str">
        <f>[41]Outubro!$D$9</f>
        <v>*</v>
      </c>
      <c r="G45" s="11" t="str">
        <f>[41]Outubro!$D$10</f>
        <v>*</v>
      </c>
      <c r="H45" s="11" t="str">
        <f>[41]Outubro!$D$11</f>
        <v>*</v>
      </c>
      <c r="I45" s="11" t="str">
        <f>[41]Outubro!$D$12</f>
        <v>*</v>
      </c>
      <c r="J45" s="11" t="str">
        <f>[41]Outubro!$D$13</f>
        <v>*</v>
      </c>
      <c r="K45" s="11" t="str">
        <f>[41]Outubro!$D$14</f>
        <v>*</v>
      </c>
      <c r="L45" s="11" t="str">
        <f>[41]Outubro!$D$15</f>
        <v>*</v>
      </c>
      <c r="M45" s="11" t="str">
        <f>[41]Outubro!$D$16</f>
        <v>*</v>
      </c>
      <c r="N45" s="11" t="str">
        <f>[41]Outubro!$D$17</f>
        <v>*</v>
      </c>
      <c r="O45" s="11" t="str">
        <f>[41]Outubro!$D$18</f>
        <v>*</v>
      </c>
      <c r="P45" s="11" t="str">
        <f>[41]Outubro!$D$19</f>
        <v>*</v>
      </c>
      <c r="Q45" s="11" t="str">
        <f>[41]Outubro!$D$20</f>
        <v>*</v>
      </c>
      <c r="R45" s="11" t="str">
        <f>[41]Outubro!$D$21</f>
        <v>*</v>
      </c>
      <c r="S45" s="11" t="str">
        <f>[41]Outubro!$D$22</f>
        <v>*</v>
      </c>
      <c r="T45" s="11" t="str">
        <f>[41]Outubro!$D$23</f>
        <v>*</v>
      </c>
      <c r="U45" s="11" t="str">
        <f>[41]Outubro!$D$24</f>
        <v>*</v>
      </c>
      <c r="V45" s="11" t="str">
        <f>[41]Outubro!$D$25</f>
        <v>*</v>
      </c>
      <c r="W45" s="11" t="str">
        <f>[41]Outubro!$D$26</f>
        <v>*</v>
      </c>
      <c r="X45" s="11" t="str">
        <f>[41]Outubro!$D$27</f>
        <v>*</v>
      </c>
      <c r="Y45" s="11" t="str">
        <f>[41]Outubro!$D$28</f>
        <v>*</v>
      </c>
      <c r="Z45" s="11" t="str">
        <f>[41]Outubro!$D$29</f>
        <v>*</v>
      </c>
      <c r="AA45" s="11" t="str">
        <f>[41]Outubro!$D$30</f>
        <v>*</v>
      </c>
      <c r="AB45" s="11" t="str">
        <f>[41]Outubro!$D$31</f>
        <v>*</v>
      </c>
      <c r="AC45" s="11" t="str">
        <f>[41]Outubro!$D$32</f>
        <v>*</v>
      </c>
      <c r="AD45" s="11" t="str">
        <f>[41]Outubro!$D$33</f>
        <v>*</v>
      </c>
      <c r="AE45" s="11" t="str">
        <f>[41]Outubro!$D$34</f>
        <v>*</v>
      </c>
      <c r="AF45" s="11" t="str">
        <f>[41]Outubro!$D$35</f>
        <v>*</v>
      </c>
      <c r="AG45" s="15" t="s">
        <v>226</v>
      </c>
      <c r="AH45" s="94" t="s">
        <v>226</v>
      </c>
      <c r="AL45" t="s">
        <v>47</v>
      </c>
      <c r="AM45" t="s">
        <v>47</v>
      </c>
    </row>
    <row r="46" spans="1:39" x14ac:dyDescent="0.2">
      <c r="A46" s="58" t="s">
        <v>19</v>
      </c>
      <c r="B46" s="11">
        <f>[42]Outubro!$D$5</f>
        <v>32.4</v>
      </c>
      <c r="C46" s="11">
        <f>[42]Outubro!$D$6</f>
        <v>28.8</v>
      </c>
      <c r="D46" s="11">
        <f>[42]Outubro!$D$7</f>
        <v>26.7</v>
      </c>
      <c r="E46" s="11">
        <f>[42]Outubro!$D$8</f>
        <v>22.5</v>
      </c>
      <c r="F46" s="11">
        <f>[42]Outubro!$D$9</f>
        <v>24</v>
      </c>
      <c r="G46" s="11">
        <f>[42]Outubro!$D$10</f>
        <v>19.5</v>
      </c>
      <c r="H46" s="11">
        <f>[42]Outubro!$D$11</f>
        <v>34.299999999999997</v>
      </c>
      <c r="I46" s="11">
        <f>[42]Outubro!$D$12</f>
        <v>29.1</v>
      </c>
      <c r="J46" s="11">
        <f>[42]Outubro!$D$13</f>
        <v>25.2</v>
      </c>
      <c r="K46" s="11">
        <f>[42]Outubro!$D$14</f>
        <v>19.899999999999999</v>
      </c>
      <c r="L46" s="11">
        <f>[42]Outubro!$D$15</f>
        <v>23.2</v>
      </c>
      <c r="M46" s="11">
        <f>[42]Outubro!$D$16</f>
        <v>22.3</v>
      </c>
      <c r="N46" s="11">
        <f>[42]Outubro!$D$17</f>
        <v>24.5</v>
      </c>
      <c r="O46" s="11">
        <f>[42]Outubro!$D$18</f>
        <v>23.7</v>
      </c>
      <c r="P46" s="11">
        <f>[42]Outubro!$D$19</f>
        <v>21.2</v>
      </c>
      <c r="Q46" s="11">
        <f>[42]Outubro!$D$20</f>
        <v>20.399999999999999</v>
      </c>
      <c r="R46" s="11">
        <f>[42]Outubro!$D$21</f>
        <v>21</v>
      </c>
      <c r="S46" s="11">
        <f>[42]Outubro!$D$22</f>
        <v>22.1</v>
      </c>
      <c r="T46" s="11">
        <f>[42]Outubro!$D$23</f>
        <v>22.4</v>
      </c>
      <c r="U46" s="11">
        <f>[42]Outubro!$D$24</f>
        <v>25</v>
      </c>
      <c r="V46" s="11">
        <f>[42]Outubro!$D$25</f>
        <v>25.8</v>
      </c>
      <c r="W46" s="11">
        <f>[42]Outubro!$D$26</f>
        <v>24.6</v>
      </c>
      <c r="X46" s="11">
        <f>[42]Outubro!$D$27</f>
        <v>24.1</v>
      </c>
      <c r="Y46" s="11">
        <f>[42]Outubro!$D$28</f>
        <v>21.3</v>
      </c>
      <c r="Z46" s="11">
        <f>[42]Outubro!$D$29</f>
        <v>24.6</v>
      </c>
      <c r="AA46" s="11">
        <f>[42]Outubro!$D$30</f>
        <v>19.7</v>
      </c>
      <c r="AB46" s="11">
        <f>[42]Outubro!$D$31</f>
        <v>23.3</v>
      </c>
      <c r="AC46" s="11">
        <f>[42]Outubro!$D$32</f>
        <v>27.1</v>
      </c>
      <c r="AD46" s="11">
        <f>[42]Outubro!$D$33</f>
        <v>19.7</v>
      </c>
      <c r="AE46" s="11">
        <f>[42]Outubro!$D$34</f>
        <v>21</v>
      </c>
      <c r="AF46" s="11">
        <f>[42]Outubro!$D$35</f>
        <v>20.5</v>
      </c>
      <c r="AG46" s="15" t="s">
        <v>226</v>
      </c>
      <c r="AH46" s="94" t="s">
        <v>226</v>
      </c>
      <c r="AI46" s="12" t="s">
        <v>47</v>
      </c>
      <c r="AJ46" t="s">
        <v>47</v>
      </c>
    </row>
    <row r="47" spans="1:39" x14ac:dyDescent="0.2">
      <c r="A47" s="58" t="s">
        <v>31</v>
      </c>
      <c r="B47" s="11">
        <f>[43]Outubro!$D$5</f>
        <v>22.1</v>
      </c>
      <c r="C47" s="11">
        <f>[43]Outubro!$D$6</f>
        <v>23</v>
      </c>
      <c r="D47" s="11">
        <f>[43]Outubro!$D$7</f>
        <v>21.7</v>
      </c>
      <c r="E47" s="11">
        <f>[43]Outubro!$D$8</f>
        <v>19.600000000000001</v>
      </c>
      <c r="F47" s="11">
        <f>[43]Outubro!$D$9</f>
        <v>21.1</v>
      </c>
      <c r="G47" s="11">
        <f>[43]Outubro!$D$10</f>
        <v>20.8</v>
      </c>
      <c r="H47" s="11">
        <f>[43]Outubro!$D$11</f>
        <v>23.6</v>
      </c>
      <c r="I47" s="11">
        <f>[43]Outubro!$D$12</f>
        <v>22.3</v>
      </c>
      <c r="J47" s="11">
        <f>[43]Outubro!$D$13</f>
        <v>25.6</v>
      </c>
      <c r="K47" s="11">
        <f>[43]Outubro!$D$14</f>
        <v>20.6</v>
      </c>
      <c r="L47" s="11">
        <f>[43]Outubro!$D$15</f>
        <v>19.100000000000001</v>
      </c>
      <c r="M47" s="11">
        <f>[43]Outubro!$D$16</f>
        <v>23.2</v>
      </c>
      <c r="N47" s="11">
        <f>[43]Outubro!$D$17</f>
        <v>22.1</v>
      </c>
      <c r="O47" s="11">
        <f>[43]Outubro!$D$18</f>
        <v>20.8</v>
      </c>
      <c r="P47" s="11">
        <f>[43]Outubro!$D$19</f>
        <v>19.5</v>
      </c>
      <c r="Q47" s="11">
        <f>[43]Outubro!$D$20</f>
        <v>18.600000000000001</v>
      </c>
      <c r="R47" s="11">
        <f>[43]Outubro!$D$21</f>
        <v>19.7</v>
      </c>
      <c r="S47" s="11">
        <f>[43]Outubro!$D$22</f>
        <v>20</v>
      </c>
      <c r="T47" s="11">
        <f>[43]Outubro!$D$23</f>
        <v>19.2</v>
      </c>
      <c r="U47" s="11">
        <f>[43]Outubro!$D$24</f>
        <v>20.3</v>
      </c>
      <c r="V47" s="11">
        <f>[43]Outubro!$D$25</f>
        <v>20.9</v>
      </c>
      <c r="W47" s="11">
        <f>[43]Outubro!$D$26</f>
        <v>19.600000000000001</v>
      </c>
      <c r="X47" s="11">
        <f>[43]Outubro!$D$27</f>
        <v>22.8</v>
      </c>
      <c r="Y47" s="11">
        <f>[43]Outubro!$D$28</f>
        <v>20.7</v>
      </c>
      <c r="Z47" s="11">
        <f>[43]Outubro!$D$29</f>
        <v>18.600000000000001</v>
      </c>
      <c r="AA47" s="11">
        <f>[43]Outubro!$D$30</f>
        <v>17.7</v>
      </c>
      <c r="AB47" s="11">
        <f>[43]Outubro!$D$31</f>
        <v>15.9</v>
      </c>
      <c r="AC47" s="11">
        <f>[43]Outubro!$D$32</f>
        <v>20.399999999999999</v>
      </c>
      <c r="AD47" s="11">
        <f>[43]Outubro!$D$33</f>
        <v>19.7</v>
      </c>
      <c r="AE47" s="11">
        <f>[43]Outubro!$D$34</f>
        <v>17.7</v>
      </c>
      <c r="AF47" s="11">
        <f>[43]Outubro!$D$35</f>
        <v>17.3</v>
      </c>
      <c r="AG47" s="15">
        <f t="shared" ref="AG47" si="21">MIN(B47:AF47)</f>
        <v>15.9</v>
      </c>
      <c r="AH47" s="94">
        <f t="shared" ref="AH47" si="22">AVERAGE(B47:AF47)</f>
        <v>20.458064516129035</v>
      </c>
    </row>
    <row r="48" spans="1:39" x14ac:dyDescent="0.2">
      <c r="A48" s="58" t="s">
        <v>44</v>
      </c>
      <c r="B48" s="11">
        <f>[44]Outubro!$D$5</f>
        <v>23.3</v>
      </c>
      <c r="C48" s="11">
        <f>[44]Outubro!$D$6</f>
        <v>24.8</v>
      </c>
      <c r="D48" s="11">
        <f>[44]Outubro!$D$7</f>
        <v>22.5</v>
      </c>
      <c r="E48" s="11">
        <f>[44]Outubro!$D$8</f>
        <v>25</v>
      </c>
      <c r="F48" s="11">
        <f>[44]Outubro!$D$9</f>
        <v>22.6</v>
      </c>
      <c r="G48" s="11">
        <f>[44]Outubro!$D$10</f>
        <v>22</v>
      </c>
      <c r="H48" s="11">
        <f>[44]Outubro!$D$11</f>
        <v>26.3</v>
      </c>
      <c r="I48" s="11">
        <f>[44]Outubro!$D$12</f>
        <v>24.4</v>
      </c>
      <c r="J48" s="11">
        <f>[44]Outubro!$D$13</f>
        <v>25</v>
      </c>
      <c r="K48" s="11">
        <f>[44]Outubro!$D$14</f>
        <v>26</v>
      </c>
      <c r="L48" s="11">
        <f>[44]Outubro!$D$15</f>
        <v>23.9</v>
      </c>
      <c r="M48" s="11">
        <f>[44]Outubro!$D$16</f>
        <v>20.399999999999999</v>
      </c>
      <c r="N48" s="11">
        <f>[44]Outubro!$D$17</f>
        <v>23.2</v>
      </c>
      <c r="O48" s="11">
        <f>[44]Outubro!$D$18</f>
        <v>24.5</v>
      </c>
      <c r="P48" s="11">
        <f>[44]Outubro!$D$19</f>
        <v>22.9</v>
      </c>
      <c r="Q48" s="11">
        <f>[44]Outubro!$D$20</f>
        <v>19.7</v>
      </c>
      <c r="R48" s="11">
        <f>[44]Outubro!$D$21</f>
        <v>19.399999999999999</v>
      </c>
      <c r="S48" s="11">
        <f>[44]Outubro!$D$22</f>
        <v>22</v>
      </c>
      <c r="T48" s="11">
        <f>[44]Outubro!$D$23</f>
        <v>21.6</v>
      </c>
      <c r="U48" s="11">
        <f>[44]Outubro!$D$24</f>
        <v>21</v>
      </c>
      <c r="V48" s="11">
        <f>[44]Outubro!$D$25</f>
        <v>20.8</v>
      </c>
      <c r="W48" s="11">
        <f>[44]Outubro!$D$26</f>
        <v>21</v>
      </c>
      <c r="X48" s="11">
        <f>[44]Outubro!$D$27</f>
        <v>23</v>
      </c>
      <c r="Y48" s="11">
        <f>[44]Outubro!$D$28</f>
        <v>21.4</v>
      </c>
      <c r="Z48" s="11">
        <f>[44]Outubro!$D$29</f>
        <v>22.4</v>
      </c>
      <c r="AA48" s="11">
        <f>[44]Outubro!$D$30</f>
        <v>21.2</v>
      </c>
      <c r="AB48" s="11">
        <f>[44]Outubro!$D$31</f>
        <v>19.5</v>
      </c>
      <c r="AC48" s="11">
        <f>[44]Outubro!$D$32</f>
        <v>22</v>
      </c>
      <c r="AD48" s="11">
        <f>[44]Outubro!$D$33</f>
        <v>20.100000000000001</v>
      </c>
      <c r="AE48" s="11">
        <f>[44]Outubro!$D$34</f>
        <v>20.3</v>
      </c>
      <c r="AF48" s="11">
        <f>[44]Outubro!$D$35</f>
        <v>21.2</v>
      </c>
      <c r="AG48" s="15">
        <f>MIN(B48:AF48)</f>
        <v>19.399999999999999</v>
      </c>
      <c r="AH48" s="94">
        <f>AVERAGE(B48:AF48)</f>
        <v>22.36774193548387</v>
      </c>
      <c r="AI48" s="12" t="s">
        <v>47</v>
      </c>
      <c r="AJ48" t="s">
        <v>47</v>
      </c>
      <c r="AL48" t="s">
        <v>47</v>
      </c>
    </row>
    <row r="49" spans="1:39" x14ac:dyDescent="0.2">
      <c r="A49" s="58" t="s">
        <v>20</v>
      </c>
      <c r="B49" s="11" t="str">
        <f>[45]Outubro!$D$5</f>
        <v>*</v>
      </c>
      <c r="C49" s="11" t="str">
        <f>[45]Outubro!$D$6</f>
        <v>*</v>
      </c>
      <c r="D49" s="11" t="str">
        <f>[45]Outubro!$D$7</f>
        <v>*</v>
      </c>
      <c r="E49" s="11" t="str">
        <f>[45]Outubro!$D$8</f>
        <v>*</v>
      </c>
      <c r="F49" s="11" t="str">
        <f>[45]Outubro!$D$9</f>
        <v>*</v>
      </c>
      <c r="G49" s="11" t="str">
        <f>[45]Outubro!$D$10</f>
        <v>*</v>
      </c>
      <c r="H49" s="11" t="str">
        <f>[45]Outubro!$D$11</f>
        <v>*</v>
      </c>
      <c r="I49" s="11" t="str">
        <f>[45]Outubro!$D$12</f>
        <v>*</v>
      </c>
      <c r="J49" s="11" t="str">
        <f>[45]Outubro!$D$13</f>
        <v>*</v>
      </c>
      <c r="K49" s="11" t="str">
        <f>[45]Outubro!$D$14</f>
        <v>*</v>
      </c>
      <c r="L49" s="11" t="str">
        <f>[45]Outubro!$D$15</f>
        <v>*</v>
      </c>
      <c r="M49" s="11" t="str">
        <f>[45]Outubro!$D$16</f>
        <v>*</v>
      </c>
      <c r="N49" s="11" t="str">
        <f>[45]Outubro!$D$17</f>
        <v>*</v>
      </c>
      <c r="O49" s="11" t="str">
        <f>[45]Outubro!$D$18</f>
        <v>*</v>
      </c>
      <c r="P49" s="11" t="str">
        <f>[45]Outubro!$D$19</f>
        <v>*</v>
      </c>
      <c r="Q49" s="11" t="str">
        <f>[45]Outubro!$D$20</f>
        <v>*</v>
      </c>
      <c r="R49" s="11" t="str">
        <f>[45]Outubro!$D$21</f>
        <v>*</v>
      </c>
      <c r="S49" s="11" t="str">
        <f>[45]Outubro!$D$22</f>
        <v>*</v>
      </c>
      <c r="T49" s="11" t="str">
        <f>[45]Outubro!$D$23</f>
        <v>*</v>
      </c>
      <c r="U49" s="11" t="str">
        <f>[45]Outubro!$D$24</f>
        <v>*</v>
      </c>
      <c r="V49" s="11" t="str">
        <f>[45]Outubro!$D$25</f>
        <v>*</v>
      </c>
      <c r="W49" s="11" t="str">
        <f>[45]Outubro!$D$26</f>
        <v>*</v>
      </c>
      <c r="X49" s="11" t="str">
        <f>[45]Outubro!$D$27</f>
        <v>*</v>
      </c>
      <c r="Y49" s="11" t="str">
        <f>[45]Outubro!$D$28</f>
        <v>*</v>
      </c>
      <c r="Z49" s="11" t="str">
        <f>[45]Outubro!$D$29</f>
        <v>*</v>
      </c>
      <c r="AA49" s="11" t="str">
        <f>[45]Outubro!$D$30</f>
        <v>*</v>
      </c>
      <c r="AB49" s="11" t="str">
        <f>[45]Outubro!$D$31</f>
        <v>*</v>
      </c>
      <c r="AC49" s="11" t="str">
        <f>[45]Outubro!$D$32</f>
        <v>*</v>
      </c>
      <c r="AD49" s="11" t="str">
        <f>[45]Outubro!$D$33</f>
        <v>*</v>
      </c>
      <c r="AE49" s="11" t="str">
        <f>[45]Outubro!$D$34</f>
        <v>*</v>
      </c>
      <c r="AF49" s="11" t="str">
        <f>[45]Outubro!$D$35</f>
        <v>*</v>
      </c>
      <c r="AG49" s="15" t="s">
        <v>226</v>
      </c>
      <c r="AH49" s="94" t="s">
        <v>226</v>
      </c>
    </row>
    <row r="50" spans="1:39" s="5" customFormat="1" ht="17.100000000000001" customHeight="1" x14ac:dyDescent="0.2">
      <c r="A50" s="59" t="s">
        <v>228</v>
      </c>
      <c r="B50" s="13">
        <f t="shared" ref="B50:AG50" si="23">MIN(B5:B49)</f>
        <v>17.899999999999999</v>
      </c>
      <c r="C50" s="13">
        <f t="shared" si="23"/>
        <v>18.600000000000001</v>
      </c>
      <c r="D50" s="13">
        <f t="shared" si="23"/>
        <v>18</v>
      </c>
      <c r="E50" s="13">
        <f t="shared" si="23"/>
        <v>14.7</v>
      </c>
      <c r="F50" s="13">
        <f t="shared" si="23"/>
        <v>18.100000000000001</v>
      </c>
      <c r="G50" s="13">
        <f t="shared" si="23"/>
        <v>16.5</v>
      </c>
      <c r="H50" s="13">
        <f t="shared" si="23"/>
        <v>20.2</v>
      </c>
      <c r="I50" s="13">
        <f t="shared" si="23"/>
        <v>20.3</v>
      </c>
      <c r="J50" s="13">
        <f t="shared" si="23"/>
        <v>20.399999999999999</v>
      </c>
      <c r="K50" s="13">
        <f t="shared" si="23"/>
        <v>16.8</v>
      </c>
      <c r="L50" s="13">
        <f t="shared" si="23"/>
        <v>15.2</v>
      </c>
      <c r="M50" s="13">
        <f t="shared" si="23"/>
        <v>15.7</v>
      </c>
      <c r="N50" s="13">
        <f t="shared" si="23"/>
        <v>17.399999999999999</v>
      </c>
      <c r="O50" s="13">
        <f t="shared" si="23"/>
        <v>17.7</v>
      </c>
      <c r="P50" s="13">
        <f t="shared" si="23"/>
        <v>18.3</v>
      </c>
      <c r="Q50" s="13">
        <f t="shared" si="23"/>
        <v>17.100000000000001</v>
      </c>
      <c r="R50" s="13">
        <f t="shared" si="23"/>
        <v>16.899999999999999</v>
      </c>
      <c r="S50" s="13">
        <f t="shared" si="23"/>
        <v>17.2</v>
      </c>
      <c r="T50" s="13">
        <f t="shared" si="23"/>
        <v>16.100000000000001</v>
      </c>
      <c r="U50" s="13">
        <f t="shared" si="23"/>
        <v>19</v>
      </c>
      <c r="V50" s="13">
        <f t="shared" si="23"/>
        <v>18.5</v>
      </c>
      <c r="W50" s="13">
        <f t="shared" si="23"/>
        <v>19.100000000000001</v>
      </c>
      <c r="X50" s="13">
        <f t="shared" si="23"/>
        <v>18</v>
      </c>
      <c r="Y50" s="13">
        <f t="shared" si="23"/>
        <v>18.899999999999999</v>
      </c>
      <c r="Z50" s="13">
        <f t="shared" si="23"/>
        <v>18.3</v>
      </c>
      <c r="AA50" s="13">
        <f t="shared" si="23"/>
        <v>17.399999999999999</v>
      </c>
      <c r="AB50" s="13">
        <f t="shared" si="23"/>
        <v>15.9</v>
      </c>
      <c r="AC50" s="13">
        <f t="shared" si="23"/>
        <v>14.4</v>
      </c>
      <c r="AD50" s="13">
        <f t="shared" si="23"/>
        <v>17</v>
      </c>
      <c r="AE50" s="13">
        <f t="shared" si="23"/>
        <v>15.2</v>
      </c>
      <c r="AF50" s="13">
        <f t="shared" si="23"/>
        <v>16.5</v>
      </c>
      <c r="AG50" s="15">
        <f t="shared" si="23"/>
        <v>14.4</v>
      </c>
      <c r="AH50" s="94">
        <f>AVERAGE(AH5:AH49)</f>
        <v>20.918566870035168</v>
      </c>
      <c r="AL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55"/>
      <c r="AF51" s="61" t="s">
        <v>47</v>
      </c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117"/>
      <c r="AF52" s="90"/>
      <c r="AG52" s="52"/>
      <c r="AH52" s="51"/>
      <c r="AL52" t="s">
        <v>47</v>
      </c>
      <c r="AM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117"/>
      <c r="AF55" s="55"/>
      <c r="AG55" s="52"/>
      <c r="AH55" s="54"/>
      <c r="AK55" t="s">
        <v>47</v>
      </c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117"/>
      <c r="AF56" s="56"/>
      <c r="AG56" s="52"/>
      <c r="AH56" s="54"/>
      <c r="AL56" t="s">
        <v>47</v>
      </c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  <c r="AL57" s="12" t="s">
        <v>47</v>
      </c>
    </row>
    <row r="58" spans="1:39" x14ac:dyDescent="0.2">
      <c r="AJ58" t="s">
        <v>47</v>
      </c>
    </row>
    <row r="60" spans="1:39" x14ac:dyDescent="0.2">
      <c r="AD60" s="2" t="s">
        <v>47</v>
      </c>
    </row>
    <row r="61" spans="1:39" x14ac:dyDescent="0.2">
      <c r="AL61" s="12" t="s">
        <v>47</v>
      </c>
    </row>
    <row r="62" spans="1:39" x14ac:dyDescent="0.2">
      <c r="AI62" s="12" t="s">
        <v>47</v>
      </c>
      <c r="AJ62" t="s">
        <v>47</v>
      </c>
      <c r="AM62" s="12" t="s">
        <v>47</v>
      </c>
    </row>
    <row r="65" spans="9:39" x14ac:dyDescent="0.2">
      <c r="I65" s="2" t="s">
        <v>47</v>
      </c>
      <c r="Y65" s="2" t="s">
        <v>47</v>
      </c>
      <c r="AB65" s="2" t="s">
        <v>47</v>
      </c>
      <c r="AI65" t="s">
        <v>47</v>
      </c>
    </row>
    <row r="72" spans="9:39" x14ac:dyDescent="0.2">
      <c r="AI72" s="12" t="s">
        <v>47</v>
      </c>
      <c r="AM72" t="s">
        <v>47</v>
      </c>
    </row>
    <row r="73" spans="9:39" x14ac:dyDescent="0.2">
      <c r="AM73" s="12" t="s">
        <v>47</v>
      </c>
    </row>
  </sheetData>
  <sheetProtection password="C6EC" sheet="1" objects="1" scenarios="1"/>
  <mergeCells count="36">
    <mergeCell ref="AE3:AE4"/>
    <mergeCell ref="Z3:Z4"/>
    <mergeCell ref="U3:U4"/>
    <mergeCell ref="I3:I4"/>
    <mergeCell ref="T3:T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2:A4"/>
    <mergeCell ref="S3:S4"/>
    <mergeCell ref="AF3:AF4"/>
    <mergeCell ref="T53:X53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T52:X52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6" sqref="AL76"/>
    </sheetView>
  </sheetViews>
  <sheetFormatPr defaultRowHeight="12.75" x14ac:dyDescent="0.2"/>
  <cols>
    <col min="1" max="1" width="19.140625" style="2" bestFit="1" customWidth="1"/>
    <col min="2" max="2" width="6.85546875" style="2" bestFit="1" customWidth="1"/>
    <col min="3" max="25" width="5.42578125" style="2" bestFit="1" customWidth="1"/>
    <col min="26" max="26" width="6" style="2" customWidth="1"/>
    <col min="27" max="30" width="5.42578125" style="2" bestFit="1" customWidth="1"/>
    <col min="31" max="31" width="6.85546875" style="2" bestFit="1" customWidth="1"/>
    <col min="32" max="32" width="6.85546875" style="2" customWidth="1"/>
    <col min="33" max="33" width="6.5703125" style="7" bestFit="1" customWidth="1"/>
  </cols>
  <sheetData>
    <row r="1" spans="1:37" ht="20.100000000000001" customHeight="1" x14ac:dyDescent="0.2">
      <c r="A1" s="154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6"/>
    </row>
    <row r="2" spans="1:37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3"/>
    </row>
    <row r="3" spans="1:37" s="5" customFormat="1" ht="20.100000000000001" customHeight="1" x14ac:dyDescent="0.2">
      <c r="A3" s="15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48">
        <v>30</v>
      </c>
      <c r="AF3" s="149">
        <v>31</v>
      </c>
      <c r="AG3" s="169" t="s">
        <v>36</v>
      </c>
    </row>
    <row r="4" spans="1:37" s="5" customFormat="1" ht="20.100000000000001" customHeigh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50"/>
      <c r="AG4" s="170"/>
    </row>
    <row r="5" spans="1:37" s="5" customFormat="1" x14ac:dyDescent="0.2">
      <c r="A5" s="58" t="s">
        <v>40</v>
      </c>
      <c r="B5" s="129">
        <f>[1]Outubro!$E$5</f>
        <v>30.833333333333332</v>
      </c>
      <c r="C5" s="129">
        <f>[1]Outubro!$E$6</f>
        <v>32.416666666666664</v>
      </c>
      <c r="D5" s="129">
        <f>[1]Outubro!$E$7</f>
        <v>37.291666666666664</v>
      </c>
      <c r="E5" s="129">
        <f>[1]Outubro!$E$8</f>
        <v>38.833333333333336</v>
      </c>
      <c r="F5" s="129">
        <f>[1]Outubro!$E$9</f>
        <v>39.958333333333336</v>
      </c>
      <c r="G5" s="129">
        <f>[1]Outubro!$E$10</f>
        <v>38.875</v>
      </c>
      <c r="H5" s="129">
        <f>[1]Outubro!$E$11</f>
        <v>36.583333333333336</v>
      </c>
      <c r="I5" s="129">
        <f>[1]Outubro!$E$12</f>
        <v>41.708333333333336</v>
      </c>
      <c r="J5" s="129">
        <f>[1]Outubro!$E$13</f>
        <v>48.291666666666664</v>
      </c>
      <c r="K5" s="129">
        <f>[1]Outubro!$E$14</f>
        <v>49.625</v>
      </c>
      <c r="L5" s="129">
        <f>[1]Outubro!$E$15</f>
        <v>42.583333333333336</v>
      </c>
      <c r="M5" s="129">
        <f>[1]Outubro!$E$16</f>
        <v>43.541666666666664</v>
      </c>
      <c r="N5" s="129">
        <f>[1]Outubro!$E$17</f>
        <v>44.291666666666664</v>
      </c>
      <c r="O5" s="129">
        <f>[1]Outubro!$E$18</f>
        <v>48.375</v>
      </c>
      <c r="P5" s="129">
        <f>[1]Outubro!$E$19</f>
        <v>69.166666666666671</v>
      </c>
      <c r="Q5" s="129">
        <f>[1]Outubro!$E$20</f>
        <v>76.375</v>
      </c>
      <c r="R5" s="129">
        <f>[1]Outubro!$E$21</f>
        <v>53.875</v>
      </c>
      <c r="S5" s="129">
        <f>[1]Outubro!$E$22</f>
        <v>54.375</v>
      </c>
      <c r="T5" s="129">
        <f>[1]Outubro!$E$23</f>
        <v>70.416666666666671</v>
      </c>
      <c r="U5" s="129">
        <f>[1]Outubro!$E$24</f>
        <v>79</v>
      </c>
      <c r="V5" s="129">
        <f>[1]Outubro!$E$25</f>
        <v>73.208333333333329</v>
      </c>
      <c r="W5" s="129">
        <f>[1]Outubro!$E$26</f>
        <v>65.125</v>
      </c>
      <c r="X5" s="129">
        <f>[1]Outubro!$E$27</f>
        <v>60.416666666666664</v>
      </c>
      <c r="Y5" s="129">
        <f>[1]Outubro!$E$28</f>
        <v>77.958333333333329</v>
      </c>
      <c r="Z5" s="129">
        <f>[1]Outubro!$E$29</f>
        <v>75.041666666666671</v>
      </c>
      <c r="AA5" s="129">
        <f>[1]Outubro!$E$30</f>
        <v>87.583333333333329</v>
      </c>
      <c r="AB5" s="129">
        <f>[1]Outubro!$E$31</f>
        <v>75.708333333333329</v>
      </c>
      <c r="AC5" s="129">
        <f>[1]Outubro!$E$32</f>
        <v>71.625</v>
      </c>
      <c r="AD5" s="129">
        <f>[1]Outubro!$E$33</f>
        <v>87.75</v>
      </c>
      <c r="AE5" s="129">
        <f>[1]Outubro!$E$34</f>
        <v>82</v>
      </c>
      <c r="AF5" s="129">
        <f>[1]Outubro!$E$35</f>
        <v>68.041666666666671</v>
      </c>
      <c r="AG5" s="93">
        <f t="shared" ref="AG5:AG6" si="1">AVERAGE(B5:AF5)</f>
        <v>58.092741935483872</v>
      </c>
    </row>
    <row r="6" spans="1:37" x14ac:dyDescent="0.2">
      <c r="A6" s="58" t="s">
        <v>0</v>
      </c>
      <c r="B6" s="11">
        <f>[2]Outubro!$E$5</f>
        <v>33.708333333333336</v>
      </c>
      <c r="C6" s="11">
        <f>[2]Outubro!$E$6</f>
        <v>41.5</v>
      </c>
      <c r="D6" s="11">
        <f>[2]Outubro!$E$7</f>
        <v>46.666666666666664</v>
      </c>
      <c r="E6" s="11">
        <f>[2]Outubro!$E$8</f>
        <v>58.5</v>
      </c>
      <c r="F6" s="11">
        <f>[2]Outubro!$E$9</f>
        <v>61.083333333333336</v>
      </c>
      <c r="G6" s="11">
        <f>[2]Outubro!$E$10</f>
        <v>52.25</v>
      </c>
      <c r="H6" s="11">
        <f>[2]Outubro!$E$11</f>
        <v>47.25</v>
      </c>
      <c r="I6" s="11">
        <f>[2]Outubro!$E$12</f>
        <v>44.958333333333336</v>
      </c>
      <c r="J6" s="11">
        <f>[2]Outubro!$E$13</f>
        <v>42.666666666666664</v>
      </c>
      <c r="K6" s="11">
        <f>[2]Outubro!$E$14</f>
        <v>37.25</v>
      </c>
      <c r="L6" s="11">
        <f>[2]Outubro!$E$15</f>
        <v>34.5</v>
      </c>
      <c r="M6" s="11">
        <f>[2]Outubro!$E$16</f>
        <v>51.375</v>
      </c>
      <c r="N6" s="11">
        <f>[2]Outubro!$E$17</f>
        <v>75.375</v>
      </c>
      <c r="O6" s="11">
        <f>[2]Outubro!$E$18</f>
        <v>70</v>
      </c>
      <c r="P6" s="11">
        <f>[2]Outubro!$E$19</f>
        <v>88.708333333333329</v>
      </c>
      <c r="Q6" s="11">
        <f>[2]Outubro!$E$20</f>
        <v>84.166666666666671</v>
      </c>
      <c r="R6" s="11">
        <f>[2]Outubro!$E$21</f>
        <v>68</v>
      </c>
      <c r="S6" s="11">
        <f>[2]Outubro!$E$22</f>
        <v>66.5</v>
      </c>
      <c r="T6" s="11">
        <f>[2]Outubro!$E$23</f>
        <v>65.5</v>
      </c>
      <c r="U6" s="11">
        <f>[2]Outubro!$E$24</f>
        <v>73.041666666666671</v>
      </c>
      <c r="V6" s="11">
        <f>[2]Outubro!$E$25</f>
        <v>66.125</v>
      </c>
      <c r="W6" s="11">
        <f>[2]Outubro!$E$26</f>
        <v>65.833333333333329</v>
      </c>
      <c r="X6" s="11">
        <f>[2]Outubro!$E$27</f>
        <v>65.083333333333329</v>
      </c>
      <c r="Y6" s="11">
        <f>[2]Outubro!$E$28</f>
        <v>81.375</v>
      </c>
      <c r="Z6" s="11">
        <f>[2]Outubro!$E$29</f>
        <v>69.125</v>
      </c>
      <c r="AA6" s="11">
        <f>[2]Outubro!$E$30</f>
        <v>81.75</v>
      </c>
      <c r="AB6" s="11">
        <f>[2]Outubro!$E$31</f>
        <v>71.416666666666671</v>
      </c>
      <c r="AC6" s="11">
        <f>[2]Outubro!$E$32</f>
        <v>60.083333333333336</v>
      </c>
      <c r="AD6" s="11">
        <f>[2]Outubro!$E$33</f>
        <v>78.5</v>
      </c>
      <c r="AE6" s="11">
        <f>[2]Outubro!$E$34</f>
        <v>68.208333333333329</v>
      </c>
      <c r="AF6" s="11">
        <f>[2]Outubro!$E$35</f>
        <v>64.708333333333329</v>
      </c>
      <c r="AG6" s="93">
        <f t="shared" si="1"/>
        <v>61.780913978494624</v>
      </c>
    </row>
    <row r="7" spans="1:37" x14ac:dyDescent="0.2">
      <c r="A7" s="58" t="s">
        <v>104</v>
      </c>
      <c r="B7" s="11">
        <f>[3]Outubro!$E$5</f>
        <v>43.375</v>
      </c>
      <c r="C7" s="11">
        <f>[3]Outubro!$E$6</f>
        <v>44</v>
      </c>
      <c r="D7" s="11">
        <f>[3]Outubro!$E$7</f>
        <v>41.083333333333336</v>
      </c>
      <c r="E7" s="11">
        <f>[3]Outubro!$E$8</f>
        <v>53.208333333333336</v>
      </c>
      <c r="F7" s="11">
        <f>[3]Outubro!$E$9</f>
        <v>56.625</v>
      </c>
      <c r="G7" s="11">
        <f>[3]Outubro!$E$10</f>
        <v>50.416666666666664</v>
      </c>
      <c r="H7" s="11">
        <f>[3]Outubro!$E$11</f>
        <v>45.25</v>
      </c>
      <c r="I7" s="11">
        <f>[3]Outubro!$E$12</f>
        <v>63.041666666666664</v>
      </c>
      <c r="J7" s="11">
        <f>[3]Outubro!$E$13</f>
        <v>49.291666666666664</v>
      </c>
      <c r="K7" s="11">
        <f>[3]Outubro!$E$14</f>
        <v>50</v>
      </c>
      <c r="L7" s="11">
        <f>[3]Outubro!$E$15</f>
        <v>42.375</v>
      </c>
      <c r="M7" s="11">
        <f>[3]Outubro!$E$16</f>
        <v>47.375</v>
      </c>
      <c r="N7" s="11">
        <f>[3]Outubro!$E$17</f>
        <v>54.75</v>
      </c>
      <c r="O7" s="11">
        <f>[3]Outubro!$E$18</f>
        <v>58.541666666666664</v>
      </c>
      <c r="P7" s="11">
        <f>[3]Outubro!$E$19</f>
        <v>91.625</v>
      </c>
      <c r="Q7" s="11">
        <f>[3]Outubro!$E$20</f>
        <v>82.708333333333329</v>
      </c>
      <c r="R7" s="11">
        <f>[3]Outubro!$E$21</f>
        <v>65.166666666666671</v>
      </c>
      <c r="S7" s="11">
        <f>[3]Outubro!$E$22</f>
        <v>60.083333333333336</v>
      </c>
      <c r="T7" s="11">
        <f>[3]Outubro!$E$23</f>
        <v>63.541666666666664</v>
      </c>
      <c r="U7" s="11">
        <f>[3]Outubro!$E$24</f>
        <v>70.041666666666671</v>
      </c>
      <c r="V7" s="11">
        <f>[3]Outubro!$E$25</f>
        <v>63.75</v>
      </c>
      <c r="W7" s="11">
        <f>[3]Outubro!$E$26</f>
        <v>60.75</v>
      </c>
      <c r="X7" s="11">
        <f>[3]Outubro!$E$27</f>
        <v>56.958333333333336</v>
      </c>
      <c r="Y7" s="11">
        <f>[3]Outubro!$E$28</f>
        <v>74.125</v>
      </c>
      <c r="Z7" s="11">
        <f>[3]Outubro!$E$29</f>
        <v>73.208333333333329</v>
      </c>
      <c r="AA7" s="11">
        <f>[3]Outubro!$E$30</f>
        <v>83.666666666666671</v>
      </c>
      <c r="AB7" s="11">
        <f>[3]Outubro!$E$31</f>
        <v>74.125</v>
      </c>
      <c r="AC7" s="11">
        <f>[3]Outubro!$E$32</f>
        <v>63.958333333333336</v>
      </c>
      <c r="AD7" s="11">
        <f>[3]Outubro!$E$33</f>
        <v>83.083333333333329</v>
      </c>
      <c r="AE7" s="11">
        <f>[3]Outubro!$E$34</f>
        <v>85.041666666666671</v>
      </c>
      <c r="AF7" s="11">
        <f>[3]Outubro!$E$35</f>
        <v>71.875</v>
      </c>
      <c r="AG7" s="97">
        <f>AVERAGE(B7:AF7)</f>
        <v>62.033602150537639</v>
      </c>
    </row>
    <row r="8" spans="1:37" x14ac:dyDescent="0.2">
      <c r="A8" s="58" t="s">
        <v>1</v>
      </c>
      <c r="B8" s="11" t="str">
        <f>[4]Outubro!$E$5</f>
        <v>*</v>
      </c>
      <c r="C8" s="11" t="str">
        <f>[4]Outubro!$E$6</f>
        <v>*</v>
      </c>
      <c r="D8" s="11" t="str">
        <f>[4]Outubro!$E$7</f>
        <v>*</v>
      </c>
      <c r="E8" s="11" t="str">
        <f>[4]Outubro!$E$8</f>
        <v>*</v>
      </c>
      <c r="F8" s="11" t="str">
        <f>[4]Outubro!$E$9</f>
        <v>*</v>
      </c>
      <c r="G8" s="11" t="str">
        <f>[4]Outubro!$E$10</f>
        <v>*</v>
      </c>
      <c r="H8" s="11" t="str">
        <f>[4]Outubro!$E$11</f>
        <v>*</v>
      </c>
      <c r="I8" s="11" t="str">
        <f>[4]Outubro!$E$12</f>
        <v>*</v>
      </c>
      <c r="J8" s="11" t="str">
        <f>[4]Outubro!$E$13</f>
        <v>*</v>
      </c>
      <c r="K8" s="11" t="str">
        <f>[4]Outubro!$E$14</f>
        <v>*</v>
      </c>
      <c r="L8" s="11" t="str">
        <f>[4]Outubro!$E$15</f>
        <v>*</v>
      </c>
      <c r="M8" s="11" t="str">
        <f>[4]Outubro!$E$16</f>
        <v>*</v>
      </c>
      <c r="N8" s="11" t="str">
        <f>[4]Outubro!$E$17</f>
        <v>*</v>
      </c>
      <c r="O8" s="11" t="str">
        <f>[4]Outubro!$E$18</f>
        <v>*</v>
      </c>
      <c r="P8" s="11" t="str">
        <f>[4]Outubro!$E$19</f>
        <v>*</v>
      </c>
      <c r="Q8" s="11" t="str">
        <f>[4]Outubro!$E$20</f>
        <v>*</v>
      </c>
      <c r="R8" s="11" t="str">
        <f>[4]Outubro!$E$21</f>
        <v>*</v>
      </c>
      <c r="S8" s="11" t="str">
        <f>[4]Outubro!$E$22</f>
        <v>*</v>
      </c>
      <c r="T8" s="11" t="str">
        <f>[4]Outubro!$E$23</f>
        <v>*</v>
      </c>
      <c r="U8" s="11" t="str">
        <f>[4]Outubro!$E$24</f>
        <v>*</v>
      </c>
      <c r="V8" s="11" t="str">
        <f>[4]Outubro!$E$25</f>
        <v>*</v>
      </c>
      <c r="W8" s="11" t="str">
        <f>[4]Outubro!$E$26</f>
        <v>*</v>
      </c>
      <c r="X8" s="11" t="str">
        <f>[4]Outubro!$E$27</f>
        <v>*</v>
      </c>
      <c r="Y8" s="11" t="str">
        <f>[4]Outubro!$E$28</f>
        <v>*</v>
      </c>
      <c r="Z8" s="11" t="str">
        <f>[4]Outubro!$E$29</f>
        <v>*</v>
      </c>
      <c r="AA8" s="11" t="str">
        <f>[4]Outubro!$E$30</f>
        <v>*</v>
      </c>
      <c r="AB8" s="11">
        <f>[4]Outubro!$E$31</f>
        <v>59.384615384615387</v>
      </c>
      <c r="AC8" s="11">
        <f>[4]Outubro!$E$32</f>
        <v>71.458333333333329</v>
      </c>
      <c r="AD8" s="11">
        <f>[4]Outubro!$E$33</f>
        <v>82.642857142857139</v>
      </c>
      <c r="AE8" s="11">
        <f>[4]Outubro!$E$34</f>
        <v>74.166666666666671</v>
      </c>
      <c r="AF8" s="11">
        <f>[4]Outubro!$E$35</f>
        <v>66.434782608695656</v>
      </c>
      <c r="AG8" s="97">
        <f>AVERAGE(B8:AF8)</f>
        <v>70.817451027233645</v>
      </c>
    </row>
    <row r="9" spans="1:37" x14ac:dyDescent="0.2">
      <c r="A9" s="58" t="s">
        <v>167</v>
      </c>
      <c r="B9" s="11">
        <f>[5]Outubro!$E$5</f>
        <v>34.409090909090907</v>
      </c>
      <c r="C9" s="11">
        <f>[5]Outubro!$E$6</f>
        <v>35.5</v>
      </c>
      <c r="D9" s="11">
        <f>[5]Outubro!$E$7</f>
        <v>42.625</v>
      </c>
      <c r="E9" s="11">
        <f>[5]Outubro!$E$8</f>
        <v>67.083333333333329</v>
      </c>
      <c r="F9" s="11">
        <f>[5]Outubro!$E$9</f>
        <v>64.208333333333329</v>
      </c>
      <c r="G9" s="11">
        <f>[5]Outubro!$E$10</f>
        <v>55.208333333333336</v>
      </c>
      <c r="H9" s="11">
        <f>[5]Outubro!$E$11</f>
        <v>46.416666666666664</v>
      </c>
      <c r="I9" s="11">
        <f>[5]Outubro!$E$12</f>
        <v>46.347826086956523</v>
      </c>
      <c r="J9" s="11">
        <f>[5]Outubro!$E$13</f>
        <v>42.875</v>
      </c>
      <c r="K9" s="11">
        <f>[5]Outubro!$E$14</f>
        <v>45.083333333333336</v>
      </c>
      <c r="L9" s="11">
        <f>[5]Outubro!$E$15</f>
        <v>33.291666666666664</v>
      </c>
      <c r="M9" s="11">
        <f>[5]Outubro!$E$16</f>
        <v>49.208333333333336</v>
      </c>
      <c r="N9" s="11">
        <f>[5]Outubro!$E$17</f>
        <v>64.625</v>
      </c>
      <c r="O9" s="11">
        <f>[5]Outubro!$E$18</f>
        <v>58.458333333333336</v>
      </c>
      <c r="P9" s="11">
        <f>[5]Outubro!$E$19</f>
        <v>93.458333333333329</v>
      </c>
      <c r="Q9" s="11">
        <f>[5]Outubro!$E$20</f>
        <v>86.166666666666671</v>
      </c>
      <c r="R9" s="11">
        <f>[5]Outubro!$E$21</f>
        <v>69.75</v>
      </c>
      <c r="S9" s="11">
        <f>[5]Outubro!$E$22</f>
        <v>66.958333333333329</v>
      </c>
      <c r="T9" s="11">
        <f>[5]Outubro!$E$23</f>
        <v>63.458333333333336</v>
      </c>
      <c r="U9" s="11">
        <f>[5]Outubro!$E$24</f>
        <v>70.291666666666671</v>
      </c>
      <c r="V9" s="11">
        <f>[5]Outubro!$E$25</f>
        <v>63.75</v>
      </c>
      <c r="W9" s="11">
        <f>[5]Outubro!$E$26</f>
        <v>72.083333333333329</v>
      </c>
      <c r="X9" s="11">
        <f>[5]Outubro!$E$27</f>
        <v>69.083333333333329</v>
      </c>
      <c r="Y9" s="11">
        <f>[5]Outubro!$E$28</f>
        <v>77.791666666666671</v>
      </c>
      <c r="Z9" s="11">
        <f>[5]Outubro!$E$29</f>
        <v>64.416666666666671</v>
      </c>
      <c r="AA9" s="11">
        <f>[5]Outubro!$E$30</f>
        <v>83.125</v>
      </c>
      <c r="AB9" s="11">
        <f>[5]Outubro!$E$31</f>
        <v>77.541666666666671</v>
      </c>
      <c r="AC9" s="11">
        <f>[5]Outubro!$E$32</f>
        <v>55.75</v>
      </c>
      <c r="AD9" s="11">
        <f>[5]Outubro!$E$33</f>
        <v>81.166666666666671</v>
      </c>
      <c r="AE9" s="11">
        <f>[5]Outubro!$E$34</f>
        <v>75.416666666666671</v>
      </c>
      <c r="AF9" s="11">
        <f>[5]Outubro!$E$35</f>
        <v>68.666666666666671</v>
      </c>
      <c r="AG9" s="97">
        <f>AVERAGE(B9:AF9)</f>
        <v>62.071459688044555</v>
      </c>
      <c r="AK9" t="s">
        <v>47</v>
      </c>
    </row>
    <row r="10" spans="1:37" x14ac:dyDescent="0.2">
      <c r="A10" s="58" t="s">
        <v>111</v>
      </c>
      <c r="B10" s="11" t="str">
        <f>[6]Outubro!$E$5</f>
        <v>*</v>
      </c>
      <c r="C10" s="11" t="str">
        <f>[6]Outubro!$E$6</f>
        <v>*</v>
      </c>
      <c r="D10" s="11" t="str">
        <f>[6]Outubro!$E$7</f>
        <v>*</v>
      </c>
      <c r="E10" s="11" t="str">
        <f>[6]Outubro!$E$8</f>
        <v>*</v>
      </c>
      <c r="F10" s="11" t="str">
        <f>[6]Outubro!$E$9</f>
        <v>*</v>
      </c>
      <c r="G10" s="11" t="str">
        <f>[6]Outubro!$E$10</f>
        <v>*</v>
      </c>
      <c r="H10" s="11" t="str">
        <f>[6]Outubro!$E$11</f>
        <v>*</v>
      </c>
      <c r="I10" s="11" t="str">
        <f>[6]Outubro!$E$12</f>
        <v>*</v>
      </c>
      <c r="J10" s="11" t="str">
        <f>[6]Outubro!$E$13</f>
        <v>*</v>
      </c>
      <c r="K10" s="11" t="str">
        <f>[6]Outubro!$E$14</f>
        <v>*</v>
      </c>
      <c r="L10" s="11" t="str">
        <f>[6]Outubro!$E$15</f>
        <v>*</v>
      </c>
      <c r="M10" s="11" t="str">
        <f>[6]Outubro!$E$16</f>
        <v>*</v>
      </c>
      <c r="N10" s="11" t="str">
        <f>[6]Outubro!$E$17</f>
        <v>*</v>
      </c>
      <c r="O10" s="11" t="str">
        <f>[6]Outubro!$E$18</f>
        <v>*</v>
      </c>
      <c r="P10" s="11" t="str">
        <f>[6]Outubro!$E$19</f>
        <v>*</v>
      </c>
      <c r="Q10" s="11" t="str">
        <f>[6]Outubro!$E$20</f>
        <v>*</v>
      </c>
      <c r="R10" s="11" t="str">
        <f>[6]Outubro!$E$21</f>
        <v>*</v>
      </c>
      <c r="S10" s="11" t="str">
        <f>[6]Outubro!$E$22</f>
        <v>*</v>
      </c>
      <c r="T10" s="11" t="str">
        <f>[6]Outubro!$E$23</f>
        <v>*</v>
      </c>
      <c r="U10" s="11" t="str">
        <f>[6]Outubro!$E$24</f>
        <v>*</v>
      </c>
      <c r="V10" s="11" t="str">
        <f>[6]Outubro!$E$25</f>
        <v>*</v>
      </c>
      <c r="W10" s="11" t="str">
        <f>[6]Outubro!$E$26</f>
        <v>*</v>
      </c>
      <c r="X10" s="11" t="str">
        <f>[6]Outubro!$E$27</f>
        <v>*</v>
      </c>
      <c r="Y10" s="11" t="str">
        <f>[6]Outubro!$E$28</f>
        <v>*</v>
      </c>
      <c r="Z10" s="11" t="str">
        <f>[6]Outubro!$E$29</f>
        <v>*</v>
      </c>
      <c r="AA10" s="11" t="str">
        <f>[6]Outubro!$E$30</f>
        <v>*</v>
      </c>
      <c r="AB10" s="11" t="str">
        <f>[6]Outubro!$E$31</f>
        <v>*</v>
      </c>
      <c r="AC10" s="11" t="str">
        <f>[6]Outubro!$E$32</f>
        <v>*</v>
      </c>
      <c r="AD10" s="11" t="str">
        <f>[6]Outubro!$E$33</f>
        <v>*</v>
      </c>
      <c r="AE10" s="11" t="str">
        <f>[6]Outubro!$E$34</f>
        <v>*</v>
      </c>
      <c r="AF10" s="11" t="str">
        <f>[6]Outubro!$E$35</f>
        <v>*</v>
      </c>
      <c r="AG10" s="93" t="s">
        <v>226</v>
      </c>
    </row>
    <row r="11" spans="1:37" x14ac:dyDescent="0.2">
      <c r="A11" s="58" t="s">
        <v>64</v>
      </c>
      <c r="B11" s="11" t="str">
        <f>[7]Outubro!$E$5</f>
        <v>*</v>
      </c>
      <c r="C11" s="11" t="str">
        <f>[7]Outubro!$E$6</f>
        <v>*</v>
      </c>
      <c r="D11" s="11" t="str">
        <f>[7]Outubro!$E$7</f>
        <v>*</v>
      </c>
      <c r="E11" s="11" t="str">
        <f>[7]Outubro!$E$8</f>
        <v>*</v>
      </c>
      <c r="F11" s="11" t="str">
        <f>[7]Outubro!$E$9</f>
        <v>*</v>
      </c>
      <c r="G11" s="11" t="str">
        <f>[7]Outubro!$E$10</f>
        <v>*</v>
      </c>
      <c r="H11" s="11" t="str">
        <f>[7]Outubro!$E$11</f>
        <v>*</v>
      </c>
      <c r="I11" s="11" t="str">
        <f>[7]Outubro!$E$12</f>
        <v>*</v>
      </c>
      <c r="J11" s="11" t="str">
        <f>[7]Outubro!$E$13</f>
        <v>*</v>
      </c>
      <c r="K11" s="11" t="str">
        <f>[7]Outubro!$E$14</f>
        <v>*</v>
      </c>
      <c r="L11" s="11" t="str">
        <f>[7]Outubro!$E$15</f>
        <v>*</v>
      </c>
      <c r="M11" s="11" t="str">
        <f>[7]Outubro!$E$16</f>
        <v>*</v>
      </c>
      <c r="N11" s="11" t="str">
        <f>[7]Outubro!$E$17</f>
        <v>*</v>
      </c>
      <c r="O11" s="11" t="str">
        <f>[7]Outubro!$E$18</f>
        <v>*</v>
      </c>
      <c r="P11" s="11" t="str">
        <f>[7]Outubro!$E$19</f>
        <v>*</v>
      </c>
      <c r="Q11" s="11" t="str">
        <f>[7]Outubro!$E$20</f>
        <v>*</v>
      </c>
      <c r="R11" s="11" t="str">
        <f>[7]Outubro!$E$21</f>
        <v>*</v>
      </c>
      <c r="S11" s="11" t="str">
        <f>[7]Outubro!$E$22</f>
        <v>*</v>
      </c>
      <c r="T11" s="11" t="str">
        <f>[7]Outubro!$E$23</f>
        <v>*</v>
      </c>
      <c r="U11" s="11" t="str">
        <f>[7]Outubro!$E$24</f>
        <v>*</v>
      </c>
      <c r="V11" s="11" t="str">
        <f>[7]Outubro!$E$25</f>
        <v>*</v>
      </c>
      <c r="W11" s="11" t="str">
        <f>[7]Outubro!$E$26</f>
        <v>*</v>
      </c>
      <c r="X11" s="11" t="str">
        <f>[7]Outubro!$E$27</f>
        <v>*</v>
      </c>
      <c r="Y11" s="11" t="str">
        <f>[7]Outubro!$E$28</f>
        <v>*</v>
      </c>
      <c r="Z11" s="11" t="str">
        <f>[7]Outubro!$E$29</f>
        <v>*</v>
      </c>
      <c r="AA11" s="11" t="str">
        <f>[7]Outubro!$E$30</f>
        <v>*</v>
      </c>
      <c r="AB11" s="11" t="str">
        <f>[7]Outubro!$E$31</f>
        <v>*</v>
      </c>
      <c r="AC11" s="11" t="str">
        <f>[7]Outubro!$E$32</f>
        <v>*</v>
      </c>
      <c r="AD11" s="11" t="str">
        <f>[7]Outubro!$E$33</f>
        <v>*</v>
      </c>
      <c r="AE11" s="11" t="str">
        <f>[7]Outubro!$E$34</f>
        <v>*</v>
      </c>
      <c r="AF11" s="11" t="str">
        <f>[7]Outubro!$E$35</f>
        <v>*</v>
      </c>
      <c r="AG11" s="93" t="s">
        <v>226</v>
      </c>
    </row>
    <row r="12" spans="1:37" x14ac:dyDescent="0.2">
      <c r="A12" s="58" t="s">
        <v>41</v>
      </c>
      <c r="B12" s="11" t="str">
        <f>[8]Outubro!$E$5</f>
        <v>*</v>
      </c>
      <c r="C12" s="11" t="str">
        <f>[8]Outubro!$E$6</f>
        <v>*</v>
      </c>
      <c r="D12" s="11" t="str">
        <f>[8]Outubro!$E$7</f>
        <v>*</v>
      </c>
      <c r="E12" s="11" t="str">
        <f>[8]Outubro!$E$8</f>
        <v>*</v>
      </c>
      <c r="F12" s="11" t="str">
        <f>[8]Outubro!$E$9</f>
        <v>*</v>
      </c>
      <c r="G12" s="11" t="str">
        <f>[8]Outubro!$E$10</f>
        <v>*</v>
      </c>
      <c r="H12" s="11" t="str">
        <f>[8]Outubro!$E$11</f>
        <v>*</v>
      </c>
      <c r="I12" s="11" t="str">
        <f>[8]Outubro!$E$12</f>
        <v>*</v>
      </c>
      <c r="J12" s="11" t="str">
        <f>[8]Outubro!$E$13</f>
        <v>*</v>
      </c>
      <c r="K12" s="11" t="str">
        <f>[8]Outubro!$E$14</f>
        <v>*</v>
      </c>
      <c r="L12" s="11" t="str">
        <f>[8]Outubro!$E$15</f>
        <v>*</v>
      </c>
      <c r="M12" s="11" t="str">
        <f>[8]Outubro!$E$16</f>
        <v>*</v>
      </c>
      <c r="N12" s="11" t="str">
        <f>[8]Outubro!$E$17</f>
        <v>*</v>
      </c>
      <c r="O12" s="11" t="str">
        <f>[8]Outubro!$E$18</f>
        <v>*</v>
      </c>
      <c r="P12" s="11" t="str">
        <f>[8]Outubro!$E$19</f>
        <v>*</v>
      </c>
      <c r="Q12" s="11" t="str">
        <f>[8]Outubro!$E$20</f>
        <v>*</v>
      </c>
      <c r="R12" s="11" t="str">
        <f>[8]Outubro!$E$21</f>
        <v>*</v>
      </c>
      <c r="S12" s="11" t="str">
        <f>[8]Outubro!$E$22</f>
        <v>*</v>
      </c>
      <c r="T12" s="11" t="str">
        <f>[8]Outubro!$E$23</f>
        <v>*</v>
      </c>
      <c r="U12" s="11" t="str">
        <f>[8]Outubro!$E$24</f>
        <v>*</v>
      </c>
      <c r="V12" s="11" t="str">
        <f>[8]Outubro!$E$25</f>
        <v>*</v>
      </c>
      <c r="W12" s="11" t="str">
        <f>[8]Outubro!$E$26</f>
        <v>*</v>
      </c>
      <c r="X12" s="11" t="str">
        <f>[8]Outubro!$E$27</f>
        <v>*</v>
      </c>
      <c r="Y12" s="11" t="str">
        <f>[8]Outubro!$E$28</f>
        <v>*</v>
      </c>
      <c r="Z12" s="11" t="str">
        <f>[8]Outubro!$E$29</f>
        <v>*</v>
      </c>
      <c r="AA12" s="11" t="str">
        <f>[8]Outubro!$E$30</f>
        <v>*</v>
      </c>
      <c r="AB12" s="11" t="str">
        <f>[8]Outubro!$E$31</f>
        <v>*</v>
      </c>
      <c r="AC12" s="11" t="str">
        <f>[8]Outubro!$E$32</f>
        <v>*</v>
      </c>
      <c r="AD12" s="11" t="str">
        <f>[8]Outubro!$E$33</f>
        <v>*</v>
      </c>
      <c r="AE12" s="11" t="str">
        <f>[8]Outubro!$E$34</f>
        <v>*</v>
      </c>
      <c r="AF12" s="11" t="str">
        <f>[8]Outubro!$E$35</f>
        <v>*</v>
      </c>
      <c r="AG12" s="93" t="s">
        <v>226</v>
      </c>
    </row>
    <row r="13" spans="1:37" x14ac:dyDescent="0.2">
      <c r="A13" s="58" t="s">
        <v>114</v>
      </c>
      <c r="B13" s="11">
        <f>[9]Outubro!$E$5</f>
        <v>40.666666666666664</v>
      </c>
      <c r="C13" s="11">
        <f>[9]Outubro!$E$6</f>
        <v>47.125</v>
      </c>
      <c r="D13" s="11">
        <f>[9]Outubro!$E$7</f>
        <v>52.625</v>
      </c>
      <c r="E13" s="11">
        <f>[9]Outubro!$E$8</f>
        <v>63.625</v>
      </c>
      <c r="F13" s="11">
        <f>[9]Outubro!$E$9</f>
        <v>63.666666666666664</v>
      </c>
      <c r="G13" s="11">
        <f>[9]Outubro!$E$10</f>
        <v>57.583333333333336</v>
      </c>
      <c r="H13" s="11">
        <f>[9]Outubro!$E$11</f>
        <v>53.708333333333336</v>
      </c>
      <c r="I13" s="11">
        <f>[9]Outubro!$E$12</f>
        <v>51.25</v>
      </c>
      <c r="J13" s="11">
        <f>[9]Outubro!$E$13</f>
        <v>39.791666666666664</v>
      </c>
      <c r="K13" s="11">
        <f>[9]Outubro!$E$14</f>
        <v>46.625</v>
      </c>
      <c r="L13" s="11">
        <f>[9]Outubro!$E$15</f>
        <v>39.875</v>
      </c>
      <c r="M13" s="11">
        <f>[9]Outubro!$E$16</f>
        <v>55.625</v>
      </c>
      <c r="N13" s="11">
        <f>[9]Outubro!$E$17</f>
        <v>60.125</v>
      </c>
      <c r="O13" s="11">
        <f>[9]Outubro!$E$18</f>
        <v>54.166666666666664</v>
      </c>
      <c r="P13" s="11">
        <f>[9]Outubro!$E$19</f>
        <v>79.666666666666671</v>
      </c>
      <c r="Q13" s="11">
        <f>[9]Outubro!$E$20</f>
        <v>80.916666666666671</v>
      </c>
      <c r="R13" s="11">
        <f>[9]Outubro!$E$21</f>
        <v>71.916666666666671</v>
      </c>
      <c r="S13" s="11">
        <f>[9]Outubro!$E$22</f>
        <v>81.583333333333329</v>
      </c>
      <c r="T13" s="11">
        <f>[9]Outubro!$E$23</f>
        <v>77.125</v>
      </c>
      <c r="U13" s="11">
        <f>[9]Outubro!$E$24</f>
        <v>68.916666666666671</v>
      </c>
      <c r="V13" s="11">
        <f>[9]Outubro!$E$25</f>
        <v>77.583333333333329</v>
      </c>
      <c r="W13" s="11">
        <f>[9]Outubro!$E$26</f>
        <v>81.541666666666671</v>
      </c>
      <c r="X13" s="11">
        <f>[9]Outubro!$E$27</f>
        <v>78.083333333333329</v>
      </c>
      <c r="Y13" s="11">
        <f>[9]Outubro!$E$28</f>
        <v>77.208333333333329</v>
      </c>
      <c r="Z13" s="11">
        <f>[9]Outubro!$E$29</f>
        <v>72</v>
      </c>
      <c r="AA13" s="11">
        <f>[9]Outubro!$E$30</f>
        <v>86.541666666666671</v>
      </c>
      <c r="AB13" s="11">
        <f>[9]Outubro!$E$31</f>
        <v>74.541666666666671</v>
      </c>
      <c r="AC13" s="11">
        <f>[9]Outubro!$E$32</f>
        <v>73.708333333333329</v>
      </c>
      <c r="AD13" s="11">
        <f>[9]Outubro!$E$33</f>
        <v>82.666666666666671</v>
      </c>
      <c r="AE13" s="11">
        <f>[9]Outubro!$E$34</f>
        <v>72.5</v>
      </c>
      <c r="AF13" s="11">
        <f>[9]Outubro!$E$35</f>
        <v>65.125</v>
      </c>
      <c r="AG13" s="97">
        <f>AVERAGE(B13:AF13)</f>
        <v>65.422043010752688</v>
      </c>
    </row>
    <row r="14" spans="1:37" x14ac:dyDescent="0.2">
      <c r="A14" s="58" t="s">
        <v>118</v>
      </c>
      <c r="B14" s="11" t="str">
        <f>[10]Outubro!$E$5</f>
        <v>*</v>
      </c>
      <c r="C14" s="11" t="str">
        <f>[10]Outubro!$E$6</f>
        <v>*</v>
      </c>
      <c r="D14" s="11" t="str">
        <f>[10]Outubro!$E$7</f>
        <v>*</v>
      </c>
      <c r="E14" s="11" t="str">
        <f>[10]Outubro!$E$8</f>
        <v>*</v>
      </c>
      <c r="F14" s="11" t="str">
        <f>[10]Outubro!$E$9</f>
        <v>*</v>
      </c>
      <c r="G14" s="11" t="str">
        <f>[10]Outubro!$E$10</f>
        <v>*</v>
      </c>
      <c r="H14" s="11" t="str">
        <f>[10]Outubro!$E$11</f>
        <v>*</v>
      </c>
      <c r="I14" s="11" t="str">
        <f>[10]Outubro!$E$12</f>
        <v>*</v>
      </c>
      <c r="J14" s="11" t="str">
        <f>[10]Outubro!$E$13</f>
        <v>*</v>
      </c>
      <c r="K14" s="11" t="str">
        <f>[10]Outubro!$E$14</f>
        <v>*</v>
      </c>
      <c r="L14" s="11" t="str">
        <f>[10]Outubro!$E$15</f>
        <v>*</v>
      </c>
      <c r="M14" s="11" t="str">
        <f>[10]Outubro!$E$16</f>
        <v>*</v>
      </c>
      <c r="N14" s="11" t="str">
        <f>[10]Outubro!$E$17</f>
        <v>*</v>
      </c>
      <c r="O14" s="11" t="str">
        <f>[10]Outubro!$E$18</f>
        <v>*</v>
      </c>
      <c r="P14" s="11" t="str">
        <f>[10]Outubro!$E$19</f>
        <v>*</v>
      </c>
      <c r="Q14" s="11" t="str">
        <f>[10]Outubro!$E$20</f>
        <v>*</v>
      </c>
      <c r="R14" s="11" t="str">
        <f>[10]Outubro!$E$21</f>
        <v>*</v>
      </c>
      <c r="S14" s="11" t="str">
        <f>[10]Outubro!$E$22</f>
        <v>*</v>
      </c>
      <c r="T14" s="11" t="str">
        <f>[10]Outubro!$E$23</f>
        <v>*</v>
      </c>
      <c r="U14" s="11" t="str">
        <f>[10]Outubro!$E$24</f>
        <v>*</v>
      </c>
      <c r="V14" s="11" t="str">
        <f>[10]Outubro!$E$25</f>
        <v>*</v>
      </c>
      <c r="W14" s="11" t="str">
        <f>[10]Outubro!$E$26</f>
        <v>*</v>
      </c>
      <c r="X14" s="11" t="str">
        <f>[10]Outubro!$E$27</f>
        <v>*</v>
      </c>
      <c r="Y14" s="11" t="str">
        <f>[10]Outubro!$E$28</f>
        <v>*</v>
      </c>
      <c r="Z14" s="11" t="str">
        <f>[10]Outubro!$E$29</f>
        <v>*</v>
      </c>
      <c r="AA14" s="11" t="str">
        <f>[10]Outubro!$E$30</f>
        <v>*</v>
      </c>
      <c r="AB14" s="11" t="str">
        <f>[10]Outubro!$E$31</f>
        <v>*</v>
      </c>
      <c r="AC14" s="11" t="str">
        <f>[10]Outubro!$E$32</f>
        <v>*</v>
      </c>
      <c r="AD14" s="11" t="str">
        <f>[10]Outubro!$E$33</f>
        <v>*</v>
      </c>
      <c r="AE14" s="11" t="str">
        <f>[10]Outubro!$E$34</f>
        <v>*</v>
      </c>
      <c r="AF14" s="11" t="str">
        <f>[10]Outubro!$E$35</f>
        <v>*</v>
      </c>
      <c r="AG14" s="93" t="s">
        <v>226</v>
      </c>
      <c r="AK14" t="s">
        <v>47</v>
      </c>
    </row>
    <row r="15" spans="1:37" x14ac:dyDescent="0.2">
      <c r="A15" s="58" t="s">
        <v>121</v>
      </c>
      <c r="B15" s="11">
        <f>[11]Outubro!$E$5</f>
        <v>33.5</v>
      </c>
      <c r="C15" s="11">
        <f>[11]Outubro!$E$6</f>
        <v>34.833333333333336</v>
      </c>
      <c r="D15" s="11">
        <f>[11]Outubro!$E$7</f>
        <v>43.541666666666664</v>
      </c>
      <c r="E15" s="11">
        <f>[11]Outubro!$E$8</f>
        <v>63</v>
      </c>
      <c r="F15" s="11">
        <f>[11]Outubro!$E$9</f>
        <v>60.125</v>
      </c>
      <c r="G15" s="11">
        <f>[11]Outubro!$E$10</f>
        <v>59.708333333333336</v>
      </c>
      <c r="H15" s="11">
        <f>[11]Outubro!$E$11</f>
        <v>51.125</v>
      </c>
      <c r="I15" s="11">
        <f>[11]Outubro!$E$12</f>
        <v>51.625</v>
      </c>
      <c r="J15" s="11">
        <f>[11]Outubro!$E$13</f>
        <v>41</v>
      </c>
      <c r="K15" s="11">
        <f>[11]Outubro!$E$14</f>
        <v>51.25</v>
      </c>
      <c r="L15" s="11">
        <f>[11]Outubro!$E$15</f>
        <v>39.375</v>
      </c>
      <c r="M15" s="11">
        <f>[11]Outubro!$E$16</f>
        <v>52.125</v>
      </c>
      <c r="N15" s="11">
        <f>[11]Outubro!$E$17</f>
        <v>74.75</v>
      </c>
      <c r="O15" s="11">
        <f>[11]Outubro!$E$18</f>
        <v>69.541666666666671</v>
      </c>
      <c r="P15" s="11">
        <f>[11]Outubro!$E$19</f>
        <v>94.583333333333329</v>
      </c>
      <c r="Q15" s="11">
        <f>[11]Outubro!$E$20</f>
        <v>87.333333333333329</v>
      </c>
      <c r="R15" s="11">
        <f>[11]Outubro!$E$21</f>
        <v>67.166666666666671</v>
      </c>
      <c r="S15" s="11">
        <f>[11]Outubro!$E$22</f>
        <v>65.291666666666671</v>
      </c>
      <c r="T15" s="11">
        <f>[11]Outubro!$E$23</f>
        <v>66.333333333333329</v>
      </c>
      <c r="U15" s="11">
        <f>[11]Outubro!$E$24</f>
        <v>71.833333333333329</v>
      </c>
      <c r="V15" s="11">
        <f>[11]Outubro!$E$25</f>
        <v>62.708333333333336</v>
      </c>
      <c r="W15" s="11">
        <f>[11]Outubro!$E$26</f>
        <v>65.75</v>
      </c>
      <c r="X15" s="11">
        <f>[11]Outubro!$E$27</f>
        <v>64.875</v>
      </c>
      <c r="Y15" s="11">
        <f>[11]Outubro!$E$28</f>
        <v>82.333333333333329</v>
      </c>
      <c r="Z15" s="11">
        <f>[11]Outubro!$E$29</f>
        <v>74.25</v>
      </c>
      <c r="AA15" s="11">
        <f>[11]Outubro!$E$30</f>
        <v>83.291666666666671</v>
      </c>
      <c r="AB15" s="11">
        <f>[11]Outubro!$E$31</f>
        <v>73.318181818181813</v>
      </c>
      <c r="AC15" s="11">
        <f>[11]Outubro!$E$32</f>
        <v>59</v>
      </c>
      <c r="AD15" s="11">
        <f>[11]Outubro!$E$33</f>
        <v>88.625</v>
      </c>
      <c r="AE15" s="11">
        <f>[11]Outubro!$E$34</f>
        <v>81.333333333333329</v>
      </c>
      <c r="AF15" s="11">
        <f>[11]Outubro!$E$35</f>
        <v>75.375</v>
      </c>
      <c r="AG15" s="93">
        <f t="shared" ref="AG15" si="2">AVERAGE(B15:AF15)</f>
        <v>64.158113391984344</v>
      </c>
      <c r="AK15" t="s">
        <v>47</v>
      </c>
    </row>
    <row r="16" spans="1:37" x14ac:dyDescent="0.2">
      <c r="A16" s="58" t="s">
        <v>168</v>
      </c>
      <c r="B16" s="11" t="str">
        <f>[12]Outubro!$E$5</f>
        <v>*</v>
      </c>
      <c r="C16" s="11" t="str">
        <f>[12]Outubro!$E$6</f>
        <v>*</v>
      </c>
      <c r="D16" s="11" t="str">
        <f>[12]Outubro!$E$7</f>
        <v>*</v>
      </c>
      <c r="E16" s="11" t="str">
        <f>[12]Outubro!$E$8</f>
        <v>*</v>
      </c>
      <c r="F16" s="11" t="str">
        <f>[12]Outubro!$E$9</f>
        <v>*</v>
      </c>
      <c r="G16" s="11" t="str">
        <f>[12]Outubro!$E$10</f>
        <v>*</v>
      </c>
      <c r="H16" s="11" t="str">
        <f>[12]Outubro!$E$11</f>
        <v>*</v>
      </c>
      <c r="I16" s="11" t="str">
        <f>[12]Outubro!$E$12</f>
        <v>*</v>
      </c>
      <c r="J16" s="11" t="str">
        <f>[12]Outubro!$E$13</f>
        <v>*</v>
      </c>
      <c r="K16" s="11" t="str">
        <f>[12]Outubro!$E$14</f>
        <v>*</v>
      </c>
      <c r="L16" s="11" t="str">
        <f>[12]Outubro!$E$15</f>
        <v>*</v>
      </c>
      <c r="M16" s="11" t="str">
        <f>[12]Outubro!$E$16</f>
        <v>*</v>
      </c>
      <c r="N16" s="11" t="str">
        <f>[12]Outubro!$E$17</f>
        <v>*</v>
      </c>
      <c r="O16" s="11" t="str">
        <f>[12]Outubro!$E$18</f>
        <v>*</v>
      </c>
      <c r="P16" s="11" t="str">
        <f>[12]Outubro!$E$19</f>
        <v>*</v>
      </c>
      <c r="Q16" s="11" t="str">
        <f>[12]Outubro!$E$20</f>
        <v>*</v>
      </c>
      <c r="R16" s="11" t="str">
        <f>[12]Outubro!$E$21</f>
        <v>*</v>
      </c>
      <c r="S16" s="11" t="str">
        <f>[12]Outubro!$E$22</f>
        <v>*</v>
      </c>
      <c r="T16" s="11" t="str">
        <f>[12]Outubro!$E$23</f>
        <v>*</v>
      </c>
      <c r="U16" s="11" t="str">
        <f>[12]Outubro!$E$24</f>
        <v>*</v>
      </c>
      <c r="V16" s="11" t="str">
        <f>[12]Outubro!$E$25</f>
        <v>*</v>
      </c>
      <c r="W16" s="11" t="str">
        <f>[12]Outubro!$E$26</f>
        <v>*</v>
      </c>
      <c r="X16" s="11" t="str">
        <f>[12]Outubro!$E$27</f>
        <v>*</v>
      </c>
      <c r="Y16" s="11" t="str">
        <f>[12]Outubro!$E$28</f>
        <v>*</v>
      </c>
      <c r="Z16" s="11" t="str">
        <f>[12]Outubro!$E$29</f>
        <v>*</v>
      </c>
      <c r="AA16" s="11" t="str">
        <f>[12]Outubro!$E$30</f>
        <v>*</v>
      </c>
      <c r="AB16" s="11" t="str">
        <f>[12]Outubro!$E$31</f>
        <v>*</v>
      </c>
      <c r="AC16" s="11" t="str">
        <f>[12]Outubro!$E$32</f>
        <v>*</v>
      </c>
      <c r="AD16" s="11" t="str">
        <f>[12]Outubro!$E$33</f>
        <v>*</v>
      </c>
      <c r="AE16" s="11" t="str">
        <f>[12]Outubro!$E$34</f>
        <v>*</v>
      </c>
      <c r="AF16" s="11" t="str">
        <f>[12]Outubro!$E$35</f>
        <v>*</v>
      </c>
      <c r="AG16" s="93" t="s">
        <v>226</v>
      </c>
    </row>
    <row r="17" spans="1:37" x14ac:dyDescent="0.2">
      <c r="A17" s="58" t="s">
        <v>2</v>
      </c>
      <c r="B17" s="11">
        <f>[13]Outubro!$E$5</f>
        <v>23.5</v>
      </c>
      <c r="C17" s="11">
        <f>[13]Outubro!$E$6</f>
        <v>27.041666666666668</v>
      </c>
      <c r="D17" s="11">
        <f>[13]Outubro!$E$7</f>
        <v>32.25</v>
      </c>
      <c r="E17" s="11">
        <f>[13]Outubro!$E$8</f>
        <v>42.958333333333336</v>
      </c>
      <c r="F17" s="11">
        <f>[13]Outubro!$E$9</f>
        <v>35.75</v>
      </c>
      <c r="G17" s="11">
        <f>[13]Outubro!$E$10</f>
        <v>44.083333333333336</v>
      </c>
      <c r="H17" s="11">
        <f>[13]Outubro!$E$11</f>
        <v>43.416666666666664</v>
      </c>
      <c r="I17" s="11">
        <f>[13]Outubro!$E$12</f>
        <v>48.5</v>
      </c>
      <c r="J17" s="11">
        <f>[13]Outubro!$E$13</f>
        <v>35</v>
      </c>
      <c r="K17" s="11">
        <f>[13]Outubro!$E$14</f>
        <v>49.875</v>
      </c>
      <c r="L17" s="11">
        <f>[13]Outubro!$E$15</f>
        <v>32.791666666666664</v>
      </c>
      <c r="M17" s="11">
        <f>[13]Outubro!$E$16</f>
        <v>51.791666666666664</v>
      </c>
      <c r="N17" s="11">
        <f>[13]Outubro!$E$17</f>
        <v>48.125</v>
      </c>
      <c r="O17" s="11">
        <f>[13]Outubro!$E$18</f>
        <v>49.833333333333336</v>
      </c>
      <c r="P17" s="11">
        <f>[13]Outubro!$E$19</f>
        <v>78.13636363636364</v>
      </c>
      <c r="Q17" s="11">
        <f>[13]Outubro!$E$20</f>
        <v>74.375</v>
      </c>
      <c r="R17" s="11">
        <f>[13]Outubro!$E$21</f>
        <v>56.833333333333336</v>
      </c>
      <c r="S17" s="11">
        <f>[13]Outubro!$E$22</f>
        <v>55.666666666666664</v>
      </c>
      <c r="T17" s="11">
        <f>[13]Outubro!$E$23</f>
        <v>63.791666666666664</v>
      </c>
      <c r="U17" s="11">
        <f>[13]Outubro!$E$24</f>
        <v>69.166666666666671</v>
      </c>
      <c r="V17" s="11">
        <f>[13]Outubro!$E$25</f>
        <v>75</v>
      </c>
      <c r="W17" s="11">
        <f>[13]Outubro!$E$26</f>
        <v>70.625</v>
      </c>
      <c r="X17" s="11">
        <f>[13]Outubro!$E$27</f>
        <v>64.916666666666671</v>
      </c>
      <c r="Y17" s="11">
        <f>[13]Outubro!$E$28</f>
        <v>67.875</v>
      </c>
      <c r="Z17" s="11">
        <f>[13]Outubro!$E$29</f>
        <v>66.291666666666671</v>
      </c>
      <c r="AA17" s="11">
        <f>[13]Outubro!$E$30</f>
        <v>78.166666666666671</v>
      </c>
      <c r="AB17" s="11">
        <f>[13]Outubro!$E$31</f>
        <v>66.86666666666666</v>
      </c>
      <c r="AC17" s="11">
        <f>[13]Outubro!$E$32</f>
        <v>63.75</v>
      </c>
      <c r="AD17" s="11">
        <f>[13]Outubro!$E$33</f>
        <v>77.285714285714292</v>
      </c>
      <c r="AE17" s="11">
        <f>[13]Outubro!$E$34</f>
        <v>84.333333333333329</v>
      </c>
      <c r="AF17" s="11">
        <f>[13]Outubro!$E$35</f>
        <v>69.25</v>
      </c>
      <c r="AG17" s="93">
        <f t="shared" ref="AG17:AG25" si="3">AVERAGE(B17:AF17)</f>
        <v>56.362808965228318</v>
      </c>
      <c r="AI17" s="12" t="s">
        <v>47</v>
      </c>
    </row>
    <row r="18" spans="1:37" x14ac:dyDescent="0.2">
      <c r="A18" s="58" t="s">
        <v>3</v>
      </c>
      <c r="B18" s="11">
        <f>[14]Outubro!$E$5</f>
        <v>19</v>
      </c>
      <c r="C18" s="11">
        <f>[14]Outubro!$E$6</f>
        <v>25.125</v>
      </c>
      <c r="D18" s="11">
        <f>[14]Outubro!$E$7</f>
        <v>29.833333333333332</v>
      </c>
      <c r="E18" s="11">
        <f>[14]Outubro!$E$8</f>
        <v>30.083333333333332</v>
      </c>
      <c r="F18" s="11">
        <f>[14]Outubro!$E$9</f>
        <v>26</v>
      </c>
      <c r="G18" s="11">
        <f>[14]Outubro!$E$10</f>
        <v>22.708333333333332</v>
      </c>
      <c r="H18" s="11">
        <f>[14]Outubro!$E$11</f>
        <v>28.833333333333332</v>
      </c>
      <c r="I18" s="11">
        <f>[14]Outubro!$E$12</f>
        <v>34.434782608695649</v>
      </c>
      <c r="J18" s="11">
        <f>[14]Outubro!$E$13</f>
        <v>37.708333333333336</v>
      </c>
      <c r="K18" s="11">
        <f>[14]Outubro!$E$14</f>
        <v>46.956521739130437</v>
      </c>
      <c r="L18" s="11">
        <f>[14]Outubro!$E$15</f>
        <v>44</v>
      </c>
      <c r="M18" s="11">
        <f>[14]Outubro!$E$16</f>
        <v>51.565217391304351</v>
      </c>
      <c r="N18" s="11">
        <f>[14]Outubro!$E$17</f>
        <v>43.833333333333336</v>
      </c>
      <c r="O18" s="11">
        <f>[14]Outubro!$E$18</f>
        <v>39.791666666666664</v>
      </c>
      <c r="P18" s="11">
        <f>[14]Outubro!$E$19</f>
        <v>55.791666666666664</v>
      </c>
      <c r="Q18" s="11">
        <f>[14]Outubro!$E$20</f>
        <v>77.166666666666671</v>
      </c>
      <c r="R18" s="11">
        <f>[14]Outubro!$E$21</f>
        <v>59.041666666666664</v>
      </c>
      <c r="S18" s="11">
        <f>[14]Outubro!$E$22</f>
        <v>50.875</v>
      </c>
      <c r="T18" s="11">
        <f>[14]Outubro!$E$23</f>
        <v>61.583333333333336</v>
      </c>
      <c r="U18" s="11">
        <f>[14]Outubro!$E$24</f>
        <v>76.375</v>
      </c>
      <c r="V18" s="11">
        <f>[14]Outubro!$E$25</f>
        <v>70.375</v>
      </c>
      <c r="W18" s="11">
        <f>[14]Outubro!$E$26</f>
        <v>66.434782608695656</v>
      </c>
      <c r="X18" s="11">
        <f>[14]Outubro!$E$27</f>
        <v>65.260869565217391</v>
      </c>
      <c r="Y18" s="11">
        <f>[14]Outubro!$E$28</f>
        <v>75.041666666666671</v>
      </c>
      <c r="Z18" s="11">
        <f>[14]Outubro!$E$29</f>
        <v>66.333333333333329</v>
      </c>
      <c r="AA18" s="11">
        <f>[14]Outubro!$E$30</f>
        <v>79.833333333333329</v>
      </c>
      <c r="AB18" s="11">
        <f>[14]Outubro!$E$31</f>
        <v>74.791666666666671</v>
      </c>
      <c r="AC18" s="11">
        <f>[14]Outubro!$E$32</f>
        <v>73.782608695652172</v>
      </c>
      <c r="AD18" s="11">
        <f>[14]Outubro!$E$33</f>
        <v>71.913043478260875</v>
      </c>
      <c r="AE18" s="11">
        <f>[14]Outubro!$E$34</f>
        <v>84.4</v>
      </c>
      <c r="AF18" s="11" t="str">
        <f>[14]Outubro!$E$35</f>
        <v>*</v>
      </c>
      <c r="AG18" s="93">
        <f t="shared" si="3"/>
        <v>52.962427536231885</v>
      </c>
      <c r="AH18" s="12" t="s">
        <v>47</v>
      </c>
      <c r="AI18" s="12" t="s">
        <v>47</v>
      </c>
    </row>
    <row r="19" spans="1:37" x14ac:dyDescent="0.2">
      <c r="A19" s="58" t="s">
        <v>4</v>
      </c>
      <c r="B19" s="11" t="str">
        <f>[15]Outubro!$E$5</f>
        <v>*</v>
      </c>
      <c r="C19" s="11" t="str">
        <f>[15]Outubro!$E$6</f>
        <v>*</v>
      </c>
      <c r="D19" s="11" t="str">
        <f>[15]Outubro!$E$7</f>
        <v>*</v>
      </c>
      <c r="E19" s="11" t="str">
        <f>[15]Outubro!$E$8</f>
        <v>*</v>
      </c>
      <c r="F19" s="11" t="str">
        <f>[15]Outubro!$E$9</f>
        <v>*</v>
      </c>
      <c r="G19" s="11" t="str">
        <f>[15]Outubro!$E$10</f>
        <v>*</v>
      </c>
      <c r="H19" s="11" t="str">
        <f>[15]Outubro!$E$11</f>
        <v>*</v>
      </c>
      <c r="I19" s="11" t="str">
        <f>[15]Outubro!$E$12</f>
        <v>*</v>
      </c>
      <c r="J19" s="11" t="str">
        <f>[15]Outubro!$E$13</f>
        <v>*</v>
      </c>
      <c r="K19" s="11" t="str">
        <f>[15]Outubro!$E$14</f>
        <v>*</v>
      </c>
      <c r="L19" s="11" t="str">
        <f>[15]Outubro!$E$15</f>
        <v>*</v>
      </c>
      <c r="M19" s="11" t="str">
        <f>[15]Outubro!$E$16</f>
        <v>*</v>
      </c>
      <c r="N19" s="11" t="str">
        <f>[15]Outubro!$E$17</f>
        <v>*</v>
      </c>
      <c r="O19" s="11" t="str">
        <f>[15]Outubro!$E$18</f>
        <v>*</v>
      </c>
      <c r="P19" s="11" t="str">
        <f>[15]Outubro!$E$19</f>
        <v>*</v>
      </c>
      <c r="Q19" s="11" t="str">
        <f>[15]Outubro!$E$20</f>
        <v>*</v>
      </c>
      <c r="R19" s="11" t="str">
        <f>[15]Outubro!$E$21</f>
        <v>*</v>
      </c>
      <c r="S19" s="11" t="str">
        <f>[15]Outubro!$E$22</f>
        <v>*</v>
      </c>
      <c r="T19" s="11" t="str">
        <f>[15]Outubro!$E$23</f>
        <v>*</v>
      </c>
      <c r="U19" s="11" t="str">
        <f>[15]Outubro!$E$24</f>
        <v>*</v>
      </c>
      <c r="V19" s="11" t="str">
        <f>[15]Outubro!$E$25</f>
        <v>*</v>
      </c>
      <c r="W19" s="11" t="str">
        <f>[15]Outubro!$E$26</f>
        <v>*</v>
      </c>
      <c r="X19" s="11" t="str">
        <f>[15]Outubro!$E$27</f>
        <v>*</v>
      </c>
      <c r="Y19" s="11" t="str">
        <f>[15]Outubro!$E$28</f>
        <v>*</v>
      </c>
      <c r="Z19" s="11" t="str">
        <f>[15]Outubro!$E$29</f>
        <v>*</v>
      </c>
      <c r="AA19" s="11" t="str">
        <f>[15]Outubro!$E$30</f>
        <v>*</v>
      </c>
      <c r="AB19" s="11" t="str">
        <f>[15]Outubro!$E$31</f>
        <v>*</v>
      </c>
      <c r="AC19" s="11" t="str">
        <f>[15]Outubro!$E$32</f>
        <v>*</v>
      </c>
      <c r="AD19" s="11" t="str">
        <f>[15]Outubro!$E$33</f>
        <v>*</v>
      </c>
      <c r="AE19" s="11" t="str">
        <f>[15]Outubro!$E$34</f>
        <v>*</v>
      </c>
      <c r="AF19" s="11" t="str">
        <f>[15]Outubro!$E$35</f>
        <v>*</v>
      </c>
      <c r="AG19" s="93" t="s">
        <v>226</v>
      </c>
      <c r="AI19" t="s">
        <v>47</v>
      </c>
    </row>
    <row r="20" spans="1:37" x14ac:dyDescent="0.2">
      <c r="A20" s="58" t="s">
        <v>5</v>
      </c>
      <c r="B20" s="11">
        <f>[16]Outubro!$E$5</f>
        <v>27.958333333333332</v>
      </c>
      <c r="C20" s="11">
        <f>[16]Outubro!$E$6</f>
        <v>27.75</v>
      </c>
      <c r="D20" s="11">
        <f>[16]Outubro!$E$7</f>
        <v>28.666666666666668</v>
      </c>
      <c r="E20" s="11">
        <f>[16]Outubro!$E$8</f>
        <v>42.333333333333336</v>
      </c>
      <c r="F20" s="11">
        <f>[16]Outubro!$E$9</f>
        <v>41.75</v>
      </c>
      <c r="G20" s="11">
        <f>[16]Outubro!$E$10</f>
        <v>36.583333333333336</v>
      </c>
      <c r="H20" s="11">
        <f>[16]Outubro!$E$11</f>
        <v>38.625</v>
      </c>
      <c r="I20" s="11">
        <f>[16]Outubro!$E$12</f>
        <v>29.833333333333332</v>
      </c>
      <c r="J20" s="11">
        <f>[16]Outubro!$E$13</f>
        <v>24.208333333333332</v>
      </c>
      <c r="K20" s="11">
        <f>[16]Outubro!$E$14</f>
        <v>32.083333333333336</v>
      </c>
      <c r="L20" s="11">
        <f>[16]Outubro!$E$15</f>
        <v>32.625</v>
      </c>
      <c r="M20" s="11">
        <f>[16]Outubro!$E$16</f>
        <v>53.625</v>
      </c>
      <c r="N20" s="11">
        <f>[16]Outubro!$E$17</f>
        <v>43.875</v>
      </c>
      <c r="O20" s="11">
        <f>[16]Outubro!$E$18</f>
        <v>40.041666666666664</v>
      </c>
      <c r="P20" s="11">
        <f>[16]Outubro!$E$19</f>
        <v>59.708333333333336</v>
      </c>
      <c r="Q20" s="11">
        <f>[16]Outubro!$E$20</f>
        <v>65.291666666666671</v>
      </c>
      <c r="R20" s="11">
        <f>[16]Outubro!$E$21</f>
        <v>50.208333333333336</v>
      </c>
      <c r="S20" s="11">
        <f>[16]Outubro!$E$22</f>
        <v>54.125</v>
      </c>
      <c r="T20" s="11">
        <f>[16]Outubro!$E$23</f>
        <v>72.291666666666671</v>
      </c>
      <c r="U20" s="11">
        <f>[16]Outubro!$E$24</f>
        <v>66.583333333333329</v>
      </c>
      <c r="V20" s="11">
        <f>[16]Outubro!$E$25</f>
        <v>74.25</v>
      </c>
      <c r="W20" s="11">
        <f>[16]Outubro!$E$26</f>
        <v>66.666666666666671</v>
      </c>
      <c r="X20" s="11">
        <f>[16]Outubro!$E$27</f>
        <v>71.583333333333329</v>
      </c>
      <c r="Y20" s="11">
        <f>[16]Outubro!$E$28</f>
        <v>75.041666666666671</v>
      </c>
      <c r="Z20" s="11">
        <f>[16]Outubro!$E$29</f>
        <v>66.083333333333329</v>
      </c>
      <c r="AA20" s="11">
        <f>[16]Outubro!$E$30</f>
        <v>69.652173913043484</v>
      </c>
      <c r="AB20" s="11">
        <f>[16]Outubro!$E$31</f>
        <v>75.916666666666671</v>
      </c>
      <c r="AC20" s="11">
        <f>[16]Outubro!$E$32</f>
        <v>59.217391304347828</v>
      </c>
      <c r="AD20" s="11">
        <f>[16]Outubro!$E$33</f>
        <v>77.260869565217391</v>
      </c>
      <c r="AE20" s="11">
        <f>[16]Outubro!$E$34</f>
        <v>59.708333333333336</v>
      </c>
      <c r="AF20" s="11">
        <f>[16]Outubro!$E$35</f>
        <v>45.5</v>
      </c>
      <c r="AG20" s="93">
        <f t="shared" si="3"/>
        <v>51.904745208041135</v>
      </c>
      <c r="AH20" s="12" t="s">
        <v>47</v>
      </c>
    </row>
    <row r="21" spans="1:37" x14ac:dyDescent="0.2">
      <c r="A21" s="58" t="s">
        <v>43</v>
      </c>
      <c r="B21" s="11">
        <f>[17]Outubro!$E$5</f>
        <v>20.041666666666668</v>
      </c>
      <c r="C21" s="11">
        <f>[17]Outubro!$E$6</f>
        <v>23.5</v>
      </c>
      <c r="D21" s="11">
        <f>[17]Outubro!$E$7</f>
        <v>20.166666666666668</v>
      </c>
      <c r="E21" s="11">
        <f>[17]Outubro!$E$8</f>
        <v>20.083333333333332</v>
      </c>
      <c r="F21" s="11">
        <f>[17]Outubro!$E$9</f>
        <v>19.75</v>
      </c>
      <c r="G21" s="11">
        <f>[17]Outubro!$E$10</f>
        <v>19.833333333333332</v>
      </c>
      <c r="H21" s="11">
        <f>[17]Outubro!$E$11</f>
        <v>29.25</v>
      </c>
      <c r="I21" s="11">
        <f>[17]Outubro!$E$12</f>
        <v>36.75</v>
      </c>
      <c r="J21" s="11">
        <f>[17]Outubro!$E$13</f>
        <v>32.125</v>
      </c>
      <c r="K21" s="11">
        <f>[17]Outubro!$E$14</f>
        <v>39.208333333333336</v>
      </c>
      <c r="L21" s="11">
        <f>[17]Outubro!$E$15</f>
        <v>52.208333333333336</v>
      </c>
      <c r="M21" s="11">
        <f>[17]Outubro!$E$16</f>
        <v>52.958333333333336</v>
      </c>
      <c r="N21" s="11">
        <f>[17]Outubro!$E$17</f>
        <v>43.458333333333336</v>
      </c>
      <c r="O21" s="11">
        <f>[17]Outubro!$E$18</f>
        <v>51.25</v>
      </c>
      <c r="P21" s="11">
        <f>[17]Outubro!$E$19</f>
        <v>66.416666666666671</v>
      </c>
      <c r="Q21" s="11">
        <f>[17]Outubro!$E$20</f>
        <v>75.666666666666671</v>
      </c>
      <c r="R21" s="11">
        <f>[17]Outubro!$E$21</f>
        <v>68.416666666666671</v>
      </c>
      <c r="S21" s="11">
        <f>[17]Outubro!$E$22</f>
        <v>50.291666666666664</v>
      </c>
      <c r="T21" s="11">
        <f>[17]Outubro!$E$23</f>
        <v>60.458333333333336</v>
      </c>
      <c r="U21" s="11">
        <f>[17]Outubro!$E$24</f>
        <v>80.666666666666671</v>
      </c>
      <c r="V21" s="11">
        <f>[17]Outubro!$E$25</f>
        <v>71.75</v>
      </c>
      <c r="W21" s="11">
        <f>[17]Outubro!$E$26</f>
        <v>68.5</v>
      </c>
      <c r="X21" s="11">
        <f>[17]Outubro!$E$27</f>
        <v>75.541666666666671</v>
      </c>
      <c r="Y21" s="11">
        <f>[17]Outubro!$E$28</f>
        <v>73.625</v>
      </c>
      <c r="Z21" s="11">
        <f>[17]Outubro!$E$29</f>
        <v>71.083333333333329</v>
      </c>
      <c r="AA21" s="11">
        <f>[17]Outubro!$E$30</f>
        <v>72.5</v>
      </c>
      <c r="AB21" s="11">
        <f>[17]Outubro!$E$31</f>
        <v>78</v>
      </c>
      <c r="AC21" s="11">
        <f>[17]Outubro!$E$32</f>
        <v>75.333333333333329</v>
      </c>
      <c r="AD21" s="11">
        <f>[17]Outubro!$E$33</f>
        <v>84.125</v>
      </c>
      <c r="AE21" s="11">
        <f>[17]Outubro!$E$34</f>
        <v>82.916666666666671</v>
      </c>
      <c r="AF21" s="11">
        <f>[17]Outubro!$E$35</f>
        <v>72.583333333333329</v>
      </c>
      <c r="AG21" s="93">
        <f>AVERAGE(B21:AF21)</f>
        <v>54.466397849462354</v>
      </c>
      <c r="AI21" t="s">
        <v>47</v>
      </c>
      <c r="AJ21" t="s">
        <v>47</v>
      </c>
    </row>
    <row r="22" spans="1:37" x14ac:dyDescent="0.2">
      <c r="A22" s="58" t="s">
        <v>6</v>
      </c>
      <c r="B22" s="11">
        <f>[18]Outubro!$E$5</f>
        <v>33.25</v>
      </c>
      <c r="C22" s="11">
        <f>[18]Outubro!$E$6</f>
        <v>32.916666666666664</v>
      </c>
      <c r="D22" s="11">
        <f>[18]Outubro!$E$7</f>
        <v>36.208333333333336</v>
      </c>
      <c r="E22" s="11">
        <f>[18]Outubro!$E$8</f>
        <v>32.625</v>
      </c>
      <c r="F22" s="11">
        <f>[18]Outubro!$E$9</f>
        <v>38.541666666666664</v>
      </c>
      <c r="G22" s="11">
        <f>[18]Outubro!$E$10</f>
        <v>32.625</v>
      </c>
      <c r="H22" s="11">
        <f>[18]Outubro!$E$11</f>
        <v>35.75</v>
      </c>
      <c r="I22" s="11">
        <f>[18]Outubro!$E$12</f>
        <v>34.75</v>
      </c>
      <c r="J22" s="11">
        <f>[18]Outubro!$E$13</f>
        <v>36.958333333333336</v>
      </c>
      <c r="K22" s="11">
        <f>[18]Outubro!$E$14</f>
        <v>38.521739130434781</v>
      </c>
      <c r="L22" s="11">
        <f>[18]Outubro!$E$15</f>
        <v>41.083333333333336</v>
      </c>
      <c r="M22" s="11">
        <f>[18]Outubro!$E$16</f>
        <v>61.208333333333336</v>
      </c>
      <c r="N22" s="11">
        <f>[18]Outubro!$E$17</f>
        <v>49.916666666666664</v>
      </c>
      <c r="O22" s="11">
        <f>[18]Outubro!$E$18</f>
        <v>39.708333333333336</v>
      </c>
      <c r="P22" s="11">
        <f>[18]Outubro!$E$19</f>
        <v>68.909090909090907</v>
      </c>
      <c r="Q22" s="11">
        <f>[18]Outubro!$E$20</f>
        <v>65.304347826086953</v>
      </c>
      <c r="R22" s="11">
        <f>[18]Outubro!$E$21</f>
        <v>50.875</v>
      </c>
      <c r="S22" s="11">
        <f>[18]Outubro!$E$22</f>
        <v>48.916666666666664</v>
      </c>
      <c r="T22" s="11">
        <f>[18]Outubro!$E$23</f>
        <v>69.166666666666671</v>
      </c>
      <c r="U22" s="11">
        <f>[18]Outubro!$E$24</f>
        <v>72.833333333333329</v>
      </c>
      <c r="V22" s="11">
        <f>[18]Outubro!$E$25</f>
        <v>70.782608695652172</v>
      </c>
      <c r="W22" s="11">
        <f>[18]Outubro!$E$26</f>
        <v>58.125</v>
      </c>
      <c r="X22" s="11">
        <f>[18]Outubro!$E$27</f>
        <v>61</v>
      </c>
      <c r="Y22" s="11">
        <f>[18]Outubro!$E$28</f>
        <v>69.958333333333329</v>
      </c>
      <c r="Z22" s="11">
        <f>[18]Outubro!$E$29</f>
        <v>68.260869565217391</v>
      </c>
      <c r="AA22" s="11">
        <f>[18]Outubro!$E$30</f>
        <v>67.916666666666671</v>
      </c>
      <c r="AB22" s="11">
        <f>[18]Outubro!$E$31</f>
        <v>73.5</v>
      </c>
      <c r="AC22" s="11">
        <f>[18]Outubro!$E$32</f>
        <v>72.5</v>
      </c>
      <c r="AD22" s="11">
        <f>[18]Outubro!$E$33</f>
        <v>91.043478260869563</v>
      </c>
      <c r="AE22" s="11">
        <f>[18]Outubro!$E$34</f>
        <v>78.416666666666671</v>
      </c>
      <c r="AF22" s="11">
        <f>[18]Outubro!$E$35</f>
        <v>68.739130434782609</v>
      </c>
      <c r="AG22" s="93">
        <f t="shared" si="3"/>
        <v>54.848750478133361</v>
      </c>
      <c r="AK22" t="s">
        <v>47</v>
      </c>
    </row>
    <row r="23" spans="1:37" x14ac:dyDescent="0.2">
      <c r="A23" s="58" t="s">
        <v>7</v>
      </c>
      <c r="B23" s="11" t="str">
        <f>[19]Outubro!$E$5</f>
        <v>*</v>
      </c>
      <c r="C23" s="11" t="str">
        <f>[19]Outubro!$E$6</f>
        <v>*</v>
      </c>
      <c r="D23" s="11" t="str">
        <f>[19]Outubro!$E$7</f>
        <v>*</v>
      </c>
      <c r="E23" s="11" t="str">
        <f>[19]Outubro!$E$8</f>
        <v>*</v>
      </c>
      <c r="F23" s="11" t="str">
        <f>[19]Outubro!$E$9</f>
        <v>*</v>
      </c>
      <c r="G23" s="11" t="str">
        <f>[19]Outubro!$E$10</f>
        <v>*</v>
      </c>
      <c r="H23" s="11" t="str">
        <f>[19]Outubro!$E$11</f>
        <v>*</v>
      </c>
      <c r="I23" s="11" t="str">
        <f>[19]Outubro!$E$12</f>
        <v>*</v>
      </c>
      <c r="J23" s="11" t="str">
        <f>[19]Outubro!$E$13</f>
        <v>*</v>
      </c>
      <c r="K23" s="11" t="str">
        <f>[19]Outubro!$E$14</f>
        <v>*</v>
      </c>
      <c r="L23" s="11" t="str">
        <f>[19]Outubro!$E$15</f>
        <v>*</v>
      </c>
      <c r="M23" s="11" t="str">
        <f>[19]Outubro!$E$16</f>
        <v>*</v>
      </c>
      <c r="N23" s="11" t="str">
        <f>[19]Outubro!$E$17</f>
        <v>*</v>
      </c>
      <c r="O23" s="11" t="str">
        <f>[19]Outubro!$E$18</f>
        <v>*</v>
      </c>
      <c r="P23" s="11" t="str">
        <f>[19]Outubro!$E$19</f>
        <v>*</v>
      </c>
      <c r="Q23" s="11" t="str">
        <f>[19]Outubro!$E$20</f>
        <v>*</v>
      </c>
      <c r="R23" s="11" t="str">
        <f>[19]Outubro!$E$21</f>
        <v>*</v>
      </c>
      <c r="S23" s="11" t="str">
        <f>[19]Outubro!$E$22</f>
        <v>*</v>
      </c>
      <c r="T23" s="11" t="str">
        <f>[19]Outubro!$E$23</f>
        <v>*</v>
      </c>
      <c r="U23" s="11" t="str">
        <f>[19]Outubro!$E$24</f>
        <v>*</v>
      </c>
      <c r="V23" s="11" t="str">
        <f>[19]Outubro!$E$25</f>
        <v>*</v>
      </c>
      <c r="W23" s="11" t="str">
        <f>[19]Outubro!$E$26</f>
        <v>*</v>
      </c>
      <c r="X23" s="11" t="str">
        <f>[19]Outubro!$E$27</f>
        <v>*</v>
      </c>
      <c r="Y23" s="11" t="str">
        <f>[19]Outubro!$E$28</f>
        <v>*</v>
      </c>
      <c r="Z23" s="11" t="str">
        <f>[19]Outubro!$E$29</f>
        <v>*</v>
      </c>
      <c r="AA23" s="11" t="str">
        <f>[19]Outubro!$E$30</f>
        <v>*</v>
      </c>
      <c r="AB23" s="11" t="str">
        <f>[19]Outubro!$E$31</f>
        <v>*</v>
      </c>
      <c r="AC23" s="11" t="str">
        <f>[19]Outubro!$E$32</f>
        <v>*</v>
      </c>
      <c r="AD23" s="11" t="str">
        <f>[19]Outubro!$E$33</f>
        <v>*</v>
      </c>
      <c r="AE23" s="11" t="str">
        <f>[19]Outubro!$E$34</f>
        <v>*</v>
      </c>
      <c r="AF23" s="11" t="str">
        <f>[19]Outubro!$E$35</f>
        <v>*</v>
      </c>
      <c r="AG23" s="93" t="s">
        <v>226</v>
      </c>
    </row>
    <row r="24" spans="1:37" x14ac:dyDescent="0.2">
      <c r="A24" s="58" t="s">
        <v>169</v>
      </c>
      <c r="B24" s="11" t="str">
        <f>[20]Outubro!$E$5</f>
        <v>*</v>
      </c>
      <c r="C24" s="11" t="str">
        <f>[20]Outubro!$E$6</f>
        <v>*</v>
      </c>
      <c r="D24" s="11" t="str">
        <f>[20]Outubro!$E$7</f>
        <v>*</v>
      </c>
      <c r="E24" s="11" t="str">
        <f>[20]Outubro!$E$8</f>
        <v>*</v>
      </c>
      <c r="F24" s="11" t="str">
        <f>[20]Outubro!$E$9</f>
        <v>*</v>
      </c>
      <c r="G24" s="11" t="str">
        <f>[20]Outubro!$E$10</f>
        <v>*</v>
      </c>
      <c r="H24" s="11" t="str">
        <f>[20]Outubro!$E$11</f>
        <v>*</v>
      </c>
      <c r="I24" s="11" t="str">
        <f>[20]Outubro!$E$12</f>
        <v>*</v>
      </c>
      <c r="J24" s="11" t="str">
        <f>[20]Outubro!$E$13</f>
        <v>*</v>
      </c>
      <c r="K24" s="11" t="str">
        <f>[20]Outubro!$E$14</f>
        <v>*</v>
      </c>
      <c r="L24" s="11" t="str">
        <f>[20]Outubro!$E$15</f>
        <v>*</v>
      </c>
      <c r="M24" s="11" t="str">
        <f>[20]Outubro!$E$16</f>
        <v>*</v>
      </c>
      <c r="N24" s="11" t="str">
        <f>[20]Outubro!$E$17</f>
        <v>*</v>
      </c>
      <c r="O24" s="11" t="str">
        <f>[20]Outubro!$E$18</f>
        <v>*</v>
      </c>
      <c r="P24" s="11" t="str">
        <f>[20]Outubro!$E$19</f>
        <v>*</v>
      </c>
      <c r="Q24" s="11" t="str">
        <f>[20]Outubro!$E$20</f>
        <v>*</v>
      </c>
      <c r="R24" s="11" t="str">
        <f>[20]Outubro!$E$21</f>
        <v>*</v>
      </c>
      <c r="S24" s="11" t="str">
        <f>[20]Outubro!$E$22</f>
        <v>*</v>
      </c>
      <c r="T24" s="11" t="str">
        <f>[20]Outubro!$E$23</f>
        <v>*</v>
      </c>
      <c r="U24" s="11" t="str">
        <f>[20]Outubro!$E$24</f>
        <v>*</v>
      </c>
      <c r="V24" s="11" t="str">
        <f>[20]Outubro!$E$25</f>
        <v>*</v>
      </c>
      <c r="W24" s="11" t="str">
        <f>[20]Outubro!$E$26</f>
        <v>*</v>
      </c>
      <c r="X24" s="11" t="str">
        <f>[20]Outubro!$E$27</f>
        <v>*</v>
      </c>
      <c r="Y24" s="11" t="str">
        <f>[20]Outubro!$E$28</f>
        <v>*</v>
      </c>
      <c r="Z24" s="11" t="str">
        <f>[20]Outubro!$E$29</f>
        <v>*</v>
      </c>
      <c r="AA24" s="11" t="str">
        <f>[20]Outubro!$E$30</f>
        <v>*</v>
      </c>
      <c r="AB24" s="11" t="str">
        <f>[20]Outubro!$E$31</f>
        <v>*</v>
      </c>
      <c r="AC24" s="11" t="str">
        <f>[20]Outubro!$E$32</f>
        <v>*</v>
      </c>
      <c r="AD24" s="11" t="str">
        <f>[20]Outubro!$E$33</f>
        <v>*</v>
      </c>
      <c r="AE24" s="11" t="str">
        <f>[20]Outubro!$E$34</f>
        <v>*</v>
      </c>
      <c r="AF24" s="11" t="str">
        <f>[20]Outubro!$E$35</f>
        <v>*</v>
      </c>
      <c r="AG24" s="93" t="s">
        <v>226</v>
      </c>
      <c r="AI24" t="s">
        <v>47</v>
      </c>
      <c r="AK24" t="s">
        <v>47</v>
      </c>
    </row>
    <row r="25" spans="1:37" x14ac:dyDescent="0.2">
      <c r="A25" s="58" t="s">
        <v>170</v>
      </c>
      <c r="B25" s="11">
        <f>[21]Outubro!$E$5</f>
        <v>42.166666666666664</v>
      </c>
      <c r="C25" s="11">
        <f>[21]Outubro!$E$6</f>
        <v>39.875</v>
      </c>
      <c r="D25" s="11">
        <f>[21]Outubro!$E$7</f>
        <v>50.666666666666664</v>
      </c>
      <c r="E25" s="11">
        <f>[21]Outubro!$E$8</f>
        <v>61.291666666666664</v>
      </c>
      <c r="F25" s="11">
        <f>[21]Outubro!$E$9</f>
        <v>66.041666666666671</v>
      </c>
      <c r="G25" s="11">
        <f>[21]Outubro!$E$10</f>
        <v>58.708333333333336</v>
      </c>
      <c r="H25" s="11">
        <f>[21]Outubro!$E$11</f>
        <v>54.208333333333336</v>
      </c>
      <c r="I25" s="11">
        <f>[21]Outubro!$E$12</f>
        <v>62.166666666666664</v>
      </c>
      <c r="J25" s="11">
        <f>[21]Outubro!$E$13</f>
        <v>63.208333333333336</v>
      </c>
      <c r="K25" s="11">
        <f>[21]Outubro!$E$14</f>
        <v>48.625</v>
      </c>
      <c r="L25" s="11">
        <f>[21]Outubro!$E$15</f>
        <v>42.416666666666664</v>
      </c>
      <c r="M25" s="11">
        <f>[21]Outubro!$E$16</f>
        <v>54.125</v>
      </c>
      <c r="N25" s="11">
        <f>[21]Outubro!$E$17</f>
        <v>68.458333333333329</v>
      </c>
      <c r="O25" s="11">
        <f>[21]Outubro!$E$18</f>
        <v>68.416666666666671</v>
      </c>
      <c r="P25" s="11">
        <f>[21]Outubro!$E$19</f>
        <v>86.083333333333329</v>
      </c>
      <c r="Q25" s="11">
        <f>[21]Outubro!$E$20</f>
        <v>78.708333333333329</v>
      </c>
      <c r="R25" s="11" t="s">
        <v>226</v>
      </c>
      <c r="S25" s="11">
        <f>[21]Outubro!$E$22</f>
        <v>57.333333333333336</v>
      </c>
      <c r="T25" s="11">
        <f>[21]Outubro!$E$23</f>
        <v>61.125</v>
      </c>
      <c r="U25" s="11">
        <f>[21]Outubro!$E$24</f>
        <v>61.958333333333336</v>
      </c>
      <c r="V25" s="11">
        <f>[21]Outubro!$E$25</f>
        <v>58.541666666666664</v>
      </c>
      <c r="W25" s="11">
        <f>[21]Outubro!$E$26</f>
        <v>53.625</v>
      </c>
      <c r="X25" s="11">
        <f>[21]Outubro!$E$27</f>
        <v>51.041666666666664</v>
      </c>
      <c r="Y25" s="11">
        <f>[21]Outubro!$E$28</f>
        <v>71.708333333333329</v>
      </c>
      <c r="Z25" s="11">
        <f>[21]Outubro!$E$29</f>
        <v>64.583333333333329</v>
      </c>
      <c r="AA25" s="11">
        <f>[21]Outubro!$E$30</f>
        <v>77.708333333333329</v>
      </c>
      <c r="AB25" s="11">
        <f>[21]Outubro!$E$31</f>
        <v>70.5</v>
      </c>
      <c r="AC25" s="11">
        <f>[21]Outubro!$E$32</f>
        <v>61.958333333333336</v>
      </c>
      <c r="AD25" s="11">
        <f>[21]Outubro!$E$33</f>
        <v>79.5</v>
      </c>
      <c r="AE25" s="11">
        <f>[21]Outubro!$E$34</f>
        <v>72.916666666666671</v>
      </c>
      <c r="AF25" s="11">
        <f>[21]Outubro!$E$35</f>
        <v>68.083333333333329</v>
      </c>
      <c r="AG25" s="93">
        <f t="shared" si="3"/>
        <v>61.858333333333327</v>
      </c>
      <c r="AH25" s="12" t="s">
        <v>47</v>
      </c>
      <c r="AK25" t="s">
        <v>47</v>
      </c>
    </row>
    <row r="26" spans="1:37" x14ac:dyDescent="0.2">
      <c r="A26" s="58" t="s">
        <v>171</v>
      </c>
      <c r="B26" s="11">
        <f>[22]Outubro!$E$5</f>
        <v>42.166666666666664</v>
      </c>
      <c r="C26" s="11">
        <f>[22]Outubro!$E$6</f>
        <v>41</v>
      </c>
      <c r="D26" s="11">
        <f>[22]Outubro!$E$7</f>
        <v>44.208333333333336</v>
      </c>
      <c r="E26" s="11">
        <f>[22]Outubro!$E$8</f>
        <v>55.416666666666664</v>
      </c>
      <c r="F26" s="11">
        <f>[22]Outubro!$E$9</f>
        <v>51.416666666666664</v>
      </c>
      <c r="G26" s="11">
        <f>[22]Outubro!$E$10</f>
        <v>52.083333333333336</v>
      </c>
      <c r="H26" s="11">
        <f>[22]Outubro!$E$11</f>
        <v>50</v>
      </c>
      <c r="I26" s="11">
        <f>[22]Outubro!$E$12</f>
        <v>54.333333333333336</v>
      </c>
      <c r="J26" s="11">
        <f>[22]Outubro!$E$13</f>
        <v>45.625</v>
      </c>
      <c r="K26" s="11">
        <f>[22]Outubro!$E$14</f>
        <v>43.625</v>
      </c>
      <c r="L26" s="11">
        <f>[22]Outubro!$E$15</f>
        <v>39.375</v>
      </c>
      <c r="M26" s="11">
        <f>[22]Outubro!$E$16</f>
        <v>52.875</v>
      </c>
      <c r="N26" s="11">
        <f>[22]Outubro!$E$17</f>
        <v>67.958333333333329</v>
      </c>
      <c r="O26" s="11">
        <f>[22]Outubro!$E$18</f>
        <v>70.166666666666671</v>
      </c>
      <c r="P26" s="11">
        <f>[22]Outubro!$E$19</f>
        <v>90.5</v>
      </c>
      <c r="Q26" s="11">
        <f>[22]Outubro!$E$20</f>
        <v>84.458333333333329</v>
      </c>
      <c r="R26" s="11">
        <f>[22]Outubro!$E$21</f>
        <v>69.458333333333329</v>
      </c>
      <c r="S26" s="11">
        <f>[22]Outubro!$E$22</f>
        <v>65.208333333333329</v>
      </c>
      <c r="T26" s="11">
        <f>[22]Outubro!$E$23</f>
        <v>70.708333333333329</v>
      </c>
      <c r="U26" s="11">
        <f>[22]Outubro!$E$24</f>
        <v>74.416666666666671</v>
      </c>
      <c r="V26" s="11">
        <f>[22]Outubro!$E$25</f>
        <v>75.541666666666671</v>
      </c>
      <c r="W26" s="11">
        <f>[22]Outubro!$E$26</f>
        <v>70.958333333333329</v>
      </c>
      <c r="X26" s="11">
        <f>[22]Outubro!$E$27</f>
        <v>63.875</v>
      </c>
      <c r="Y26" s="11">
        <f>[22]Outubro!$E$28</f>
        <v>79.958333333333329</v>
      </c>
      <c r="Z26" s="11">
        <f>[22]Outubro!$E$29</f>
        <v>76.333333333333329</v>
      </c>
      <c r="AA26" s="11">
        <f>[22]Outubro!$E$30</f>
        <v>84.208333333333329</v>
      </c>
      <c r="AB26" s="11">
        <f>[22]Outubro!$E$31</f>
        <v>70.916666666666671</v>
      </c>
      <c r="AC26" s="11">
        <f>[22]Outubro!$E$32</f>
        <v>62.375</v>
      </c>
      <c r="AD26" s="11">
        <f>[22]Outubro!$E$33</f>
        <v>83.958333333333329</v>
      </c>
      <c r="AE26" s="11">
        <f>[22]Outubro!$E$34</f>
        <v>78.583333333333329</v>
      </c>
      <c r="AF26" s="11">
        <f>[22]Outubro!$E$35</f>
        <v>72.25</v>
      </c>
      <c r="AG26" s="93">
        <f>AVERAGE(B26:AF26)</f>
        <v>63.998655913978489</v>
      </c>
      <c r="AJ26" t="s">
        <v>47</v>
      </c>
      <c r="AK26" t="s">
        <v>47</v>
      </c>
    </row>
    <row r="27" spans="1:37" x14ac:dyDescent="0.2">
      <c r="A27" s="58" t="s">
        <v>8</v>
      </c>
      <c r="B27" s="11">
        <f>[23]Outubro!$E$5</f>
        <v>41.666666666666664</v>
      </c>
      <c r="C27" s="11">
        <f>[23]Outubro!$E$6</f>
        <v>40.083333333333336</v>
      </c>
      <c r="D27" s="11">
        <f>[23]Outubro!$E$7</f>
        <v>42.333333333333336</v>
      </c>
      <c r="E27" s="11">
        <f>[23]Outubro!$E$8</f>
        <v>56.5</v>
      </c>
      <c r="F27" s="11">
        <f>[23]Outubro!$E$9</f>
        <v>57.75</v>
      </c>
      <c r="G27" s="11">
        <f>[23]Outubro!$E$10</f>
        <v>54.041666666666664</v>
      </c>
      <c r="H27" s="11">
        <f>[23]Outubro!$E$11</f>
        <v>46.75</v>
      </c>
      <c r="I27" s="11">
        <f>[23]Outubro!$E$12</f>
        <v>67.916666666666671</v>
      </c>
      <c r="J27" s="11">
        <f>[23]Outubro!$E$13</f>
        <v>61.375</v>
      </c>
      <c r="K27" s="11">
        <f>[23]Outubro!$E$14</f>
        <v>49.416666666666664</v>
      </c>
      <c r="L27" s="11">
        <f>[23]Outubro!$E$15</f>
        <v>43.333333333333336</v>
      </c>
      <c r="M27" s="11">
        <f>[23]Outubro!$E$16</f>
        <v>52.75</v>
      </c>
      <c r="N27" s="11">
        <f>[23]Outubro!$E$17</f>
        <v>64.458333333333329</v>
      </c>
      <c r="O27" s="11">
        <f>[23]Outubro!$E$18</f>
        <v>67.791666666666671</v>
      </c>
      <c r="P27" s="11">
        <f>[23]Outubro!$E$19</f>
        <v>87.434782608695656</v>
      </c>
      <c r="Q27" s="11">
        <f>[23]Outubro!$E$20</f>
        <v>71.4375</v>
      </c>
      <c r="R27" s="11">
        <f>[23]Outubro!$E$21</f>
        <v>62.875</v>
      </c>
      <c r="S27" s="11">
        <f>[23]Outubro!$E$22</f>
        <v>55.291666666666664</v>
      </c>
      <c r="T27" s="11">
        <f>[23]Outubro!$E$23</f>
        <v>56.833333333333336</v>
      </c>
      <c r="U27" s="11">
        <f>[23]Outubro!$E$24</f>
        <v>61</v>
      </c>
      <c r="V27" s="11">
        <f>[23]Outubro!$E$25</f>
        <v>56</v>
      </c>
      <c r="W27" s="11">
        <f>[23]Outubro!$E$26</f>
        <v>52</v>
      </c>
      <c r="X27" s="11">
        <f>[23]Outubro!$E$27</f>
        <v>50.375</v>
      </c>
      <c r="Y27" s="11">
        <f>[23]Outubro!$E$28</f>
        <v>69.25</v>
      </c>
      <c r="Z27" s="11">
        <f>[23]Outubro!$E$29</f>
        <v>63.25</v>
      </c>
      <c r="AA27" s="11">
        <f>[23]Outubro!$E$30</f>
        <v>75.75</v>
      </c>
      <c r="AB27" s="11">
        <f>[23]Outubro!$E$31</f>
        <v>68.541666666666671</v>
      </c>
      <c r="AC27" s="11">
        <f>[23]Outubro!$E$32</f>
        <v>58.75</v>
      </c>
      <c r="AD27" s="11">
        <f>[23]Outubro!$E$33</f>
        <v>84.583333333333329</v>
      </c>
      <c r="AE27" s="11">
        <f>[23]Outubro!$E$34</f>
        <v>77.833333333333329</v>
      </c>
      <c r="AF27" s="11">
        <f>[23]Outubro!$E$35</f>
        <v>69.5</v>
      </c>
      <c r="AG27" s="93">
        <f t="shared" ref="AG27:AG29" si="4">AVERAGE(B27:AF27)</f>
        <v>60.22168653576437</v>
      </c>
    </row>
    <row r="28" spans="1:37" x14ac:dyDescent="0.2">
      <c r="A28" s="58" t="s">
        <v>9</v>
      </c>
      <c r="B28" s="11">
        <f>[24]Outubro!$E$5</f>
        <v>35.125</v>
      </c>
      <c r="C28" s="11">
        <f>[24]Outubro!$E$6</f>
        <v>32.25</v>
      </c>
      <c r="D28" s="11">
        <f>[24]Outubro!$E$7</f>
        <v>29.285714285714285</v>
      </c>
      <c r="E28" s="11">
        <f>[24]Outubro!$E$8</f>
        <v>49.590909090909093</v>
      </c>
      <c r="F28" s="11">
        <f>[24]Outubro!$E$9</f>
        <v>52.652173913043477</v>
      </c>
      <c r="G28" s="11">
        <f>[24]Outubro!$E$10</f>
        <v>44.714285714285715</v>
      </c>
      <c r="H28" s="11">
        <f>[24]Outubro!$E$11</f>
        <v>37.521739130434781</v>
      </c>
      <c r="I28" s="11">
        <f>[24]Outubro!$E$12</f>
        <v>49.473684210526315</v>
      </c>
      <c r="J28" s="11">
        <f>[24]Outubro!$E$13</f>
        <v>40.9</v>
      </c>
      <c r="K28" s="11">
        <f>[24]Outubro!$E$14</f>
        <v>40.611111111111114</v>
      </c>
      <c r="L28" s="11">
        <f>[24]Outubro!$E$15</f>
        <v>36.6875</v>
      </c>
      <c r="M28" s="11">
        <f>[24]Outubro!$E$16</f>
        <v>44.25</v>
      </c>
      <c r="N28" s="11">
        <f>[24]Outubro!$E$17</f>
        <v>50.277777777777779</v>
      </c>
      <c r="O28" s="11">
        <f>[24]Outubro!$E$18</f>
        <v>53.789473684210527</v>
      </c>
      <c r="P28" s="11">
        <f>[24]Outubro!$E$19</f>
        <v>89.368421052631575</v>
      </c>
      <c r="Q28" s="11">
        <f>[24]Outubro!$E$20</f>
        <v>69.615384615384613</v>
      </c>
      <c r="R28" s="11">
        <f>[24]Outubro!$E$21</f>
        <v>60.333333333333336</v>
      </c>
      <c r="S28" s="11">
        <f>[24]Outubro!$E$22</f>
        <v>57.583333333333336</v>
      </c>
      <c r="T28" s="11">
        <f>[24]Outubro!$E$23</f>
        <v>54.75</v>
      </c>
      <c r="U28" s="11">
        <f>[24]Outubro!$E$24</f>
        <v>68.083333333333329</v>
      </c>
      <c r="V28" s="11">
        <f>[24]Outubro!$E$25</f>
        <v>60.083333333333336</v>
      </c>
      <c r="W28" s="11">
        <f>[24]Outubro!$E$26</f>
        <v>59.166666666666664</v>
      </c>
      <c r="X28" s="11">
        <f>[24]Outubro!$E$27</f>
        <v>55.291666666666664</v>
      </c>
      <c r="Y28" s="11">
        <f>[24]Outubro!$E$28</f>
        <v>72.125</v>
      </c>
      <c r="Z28" s="11">
        <f>[24]Outubro!$E$29</f>
        <v>71.708333333333329</v>
      </c>
      <c r="AA28" s="11">
        <f>[24]Outubro!$E$30</f>
        <v>78.045454545454547</v>
      </c>
      <c r="AB28" s="11">
        <f>[24]Outubro!$E$31</f>
        <v>70.041666666666671</v>
      </c>
      <c r="AC28" s="11">
        <f>[24]Outubro!$E$32</f>
        <v>55.434782608695649</v>
      </c>
      <c r="AD28" s="11">
        <f>[24]Outubro!$E$33</f>
        <v>82.125</v>
      </c>
      <c r="AE28" s="11">
        <f>[24]Outubro!$E$34</f>
        <v>85</v>
      </c>
      <c r="AF28" s="11">
        <f>[24]Outubro!$E$35</f>
        <v>69.045454545454547</v>
      </c>
      <c r="AG28" s="93">
        <f t="shared" si="4"/>
        <v>56.610662353300036</v>
      </c>
      <c r="AJ28" t="s">
        <v>47</v>
      </c>
    </row>
    <row r="29" spans="1:37" x14ac:dyDescent="0.2">
      <c r="A29" s="58" t="s">
        <v>42</v>
      </c>
      <c r="B29" s="11">
        <f>[25]Outubro!$E$5</f>
        <v>39</v>
      </c>
      <c r="C29" s="11">
        <f>[25]Outubro!$E$6</f>
        <v>37.700000000000003</v>
      </c>
      <c r="D29" s="11">
        <f>[25]Outubro!$E$7</f>
        <v>39</v>
      </c>
      <c r="E29" s="11">
        <f>[25]Outubro!$E$8</f>
        <v>50.636363636363633</v>
      </c>
      <c r="F29" s="11">
        <f>[25]Outubro!$E$9</f>
        <v>48.8</v>
      </c>
      <c r="G29" s="11">
        <f>[25]Outubro!$E$10</f>
        <v>43.18181818181818</v>
      </c>
      <c r="H29" s="11">
        <f>[25]Outubro!$E$11</f>
        <v>41.81818181818182</v>
      </c>
      <c r="I29" s="11">
        <f>[25]Outubro!$E$12</f>
        <v>40.636363636363633</v>
      </c>
      <c r="J29" s="11">
        <f>[25]Outubro!$E$13</f>
        <v>36.363636363636367</v>
      </c>
      <c r="K29" s="11">
        <f>[25]Outubro!$E$14</f>
        <v>27.09090909090909</v>
      </c>
      <c r="L29" s="11">
        <f>[25]Outubro!$E$15</f>
        <v>29.454545454545453</v>
      </c>
      <c r="M29" s="11">
        <f>[25]Outubro!$E$16</f>
        <v>49.909090909090907</v>
      </c>
      <c r="N29" s="11">
        <f>[25]Outubro!$E$17</f>
        <v>43.727272727272727</v>
      </c>
      <c r="O29" s="11">
        <f>[25]Outubro!$E$18</f>
        <v>41.545454545454547</v>
      </c>
      <c r="P29" s="11">
        <f>[25]Outubro!$E$19</f>
        <v>80.714285714285708</v>
      </c>
      <c r="Q29" s="11">
        <f>[25]Outubro!$E$20</f>
        <v>69</v>
      </c>
      <c r="R29" s="11">
        <f>[25]Outubro!$E$21</f>
        <v>52.727272727272727</v>
      </c>
      <c r="S29" s="11">
        <f>[25]Outubro!$E$22</f>
        <v>63</v>
      </c>
      <c r="T29" s="11">
        <f>[25]Outubro!$E$23</f>
        <v>66.63636363636364</v>
      </c>
      <c r="U29" s="11">
        <f>[25]Outubro!$E$24</f>
        <v>55.272727272727273</v>
      </c>
      <c r="V29" s="11">
        <f>[25]Outubro!$E$25</f>
        <v>60.285714285714285</v>
      </c>
      <c r="W29" s="11">
        <f>[25]Outubro!$E$26</f>
        <v>62.8</v>
      </c>
      <c r="X29" s="11">
        <f>[25]Outubro!$E$27</f>
        <v>65.3</v>
      </c>
      <c r="Y29" s="11">
        <f>[25]Outubro!$E$28</f>
        <v>64.7</v>
      </c>
      <c r="Z29" s="11">
        <f>[25]Outubro!$E$29</f>
        <v>57.363636363636367</v>
      </c>
      <c r="AA29" s="11">
        <f>[25]Outubro!$E$30</f>
        <v>82</v>
      </c>
      <c r="AB29" s="11">
        <f>[25]Outubro!$E$31</f>
        <v>59.090909090909093</v>
      </c>
      <c r="AC29" s="11">
        <f>[25]Outubro!$E$32</f>
        <v>57.636363636363633</v>
      </c>
      <c r="AD29" s="11">
        <f>[25]Outubro!$E$33</f>
        <v>75.555555555555557</v>
      </c>
      <c r="AE29" s="11">
        <f>[25]Outubro!$E$34</f>
        <v>61.81818181818182</v>
      </c>
      <c r="AF29" s="11">
        <f>[25]Outubro!$E$35</f>
        <v>55.18181818181818</v>
      </c>
      <c r="AG29" s="93">
        <f t="shared" si="4"/>
        <v>53.482144020853696</v>
      </c>
      <c r="AK29" t="s">
        <v>47</v>
      </c>
    </row>
    <row r="30" spans="1:37" x14ac:dyDescent="0.2">
      <c r="A30" s="58" t="s">
        <v>10</v>
      </c>
      <c r="B30" s="11" t="str">
        <f>[26]Outubro!$E$5</f>
        <v>*</v>
      </c>
      <c r="C30" s="11" t="str">
        <f>[26]Outubro!$E$6</f>
        <v>*</v>
      </c>
      <c r="D30" s="11" t="str">
        <f>[26]Outubro!$E$7</f>
        <v>*</v>
      </c>
      <c r="E30" s="11" t="str">
        <f>[26]Outubro!$E$8</f>
        <v>*</v>
      </c>
      <c r="F30" s="11" t="str">
        <f>[26]Outubro!$E$9</f>
        <v>*</v>
      </c>
      <c r="G30" s="11" t="str">
        <f>[26]Outubro!$E$10</f>
        <v>*</v>
      </c>
      <c r="H30" s="11" t="str">
        <f>[26]Outubro!$E$11</f>
        <v>*</v>
      </c>
      <c r="I30" s="11" t="str">
        <f>[26]Outubro!$E$12</f>
        <v>*</v>
      </c>
      <c r="J30" s="11" t="str">
        <f>[26]Outubro!$E$13</f>
        <v>*</v>
      </c>
      <c r="K30" s="11" t="str">
        <f>[26]Outubro!$E$14</f>
        <v>*</v>
      </c>
      <c r="L30" s="11" t="str">
        <f>[26]Outubro!$E$15</f>
        <v>*</v>
      </c>
      <c r="M30" s="11" t="str">
        <f>[26]Outubro!$E$16</f>
        <v>*</v>
      </c>
      <c r="N30" s="11" t="str">
        <f>[26]Outubro!$E$17</f>
        <v>*</v>
      </c>
      <c r="O30" s="11" t="str">
        <f>[26]Outubro!$E$18</f>
        <v>*</v>
      </c>
      <c r="P30" s="11" t="str">
        <f>[26]Outubro!$E$19</f>
        <v>*</v>
      </c>
      <c r="Q30" s="11" t="str">
        <f>[26]Outubro!$E$20</f>
        <v>*</v>
      </c>
      <c r="R30" s="11" t="str">
        <f>[26]Outubro!$E$21</f>
        <v>*</v>
      </c>
      <c r="S30" s="11" t="str">
        <f>[26]Outubro!$E$22</f>
        <v>*</v>
      </c>
      <c r="T30" s="11" t="str">
        <f>[26]Outubro!$E$23</f>
        <v>*</v>
      </c>
      <c r="U30" s="11" t="str">
        <f>[26]Outubro!$E$24</f>
        <v>*</v>
      </c>
      <c r="V30" s="11" t="str">
        <f>[26]Outubro!$E$25</f>
        <v>*</v>
      </c>
      <c r="W30" s="11" t="str">
        <f>[26]Outubro!$E$26</f>
        <v>*</v>
      </c>
      <c r="X30" s="11" t="str">
        <f>[26]Outubro!$E$27</f>
        <v>*</v>
      </c>
      <c r="Y30" s="11" t="str">
        <f>[26]Outubro!$E$28</f>
        <v>*</v>
      </c>
      <c r="Z30" s="11" t="str">
        <f>[26]Outubro!$E$29</f>
        <v>*</v>
      </c>
      <c r="AA30" s="11" t="str">
        <f>[26]Outubro!$E$30</f>
        <v>*</v>
      </c>
      <c r="AB30" s="11" t="str">
        <f>[26]Outubro!$E$31</f>
        <v>*</v>
      </c>
      <c r="AC30" s="11" t="str">
        <f>[26]Outubro!$E$32</f>
        <v>*</v>
      </c>
      <c r="AD30" s="11" t="str">
        <f>[26]Outubro!$E$33</f>
        <v>*</v>
      </c>
      <c r="AE30" s="11" t="str">
        <f>[26]Outubro!$E$34</f>
        <v>*</v>
      </c>
      <c r="AF30" s="11" t="str">
        <f>[26]Outubro!$E$35</f>
        <v>*</v>
      </c>
      <c r="AG30" s="93" t="s">
        <v>226</v>
      </c>
      <c r="AJ30" t="s">
        <v>47</v>
      </c>
      <c r="AK30" t="s">
        <v>47</v>
      </c>
    </row>
    <row r="31" spans="1:37" x14ac:dyDescent="0.2">
      <c r="A31" s="58" t="s">
        <v>172</v>
      </c>
      <c r="B31" s="11">
        <f>[27]Outubro!$E$5</f>
        <v>32.555555555555557</v>
      </c>
      <c r="C31" s="11">
        <f>[27]Outubro!$E$6</f>
        <v>37</v>
      </c>
      <c r="D31" s="11">
        <f>[27]Outubro!$E$7</f>
        <v>38.727272727272727</v>
      </c>
      <c r="E31" s="11">
        <f>[27]Outubro!$E$8</f>
        <v>50.142857142857146</v>
      </c>
      <c r="F31" s="11">
        <f>[27]Outubro!$E$9</f>
        <v>52.6875</v>
      </c>
      <c r="G31" s="11">
        <f>[27]Outubro!$E$10</f>
        <v>46.1875</v>
      </c>
      <c r="H31" s="11">
        <f>[27]Outubro!$E$11</f>
        <v>43.222222222222221</v>
      </c>
      <c r="I31" s="11">
        <f>[27]Outubro!$E$12</f>
        <v>43.166666666666664</v>
      </c>
      <c r="J31" s="11">
        <f>[27]Outubro!$E$13</f>
        <v>36.142857142857146</v>
      </c>
      <c r="K31" s="11">
        <f>[27]Outubro!$E$14</f>
        <v>33.6</v>
      </c>
      <c r="L31" s="11">
        <f>[27]Outubro!$E$15</f>
        <v>35.235294117647058</v>
      </c>
      <c r="M31" s="11">
        <f>[27]Outubro!$E$16</f>
        <v>58</v>
      </c>
      <c r="N31" s="11">
        <f>[27]Outubro!$E$17</f>
        <v>64.285714285714292</v>
      </c>
      <c r="O31" s="11">
        <f>[27]Outubro!$E$18</f>
        <v>66.25</v>
      </c>
      <c r="P31" s="11">
        <f>[27]Outubro!$E$19</f>
        <v>91.4</v>
      </c>
      <c r="Q31" s="11">
        <f>[27]Outubro!$E$20</f>
        <v>77.571428571428569</v>
      </c>
      <c r="R31" s="11">
        <f>[27]Outubro!$E$21</f>
        <v>62</v>
      </c>
      <c r="S31" s="11">
        <f>[27]Outubro!$E$22</f>
        <v>65.294117647058826</v>
      </c>
      <c r="T31" s="11">
        <f>[27]Outubro!$E$23</f>
        <v>57.125</v>
      </c>
      <c r="U31" s="11">
        <f>[27]Outubro!$E$24</f>
        <v>62</v>
      </c>
      <c r="V31" s="11">
        <f>[27]Outubro!$E$25</f>
        <v>64.941176470588232</v>
      </c>
      <c r="W31" s="11">
        <f>[27]Outubro!$E$26</f>
        <v>63.25</v>
      </c>
      <c r="X31" s="11">
        <f>[27]Outubro!$E$27</f>
        <v>70.588235294117652</v>
      </c>
      <c r="Y31" s="11">
        <f>[27]Outubro!$E$28</f>
        <v>81.533333333333331</v>
      </c>
      <c r="Z31" s="11">
        <f>[27]Outubro!$E$29</f>
        <v>68.9375</v>
      </c>
      <c r="AA31" s="11">
        <f>[27]Outubro!$E$30</f>
        <v>88.083333333333329</v>
      </c>
      <c r="AB31" s="11">
        <f>[27]Outubro!$E$31</f>
        <v>60.428571428571431</v>
      </c>
      <c r="AC31" s="11">
        <f>[27]Outubro!$E$32</f>
        <v>53.411764705882355</v>
      </c>
      <c r="AD31" s="11">
        <f>[27]Outubro!$E$33</f>
        <v>83.411764705882348</v>
      </c>
      <c r="AE31" s="11">
        <f>[27]Outubro!$E$34</f>
        <v>68.0625</v>
      </c>
      <c r="AF31" s="11">
        <f>[27]Outubro!$E$35</f>
        <v>66.764705882352942</v>
      </c>
      <c r="AG31" s="93">
        <f>AVERAGE(B31:AF31)</f>
        <v>58.774415201075534</v>
      </c>
      <c r="AH31" s="12" t="s">
        <v>47</v>
      </c>
      <c r="AJ31" t="s">
        <v>47</v>
      </c>
    </row>
    <row r="32" spans="1:37" x14ac:dyDescent="0.2">
      <c r="A32" s="58" t="s">
        <v>11</v>
      </c>
      <c r="B32" s="11" t="str">
        <f>[28]Outubro!$E$5</f>
        <v>*</v>
      </c>
      <c r="C32" s="11" t="str">
        <f>[28]Outubro!$E$6</f>
        <v>*</v>
      </c>
      <c r="D32" s="11" t="str">
        <f>[28]Outubro!$E$7</f>
        <v>*</v>
      </c>
      <c r="E32" s="11" t="str">
        <f>[28]Outubro!$E$8</f>
        <v>*</v>
      </c>
      <c r="F32" s="11" t="str">
        <f>[28]Outubro!$E$9</f>
        <v>*</v>
      </c>
      <c r="G32" s="11" t="str">
        <f>[28]Outubro!$E$10</f>
        <v>*</v>
      </c>
      <c r="H32" s="11" t="str">
        <f>[28]Outubro!$E$11</f>
        <v>*</v>
      </c>
      <c r="I32" s="11" t="str">
        <f>[28]Outubro!$E$12</f>
        <v>*</v>
      </c>
      <c r="J32" s="11" t="str">
        <f>[28]Outubro!$E$13</f>
        <v>*</v>
      </c>
      <c r="K32" s="11" t="str">
        <f>[28]Outubro!$E$14</f>
        <v>*</v>
      </c>
      <c r="L32" s="11" t="str">
        <f>[28]Outubro!$E$15</f>
        <v>*</v>
      </c>
      <c r="M32" s="11" t="str">
        <f>[28]Outubro!$E$16</f>
        <v>*</v>
      </c>
      <c r="N32" s="11" t="str">
        <f>[28]Outubro!$E$17</f>
        <v>*</v>
      </c>
      <c r="O32" s="11" t="str">
        <f>[28]Outubro!$E$18</f>
        <v>*</v>
      </c>
      <c r="P32" s="11" t="str">
        <f>[28]Outubro!$E$19</f>
        <v>*</v>
      </c>
      <c r="Q32" s="11" t="str">
        <f>[28]Outubro!$E$20</f>
        <v>*</v>
      </c>
      <c r="R32" s="11" t="str">
        <f>[28]Outubro!$E$21</f>
        <v>*</v>
      </c>
      <c r="S32" s="11" t="str">
        <f>[28]Outubro!$E$22</f>
        <v>*</v>
      </c>
      <c r="T32" s="11" t="str">
        <f>[28]Outubro!$E$23</f>
        <v>*</v>
      </c>
      <c r="U32" s="11" t="str">
        <f>[28]Outubro!$E$24</f>
        <v>*</v>
      </c>
      <c r="V32" s="11" t="str">
        <f>[28]Outubro!$E$25</f>
        <v>*</v>
      </c>
      <c r="W32" s="11" t="str">
        <f>[28]Outubro!$E$26</f>
        <v>*</v>
      </c>
      <c r="X32" s="11" t="str">
        <f>[28]Outubro!$E$27</f>
        <v>*</v>
      </c>
      <c r="Y32" s="11" t="str">
        <f>[28]Outubro!$E$28</f>
        <v>*</v>
      </c>
      <c r="Z32" s="11" t="str">
        <f>[28]Outubro!$E$29</f>
        <v>*</v>
      </c>
      <c r="AA32" s="11" t="str">
        <f>[28]Outubro!$E$30</f>
        <v>*</v>
      </c>
      <c r="AB32" s="11" t="str">
        <f>[28]Outubro!$E$31</f>
        <v>*</v>
      </c>
      <c r="AC32" s="11" t="str">
        <f>[28]Outubro!$E$32</f>
        <v>*</v>
      </c>
      <c r="AD32" s="11" t="str">
        <f>[28]Outubro!$E$33</f>
        <v>*</v>
      </c>
      <c r="AE32" s="11" t="str">
        <f>[28]Outubro!$E$34</f>
        <v>*</v>
      </c>
      <c r="AF32" s="11" t="str">
        <f>[28]Outubro!$E$35</f>
        <v>*</v>
      </c>
      <c r="AG32" s="93" t="s">
        <v>226</v>
      </c>
      <c r="AK32" t="s">
        <v>47</v>
      </c>
    </row>
    <row r="33" spans="1:38" s="5" customFormat="1" x14ac:dyDescent="0.2">
      <c r="A33" s="58" t="s">
        <v>12</v>
      </c>
      <c r="B33" s="11" t="str">
        <f>[29]Outubro!$E$5</f>
        <v>*</v>
      </c>
      <c r="C33" s="11" t="str">
        <f>[29]Outubro!$E$6</f>
        <v>*</v>
      </c>
      <c r="D33" s="11" t="str">
        <f>[29]Outubro!$E$7</f>
        <v>*</v>
      </c>
      <c r="E33" s="11" t="str">
        <f>[29]Outubro!$E$8</f>
        <v>*</v>
      </c>
      <c r="F33" s="11" t="str">
        <f>[29]Outubro!$E$9</f>
        <v>*</v>
      </c>
      <c r="G33" s="11" t="str">
        <f>[29]Outubro!$E$10</f>
        <v>*</v>
      </c>
      <c r="H33" s="11" t="str">
        <f>[29]Outubro!$E$11</f>
        <v>*</v>
      </c>
      <c r="I33" s="11" t="str">
        <f>[29]Outubro!$E$12</f>
        <v>*</v>
      </c>
      <c r="J33" s="11" t="str">
        <f>[29]Outubro!$E$13</f>
        <v>*</v>
      </c>
      <c r="K33" s="11" t="str">
        <f>[29]Outubro!$E$14</f>
        <v>*</v>
      </c>
      <c r="L33" s="11" t="str">
        <f>[29]Outubro!$E$15</f>
        <v>*</v>
      </c>
      <c r="M33" s="11" t="str">
        <f>[29]Outubro!$E$16</f>
        <v>*</v>
      </c>
      <c r="N33" s="11" t="str">
        <f>[29]Outubro!$E$17</f>
        <v>*</v>
      </c>
      <c r="O33" s="11">
        <f>[29]Outubro!$E$18</f>
        <v>32.25</v>
      </c>
      <c r="P33" s="11">
        <f>[29]Outubro!$E$19</f>
        <v>64.583333333333329</v>
      </c>
      <c r="Q33" s="11">
        <f>[29]Outubro!$E$20</f>
        <v>68.416666666666671</v>
      </c>
      <c r="R33" s="11">
        <f>[29]Outubro!$E$21</f>
        <v>52.583333333333336</v>
      </c>
      <c r="S33" s="11">
        <f>[29]Outubro!$E$22</f>
        <v>59.958333333333336</v>
      </c>
      <c r="T33" s="11">
        <f>[29]Outubro!$E$23</f>
        <v>90</v>
      </c>
      <c r="U33" s="11" t="str">
        <f>[29]Outubro!$E$24</f>
        <v>*</v>
      </c>
      <c r="V33" s="11" t="str">
        <f>[29]Outubro!$E$25</f>
        <v>*</v>
      </c>
      <c r="W33" s="11" t="str">
        <f>[29]Outubro!$E$26</f>
        <v>*</v>
      </c>
      <c r="X33" s="11" t="str">
        <f>[29]Outubro!$E$27</f>
        <v>*</v>
      </c>
      <c r="Y33" s="11" t="str">
        <f>[29]Outubro!$E$28</f>
        <v>*</v>
      </c>
      <c r="Z33" s="11" t="str">
        <f>[29]Outubro!$E$29</f>
        <v>*</v>
      </c>
      <c r="AA33" s="11" t="str">
        <f>[29]Outubro!$E$30</f>
        <v>*</v>
      </c>
      <c r="AB33" s="11" t="str">
        <f>[29]Outubro!$E$31</f>
        <v>*</v>
      </c>
      <c r="AC33" s="11" t="str">
        <f>[29]Outubro!$E$32</f>
        <v>*</v>
      </c>
      <c r="AD33" s="11">
        <f>[29]Outubro!$E$33</f>
        <v>71.181818181818187</v>
      </c>
      <c r="AE33" s="11">
        <f>[29]Outubro!$E$34</f>
        <v>63.541666666666664</v>
      </c>
      <c r="AF33" s="11">
        <f>[29]Outubro!$E$35</f>
        <v>57.166666666666664</v>
      </c>
      <c r="AG33" s="93">
        <f t="shared" ref="AG33:AG35" si="5">AVERAGE(B33:AF33)</f>
        <v>62.186868686868692</v>
      </c>
    </row>
    <row r="34" spans="1:38" x14ac:dyDescent="0.2">
      <c r="A34" s="58" t="s">
        <v>13</v>
      </c>
      <c r="B34" s="11" t="str">
        <f>[30]Outubro!$E$5</f>
        <v>*</v>
      </c>
      <c r="C34" s="11" t="str">
        <f>[30]Outubro!$E$6</f>
        <v>*</v>
      </c>
      <c r="D34" s="11" t="str">
        <f>[30]Outubro!$E$7</f>
        <v>*</v>
      </c>
      <c r="E34" s="11" t="str">
        <f>[30]Outubro!$E$8</f>
        <v>*</v>
      </c>
      <c r="F34" s="11" t="str">
        <f>[30]Outubro!$E$9</f>
        <v>*</v>
      </c>
      <c r="G34" s="11" t="str">
        <f>[30]Outubro!$E$10</f>
        <v>*</v>
      </c>
      <c r="H34" s="11" t="str">
        <f>[30]Outubro!$E$11</f>
        <v>*</v>
      </c>
      <c r="I34" s="11" t="str">
        <f>[30]Outubro!$E$12</f>
        <v>*</v>
      </c>
      <c r="J34" s="11" t="str">
        <f>[30]Outubro!$E$13</f>
        <v>*</v>
      </c>
      <c r="K34" s="11" t="str">
        <f>[30]Outubro!$E$14</f>
        <v>*</v>
      </c>
      <c r="L34" s="11" t="str">
        <f>[30]Outubro!$E$15</f>
        <v>*</v>
      </c>
      <c r="M34" s="11" t="str">
        <f>[30]Outubro!$E$16</f>
        <v>*</v>
      </c>
      <c r="N34" s="11" t="str">
        <f>[30]Outubro!$E$17</f>
        <v>*</v>
      </c>
      <c r="O34" s="11" t="str">
        <f>[30]Outubro!$E$18</f>
        <v>*</v>
      </c>
      <c r="P34" s="11" t="str">
        <f>[30]Outubro!$E$19</f>
        <v>*</v>
      </c>
      <c r="Q34" s="11" t="str">
        <f>[30]Outubro!$E$20</f>
        <v>*</v>
      </c>
      <c r="R34" s="11" t="str">
        <f>[30]Outubro!$E$21</f>
        <v>*</v>
      </c>
      <c r="S34" s="11" t="str">
        <f>[30]Outubro!$E$22</f>
        <v>*</v>
      </c>
      <c r="T34" s="11" t="str">
        <f>[30]Outubro!$E$23</f>
        <v>*</v>
      </c>
      <c r="U34" s="11" t="str">
        <f>[30]Outubro!$E$24</f>
        <v>*</v>
      </c>
      <c r="V34" s="11" t="str">
        <f>[30]Outubro!$E$25</f>
        <v>*</v>
      </c>
      <c r="W34" s="11" t="str">
        <f>[30]Outubro!$E$26</f>
        <v>*</v>
      </c>
      <c r="X34" s="11" t="str">
        <f>[30]Outubro!$E$27</f>
        <v>*</v>
      </c>
      <c r="Y34" s="11" t="str">
        <f>[30]Outubro!$E$28</f>
        <v>*</v>
      </c>
      <c r="Z34" s="11" t="str">
        <f>[30]Outubro!$E$29</f>
        <v>*</v>
      </c>
      <c r="AA34" s="11" t="str">
        <f>[30]Outubro!$E$30</f>
        <v>*</v>
      </c>
      <c r="AB34" s="11" t="str">
        <f>[30]Outubro!$E$31</f>
        <v>*</v>
      </c>
      <c r="AC34" s="11" t="str">
        <f>[30]Outubro!$E$32</f>
        <v>*</v>
      </c>
      <c r="AD34" s="11" t="str">
        <f>[30]Outubro!$E$33</f>
        <v>*</v>
      </c>
      <c r="AE34" s="11" t="str">
        <f>[30]Outubro!$E$34</f>
        <v>*</v>
      </c>
      <c r="AF34" s="11" t="str">
        <f>[30]Outubro!$E$35</f>
        <v>*</v>
      </c>
      <c r="AG34" s="93" t="s">
        <v>226</v>
      </c>
      <c r="AJ34" t="s">
        <v>47</v>
      </c>
    </row>
    <row r="35" spans="1:38" x14ac:dyDescent="0.2">
      <c r="A35" s="58" t="s">
        <v>173</v>
      </c>
      <c r="B35" s="11">
        <f>[31]Outubro!$E$5</f>
        <v>42.291666666666664</v>
      </c>
      <c r="C35" s="11">
        <f>[31]Outubro!$E$6</f>
        <v>40.958333333333336</v>
      </c>
      <c r="D35" s="11">
        <f>[31]Outubro!$E$7</f>
        <v>45.041666666666664</v>
      </c>
      <c r="E35" s="11">
        <f>[31]Outubro!$E$8</f>
        <v>53.583333333333336</v>
      </c>
      <c r="F35" s="11">
        <f>[31]Outubro!$E$9</f>
        <v>55.791666666666664</v>
      </c>
      <c r="G35" s="11">
        <f>[31]Outubro!$E$10</f>
        <v>57.75</v>
      </c>
      <c r="H35" s="11">
        <f>[31]Outubro!$E$11</f>
        <v>51.75</v>
      </c>
      <c r="I35" s="11">
        <f>[31]Outubro!$E$12</f>
        <v>55.625</v>
      </c>
      <c r="J35" s="11">
        <f>[31]Outubro!$E$13</f>
        <v>42.458333333333336</v>
      </c>
      <c r="K35" s="11">
        <f>[31]Outubro!$E$14</f>
        <v>48.375</v>
      </c>
      <c r="L35" s="11">
        <f>[31]Outubro!$E$15</f>
        <v>41.476190476190474</v>
      </c>
      <c r="M35" s="11">
        <f>[31]Outubro!$E$16</f>
        <v>48.071428571428569</v>
      </c>
      <c r="N35" s="11">
        <f>[31]Outubro!$E$17</f>
        <v>66.571428571428569</v>
      </c>
      <c r="O35" s="11">
        <f>[31]Outubro!$E$18</f>
        <v>56.285714285714285</v>
      </c>
      <c r="P35" s="11">
        <f>[31]Outubro!$E$19</f>
        <v>84</v>
      </c>
      <c r="Q35" s="11">
        <f>[31]Outubro!$E$20</f>
        <v>84.875</v>
      </c>
      <c r="R35" s="11">
        <f>[31]Outubro!$E$21</f>
        <v>68.333333333333329</v>
      </c>
      <c r="S35" s="11">
        <f>[31]Outubro!$E$22</f>
        <v>60.777777777777779</v>
      </c>
      <c r="T35" s="11">
        <f>[31]Outubro!$E$23</f>
        <v>72.125</v>
      </c>
      <c r="U35" s="11">
        <f>[31]Outubro!$E$24</f>
        <v>68</v>
      </c>
      <c r="V35" s="11">
        <f>[31]Outubro!$E$25</f>
        <v>66.666666666666671</v>
      </c>
      <c r="W35" s="11">
        <f>[31]Outubro!$E$26</f>
        <v>68.25</v>
      </c>
      <c r="X35" s="11" t="str">
        <f>[31]Outubro!$E$27</f>
        <v>*</v>
      </c>
      <c r="Y35" s="11" t="str">
        <f>[31]Outubro!$E$28</f>
        <v>*</v>
      </c>
      <c r="Z35" s="11">
        <f>[31]Outubro!$E$29</f>
        <v>68.428571428571431</v>
      </c>
      <c r="AA35" s="11" t="str">
        <f>[31]Outubro!$E$30</f>
        <v>*</v>
      </c>
      <c r="AB35" s="11">
        <f>[31]Outubro!$E$31</f>
        <v>75.285714285714292</v>
      </c>
      <c r="AC35" s="11">
        <f>[31]Outubro!$E$32</f>
        <v>63.727272727272727</v>
      </c>
      <c r="AD35" s="11">
        <f>[31]Outubro!$E$33</f>
        <v>83.666666666666671</v>
      </c>
      <c r="AE35" s="11">
        <f>[31]Outubro!$E$34</f>
        <v>87.666666666666671</v>
      </c>
      <c r="AF35" s="11">
        <f>[31]Outubro!$E$35</f>
        <v>73.8</v>
      </c>
      <c r="AG35" s="93">
        <f t="shared" si="5"/>
        <v>61.844015409193979</v>
      </c>
      <c r="AK35" t="s">
        <v>47</v>
      </c>
    </row>
    <row r="36" spans="1:38" x14ac:dyDescent="0.2">
      <c r="A36" s="58" t="s">
        <v>144</v>
      </c>
      <c r="B36" s="11" t="str">
        <f>[32]Outubro!$E$5</f>
        <v>*</v>
      </c>
      <c r="C36" s="11" t="str">
        <f>[32]Outubro!$E$6</f>
        <v>*</v>
      </c>
      <c r="D36" s="11" t="str">
        <f>[32]Outubro!$E$7</f>
        <v>*</v>
      </c>
      <c r="E36" s="11" t="str">
        <f>[32]Outubro!$E$8</f>
        <v>*</v>
      </c>
      <c r="F36" s="11" t="str">
        <f>[32]Outubro!$E$9</f>
        <v>*</v>
      </c>
      <c r="G36" s="11" t="str">
        <f>[32]Outubro!$E$10</f>
        <v>*</v>
      </c>
      <c r="H36" s="11" t="str">
        <f>[32]Outubro!$E$11</f>
        <v>*</v>
      </c>
      <c r="I36" s="11" t="str">
        <f>[32]Outubro!$E$12</f>
        <v>*</v>
      </c>
      <c r="J36" s="11" t="str">
        <f>[32]Outubro!$E$13</f>
        <v>*</v>
      </c>
      <c r="K36" s="11" t="str">
        <f>[32]Outubro!$E$14</f>
        <v>*</v>
      </c>
      <c r="L36" s="11" t="str">
        <f>[32]Outubro!$E$15</f>
        <v>*</v>
      </c>
      <c r="M36" s="11" t="str">
        <f>[32]Outubro!$E$16</f>
        <v>*</v>
      </c>
      <c r="N36" s="11" t="str">
        <f>[32]Outubro!$E$17</f>
        <v>*</v>
      </c>
      <c r="O36" s="11" t="str">
        <f>[32]Outubro!$E$18</f>
        <v>*</v>
      </c>
      <c r="P36" s="11" t="str">
        <f>[32]Outubro!$E$19</f>
        <v>*</v>
      </c>
      <c r="Q36" s="11" t="str">
        <f>[32]Outubro!$E$20</f>
        <v>*</v>
      </c>
      <c r="R36" s="11" t="str">
        <f>[32]Outubro!$E$21</f>
        <v>*</v>
      </c>
      <c r="S36" s="11" t="str">
        <f>[32]Outubro!$E$22</f>
        <v>*</v>
      </c>
      <c r="T36" s="11" t="str">
        <f>[32]Outubro!$E$23</f>
        <v>*</v>
      </c>
      <c r="U36" s="11" t="str">
        <f>[32]Outubro!$E$24</f>
        <v>*</v>
      </c>
      <c r="V36" s="11" t="str">
        <f>[32]Outubro!$E$25</f>
        <v>*</v>
      </c>
      <c r="W36" s="11" t="str">
        <f>[32]Outubro!$E$26</f>
        <v>*</v>
      </c>
      <c r="X36" s="11" t="str">
        <f>[32]Outubro!$E$27</f>
        <v>*</v>
      </c>
      <c r="Y36" s="11" t="str">
        <f>[32]Outubro!$E$28</f>
        <v>*</v>
      </c>
      <c r="Z36" s="11" t="str">
        <f>[32]Outubro!$E$29</f>
        <v>*</v>
      </c>
      <c r="AA36" s="11" t="str">
        <f>[32]Outubro!$E$30</f>
        <v>*</v>
      </c>
      <c r="AB36" s="11" t="str">
        <f>[32]Outubro!$E$31</f>
        <v>*</v>
      </c>
      <c r="AC36" s="11" t="str">
        <f>[32]Outubro!$E$32</f>
        <v>*</v>
      </c>
      <c r="AD36" s="11" t="str">
        <f>[32]Outubro!$E$33</f>
        <v>*</v>
      </c>
      <c r="AE36" s="11" t="str">
        <f>[32]Outubro!$E$34</f>
        <v>*</v>
      </c>
      <c r="AF36" s="11" t="str">
        <f>[32]Outubro!$E$35</f>
        <v>*</v>
      </c>
      <c r="AG36" s="93" t="s">
        <v>226</v>
      </c>
      <c r="AK36" t="s">
        <v>47</v>
      </c>
    </row>
    <row r="37" spans="1:38" x14ac:dyDescent="0.2">
      <c r="A37" s="58" t="s">
        <v>14</v>
      </c>
      <c r="B37" s="11" t="str">
        <f>[33]Outubro!$E$5</f>
        <v>*</v>
      </c>
      <c r="C37" s="11" t="str">
        <f>[33]Outubro!$E$6</f>
        <v>*</v>
      </c>
      <c r="D37" s="11" t="str">
        <f>[33]Outubro!$E$7</f>
        <v>*</v>
      </c>
      <c r="E37" s="11" t="str">
        <f>[33]Outubro!$E$8</f>
        <v>*</v>
      </c>
      <c r="F37" s="11" t="str">
        <f>[33]Outubro!$E$9</f>
        <v>*</v>
      </c>
      <c r="G37" s="11" t="str">
        <f>[33]Outubro!$E$10</f>
        <v>*</v>
      </c>
      <c r="H37" s="11" t="str">
        <f>[33]Outubro!$E$11</f>
        <v>*</v>
      </c>
      <c r="I37" s="11" t="str">
        <f>[33]Outubro!$E$12</f>
        <v>*</v>
      </c>
      <c r="J37" s="11" t="str">
        <f>[33]Outubro!$E$13</f>
        <v>*</v>
      </c>
      <c r="K37" s="11" t="str">
        <f>[33]Outubro!$E$14</f>
        <v>*</v>
      </c>
      <c r="L37" s="11" t="str">
        <f>[33]Outubro!$E$15</f>
        <v>*</v>
      </c>
      <c r="M37" s="11" t="str">
        <f>[33]Outubro!$E$16</f>
        <v>*</v>
      </c>
      <c r="N37" s="11" t="str">
        <f>[33]Outubro!$E$17</f>
        <v>*</v>
      </c>
      <c r="O37" s="11" t="str">
        <f>[33]Outubro!$E$18</f>
        <v>*</v>
      </c>
      <c r="P37" s="11" t="str">
        <f>[33]Outubro!$E$19</f>
        <v>*</v>
      </c>
      <c r="Q37" s="11" t="str">
        <f>[33]Outubro!$E$20</f>
        <v>*</v>
      </c>
      <c r="R37" s="11" t="str">
        <f>[33]Outubro!$E$21</f>
        <v>*</v>
      </c>
      <c r="S37" s="11" t="str">
        <f>[33]Outubro!$E$22</f>
        <v>*</v>
      </c>
      <c r="T37" s="11" t="str">
        <f>[33]Outubro!$E$23</f>
        <v>*</v>
      </c>
      <c r="U37" s="11" t="str">
        <f>[33]Outubro!$E$24</f>
        <v>*</v>
      </c>
      <c r="V37" s="11" t="str">
        <f>[33]Outubro!$E$25</f>
        <v>*</v>
      </c>
      <c r="W37" s="11" t="str">
        <f>[33]Outubro!$E$26</f>
        <v>*</v>
      </c>
      <c r="X37" s="11" t="str">
        <f>[33]Outubro!$E$27</f>
        <v>*</v>
      </c>
      <c r="Y37" s="11" t="str">
        <f>[33]Outubro!$E$28</f>
        <v>*</v>
      </c>
      <c r="Z37" s="11" t="str">
        <f>[33]Outubro!$E$29</f>
        <v>*</v>
      </c>
      <c r="AA37" s="11" t="str">
        <f>[33]Outubro!$E$30</f>
        <v>*</v>
      </c>
      <c r="AB37" s="11" t="str">
        <f>[33]Outubro!$E$31</f>
        <v>*</v>
      </c>
      <c r="AC37" s="11" t="str">
        <f>[33]Outubro!$E$32</f>
        <v>*</v>
      </c>
      <c r="AD37" s="11" t="str">
        <f>[33]Outubro!$E$33</f>
        <v>*</v>
      </c>
      <c r="AE37" s="11" t="str">
        <f>[33]Outubro!$E$34</f>
        <v>*</v>
      </c>
      <c r="AF37" s="11" t="str">
        <f>[33]Outubro!$E$35</f>
        <v>*</v>
      </c>
      <c r="AG37" s="93" t="s">
        <v>226</v>
      </c>
      <c r="AI37" t="s">
        <v>47</v>
      </c>
      <c r="AK37" t="s">
        <v>47</v>
      </c>
    </row>
    <row r="38" spans="1:38" x14ac:dyDescent="0.2">
      <c r="A38" s="58" t="s">
        <v>174</v>
      </c>
      <c r="B38" s="11">
        <f>[34]Outubro!$E$5</f>
        <v>59.727272727272727</v>
      </c>
      <c r="C38" s="11">
        <f>[34]Outubro!$E$6</f>
        <v>56.81818181818182</v>
      </c>
      <c r="D38" s="11">
        <f>[34]Outubro!$E$7</f>
        <v>64.75</v>
      </c>
      <c r="E38" s="11">
        <f>[34]Outubro!$E$8</f>
        <v>61.909090909090907</v>
      </c>
      <c r="F38" s="11">
        <f>[34]Outubro!$E$9</f>
        <v>69.142857142857139</v>
      </c>
      <c r="G38" s="11">
        <f>[34]Outubro!$E$10</f>
        <v>62</v>
      </c>
      <c r="H38" s="11">
        <f>[34]Outubro!$E$11</f>
        <v>59.9</v>
      </c>
      <c r="I38" s="11">
        <f>[34]Outubro!$E$12</f>
        <v>62.777777777777779</v>
      </c>
      <c r="J38" s="11">
        <f>[34]Outubro!$E$13</f>
        <v>64.666666666666671</v>
      </c>
      <c r="K38" s="11">
        <f>[34]Outubro!$E$14</f>
        <v>59.444444444444443</v>
      </c>
      <c r="L38" s="11">
        <f>[34]Outubro!$E$15</f>
        <v>58.9</v>
      </c>
      <c r="M38" s="11">
        <f>[34]Outubro!$E$16</f>
        <v>85.769230769230774</v>
      </c>
      <c r="N38" s="11">
        <f>[34]Outubro!$E$17</f>
        <v>83.15384615384616</v>
      </c>
      <c r="O38" s="11">
        <f>[34]Outubro!$E$18</f>
        <v>75.63636363636364</v>
      </c>
      <c r="P38" s="11">
        <f>[34]Outubro!$E$19</f>
        <v>63.875</v>
      </c>
      <c r="Q38" s="11">
        <f>[34]Outubro!$E$20</f>
        <v>78.714285714285708</v>
      </c>
      <c r="R38" s="11">
        <f>[34]Outubro!$E$21</f>
        <v>78.454545454545453</v>
      </c>
      <c r="S38" s="11">
        <f>[34]Outubro!$E$22</f>
        <v>68.36363636363636</v>
      </c>
      <c r="T38" s="11">
        <f>[34]Outubro!$E$23</f>
        <v>84.230769230769226</v>
      </c>
      <c r="U38" s="11">
        <f>[34]Outubro!$E$24</f>
        <v>81.882352941176464</v>
      </c>
      <c r="V38" s="11">
        <f>[34]Outubro!$E$25</f>
        <v>90.615384615384613</v>
      </c>
      <c r="W38" s="11">
        <f>[34]Outubro!$E$26</f>
        <v>80</v>
      </c>
      <c r="X38" s="11">
        <f>[34]Outubro!$E$27</f>
        <v>78.818181818181813</v>
      </c>
      <c r="Y38" s="11">
        <f>[34]Outubro!$E$28</f>
        <v>80.86666666666666</v>
      </c>
      <c r="Z38" s="11">
        <f>[34]Outubro!$E$29</f>
        <v>87.461538461538467</v>
      </c>
      <c r="AA38" s="11">
        <f>[34]Outubro!$E$30</f>
        <v>80.07692307692308</v>
      </c>
      <c r="AB38" s="11">
        <f>[34]Outubro!$E$31</f>
        <v>86.785714285714292</v>
      </c>
      <c r="AC38" s="11">
        <f>[34]Outubro!$E$32</f>
        <v>86.0625</v>
      </c>
      <c r="AD38" s="11">
        <f>[34]Outubro!$E$33</f>
        <v>89.833333333333329</v>
      </c>
      <c r="AE38" s="11">
        <f>[34]Outubro!$E$34</f>
        <v>92.769230769230774</v>
      </c>
      <c r="AF38" s="11">
        <f>[34]Outubro!$E$35</f>
        <v>79.307692307692307</v>
      </c>
      <c r="AG38" s="93">
        <f t="shared" ref="AG38" si="6">AVERAGE(B38:AF38)</f>
        <v>74.603660873703575</v>
      </c>
      <c r="AI38" t="s">
        <v>47</v>
      </c>
      <c r="AJ38" t="s">
        <v>47</v>
      </c>
      <c r="AK38" s="12" t="s">
        <v>47</v>
      </c>
    </row>
    <row r="39" spans="1:38" x14ac:dyDescent="0.2">
      <c r="A39" s="58" t="s">
        <v>15</v>
      </c>
      <c r="B39" s="11">
        <f>[35]Outubro!$E$5</f>
        <v>31.416666666666668</v>
      </c>
      <c r="C39" s="11">
        <f>[35]Outubro!$E$6</f>
        <v>31.166666666666668</v>
      </c>
      <c r="D39" s="11">
        <f>[35]Outubro!$E$7</f>
        <v>37.833333333333336</v>
      </c>
      <c r="E39" s="11">
        <f>[35]Outubro!$E$8</f>
        <v>63.625</v>
      </c>
      <c r="F39" s="11">
        <f>[35]Outubro!$E$9</f>
        <v>63.541666666666664</v>
      </c>
      <c r="G39" s="11">
        <f>[35]Outubro!$E$10</f>
        <v>52.166666666666664</v>
      </c>
      <c r="H39" s="11">
        <f>[35]Outubro!$E$11</f>
        <v>43</v>
      </c>
      <c r="I39" s="11">
        <f>[35]Outubro!$E$12</f>
        <v>45.25</v>
      </c>
      <c r="J39" s="11">
        <f>[35]Outubro!$E$13</f>
        <v>37.916666666666664</v>
      </c>
      <c r="K39" s="11">
        <f>[35]Outubro!$E$14</f>
        <v>40.583333333333336</v>
      </c>
      <c r="L39" s="11">
        <f>[35]Outubro!$E$15</f>
        <v>31.75</v>
      </c>
      <c r="M39" s="11">
        <f>[35]Outubro!$E$16</f>
        <v>52.083333333333336</v>
      </c>
      <c r="N39" s="11">
        <f>[35]Outubro!$E$17</f>
        <v>64.875</v>
      </c>
      <c r="O39" s="11">
        <f>[35]Outubro!$E$18</f>
        <v>57.208333333333336</v>
      </c>
      <c r="P39" s="11">
        <f>[35]Outubro!$E$19</f>
        <v>87.916666666666671</v>
      </c>
      <c r="Q39" s="11">
        <f>[35]Outubro!$E$20</f>
        <v>82.041666666666671</v>
      </c>
      <c r="R39" s="11">
        <f>[35]Outubro!$E$21</f>
        <v>70.333333333333329</v>
      </c>
      <c r="S39" s="11">
        <f>[35]Outubro!$E$22</f>
        <v>71.166666666666671</v>
      </c>
      <c r="T39" s="11">
        <f>[35]Outubro!$E$23</f>
        <v>66.208333333333329</v>
      </c>
      <c r="U39" s="11">
        <f>[35]Outubro!$E$24</f>
        <v>69.25</v>
      </c>
      <c r="V39" s="11">
        <f>[35]Outubro!$E$25</f>
        <v>67.625</v>
      </c>
      <c r="W39" s="11">
        <f>[35]Outubro!$E$26</f>
        <v>69.375</v>
      </c>
      <c r="X39" s="11">
        <f>[35]Outubro!$E$27</f>
        <v>72.458333333333329</v>
      </c>
      <c r="Y39" s="11">
        <f>[35]Outubro!$E$28</f>
        <v>84.416666666666671</v>
      </c>
      <c r="Z39" s="11">
        <f>[35]Outubro!$E$29</f>
        <v>69.958333333333329</v>
      </c>
      <c r="AA39" s="11">
        <f>[35]Outubro!$E$30</f>
        <v>82.25</v>
      </c>
      <c r="AB39" s="11">
        <f>[35]Outubro!$E$31</f>
        <v>72.583333333333329</v>
      </c>
      <c r="AC39" s="11">
        <f>[35]Outubro!$E$32</f>
        <v>57.166666666666664</v>
      </c>
      <c r="AD39" s="11">
        <f>[35]Outubro!$E$33</f>
        <v>82.333333333333329</v>
      </c>
      <c r="AE39" s="11">
        <f>[35]Outubro!$E$34</f>
        <v>75.708333333333329</v>
      </c>
      <c r="AF39" s="11">
        <f>[35]Outubro!$E$35</f>
        <v>68.166666666666671</v>
      </c>
      <c r="AG39" s="93">
        <f t="shared" ref="AG39:AG41" si="7">AVERAGE(B39:AF39)</f>
        <v>61.334677419354833</v>
      </c>
      <c r="AH39" s="12" t="s">
        <v>47</v>
      </c>
      <c r="AI39" t="s">
        <v>47</v>
      </c>
      <c r="AK39" t="s">
        <v>47</v>
      </c>
    </row>
    <row r="40" spans="1:38" x14ac:dyDescent="0.2">
      <c r="A40" s="58" t="s">
        <v>16</v>
      </c>
      <c r="B40" s="11" t="str">
        <f>[36]Outubro!$E$5</f>
        <v>*</v>
      </c>
      <c r="C40" s="11" t="str">
        <f>[36]Outubro!$E$6</f>
        <v>*</v>
      </c>
      <c r="D40" s="11" t="str">
        <f>[36]Outubro!$E$7</f>
        <v>*</v>
      </c>
      <c r="E40" s="11" t="str">
        <f>[36]Outubro!$E$8</f>
        <v>*</v>
      </c>
      <c r="F40" s="11" t="str">
        <f>[36]Outubro!$E$9</f>
        <v>*</v>
      </c>
      <c r="G40" s="11">
        <f>[36]Outubro!$E$10</f>
        <v>41.769230769230766</v>
      </c>
      <c r="H40" s="11">
        <f>[36]Outubro!$E$11</f>
        <v>50.458333333333336</v>
      </c>
      <c r="I40" s="11">
        <f>[36]Outubro!$E$12</f>
        <v>40.478260869565219</v>
      </c>
      <c r="J40" s="11" t="str">
        <f>[36]Outubro!$E$13</f>
        <v>*</v>
      </c>
      <c r="K40" s="11" t="str">
        <f>[36]Outubro!$E$14</f>
        <v>*</v>
      </c>
      <c r="L40" s="11" t="str">
        <f>[36]Outubro!$E$15</f>
        <v>*</v>
      </c>
      <c r="M40" s="11" t="str">
        <f>[36]Outubro!$E$16</f>
        <v>*</v>
      </c>
      <c r="N40" s="11" t="str">
        <f>[36]Outubro!$E$17</f>
        <v>*</v>
      </c>
      <c r="O40" s="11" t="str">
        <f>[36]Outubro!$E$18</f>
        <v>*</v>
      </c>
      <c r="P40" s="11" t="str">
        <f>[36]Outubro!$E$19</f>
        <v>*</v>
      </c>
      <c r="Q40" s="11" t="str">
        <f>[36]Outubro!$E$20</f>
        <v>*</v>
      </c>
      <c r="R40" s="11">
        <f>[36]Outubro!$E$21</f>
        <v>49.363636363636367</v>
      </c>
      <c r="S40" s="11">
        <f>[36]Outubro!$E$22</f>
        <v>74.166666666666671</v>
      </c>
      <c r="T40" s="11">
        <f>[36]Outubro!$E$23</f>
        <v>67.166666666666671</v>
      </c>
      <c r="U40" s="11">
        <f>[36]Outubro!$E$24</f>
        <v>67.428571428571431</v>
      </c>
      <c r="V40" s="11" t="str">
        <f>[36]Outubro!$E$25</f>
        <v>*</v>
      </c>
      <c r="W40" s="11" t="str">
        <f>[36]Outubro!$E$26</f>
        <v>*</v>
      </c>
      <c r="X40" s="11" t="str">
        <f>[36]Outubro!$E$27</f>
        <v>*</v>
      </c>
      <c r="Y40" s="11" t="str">
        <f>[36]Outubro!$E$28</f>
        <v>*</v>
      </c>
      <c r="Z40" s="11" t="str">
        <f>[36]Outubro!$E$29</f>
        <v>*</v>
      </c>
      <c r="AA40" s="11">
        <f>[36]Outubro!$E$30</f>
        <v>82.555555555555557</v>
      </c>
      <c r="AB40" s="11">
        <f>[36]Outubro!$E$31</f>
        <v>71.708333333333329</v>
      </c>
      <c r="AC40" s="11">
        <f>[36]Outubro!$E$32</f>
        <v>60.291666666666664</v>
      </c>
      <c r="AD40" s="11">
        <f>[36]Outubro!$E$33</f>
        <v>86</v>
      </c>
      <c r="AE40" s="11" t="str">
        <f>[36]Outubro!$E$34</f>
        <v>*</v>
      </c>
      <c r="AF40" s="11" t="str">
        <f>[36]Outubro!$E$35</f>
        <v>*</v>
      </c>
      <c r="AG40" s="93">
        <f t="shared" si="7"/>
        <v>62.85335651392964</v>
      </c>
      <c r="AJ40" t="s">
        <v>47</v>
      </c>
      <c r="AK40" t="s">
        <v>47</v>
      </c>
    </row>
    <row r="41" spans="1:38" x14ac:dyDescent="0.2">
      <c r="A41" s="58" t="s">
        <v>175</v>
      </c>
      <c r="B41" s="11">
        <f>[37]Outubro!$E$5</f>
        <v>31.875</v>
      </c>
      <c r="C41" s="11">
        <f>[37]Outubro!$E$6</f>
        <v>34.291666666666664</v>
      </c>
      <c r="D41" s="11">
        <f>[37]Outubro!$E$7</f>
        <v>36.25</v>
      </c>
      <c r="E41" s="11">
        <f>[37]Outubro!$E$8</f>
        <v>44.208333333333336</v>
      </c>
      <c r="F41" s="11">
        <f>[37]Outubro!$E$9</f>
        <v>46.166666666666664</v>
      </c>
      <c r="G41" s="11">
        <f>[37]Outubro!$E$10</f>
        <v>48.708333333333336</v>
      </c>
      <c r="H41" s="11">
        <f>[37]Outubro!$E$11</f>
        <v>50.208333333333336</v>
      </c>
      <c r="I41" s="11">
        <f>[37]Outubro!$E$12</f>
        <v>45.25</v>
      </c>
      <c r="J41" s="11">
        <f>[37]Outubro!$E$13</f>
        <v>40.041666666666664</v>
      </c>
      <c r="K41" s="11">
        <f>[37]Outubro!$E$14</f>
        <v>50.791666666666664</v>
      </c>
      <c r="L41" s="11">
        <f>[37]Outubro!$E$15</f>
        <v>41.916666666666664</v>
      </c>
      <c r="M41" s="11">
        <f>[37]Outubro!$E$16</f>
        <v>56.875</v>
      </c>
      <c r="N41" s="11">
        <f>[37]Outubro!$E$17</f>
        <v>53.041666666666664</v>
      </c>
      <c r="O41" s="11">
        <f>[37]Outubro!$E$18</f>
        <v>55.875</v>
      </c>
      <c r="P41" s="11">
        <f>[37]Outubro!$E$19</f>
        <v>77.5</v>
      </c>
      <c r="Q41" s="11">
        <f>[37]Outubro!$E$20</f>
        <v>81.416666666666671</v>
      </c>
      <c r="R41" s="11">
        <f>[37]Outubro!$E$21</f>
        <v>63</v>
      </c>
      <c r="S41" s="11">
        <f>[37]Outubro!$E$22</f>
        <v>61.875</v>
      </c>
      <c r="T41" s="11">
        <f>[37]Outubro!$E$23</f>
        <v>76.708333333333329</v>
      </c>
      <c r="U41" s="11">
        <f>[37]Outubro!$E$24</f>
        <v>83.875</v>
      </c>
      <c r="V41" s="11">
        <f>[37]Outubro!$E$25</f>
        <v>78.375</v>
      </c>
      <c r="W41" s="11">
        <f>[37]Outubro!$E$26</f>
        <v>72.916666666666671</v>
      </c>
      <c r="X41" s="11">
        <f>[37]Outubro!$E$27</f>
        <v>68.041666666666671</v>
      </c>
      <c r="Y41" s="11">
        <f>[37]Outubro!$E$28</f>
        <v>76.958333333333329</v>
      </c>
      <c r="Z41" s="11">
        <f>[37]Outubro!$E$29</f>
        <v>72.791666666666671</v>
      </c>
      <c r="AA41" s="11">
        <f>[37]Outubro!$E$30</f>
        <v>82.416666666666671</v>
      </c>
      <c r="AB41" s="11">
        <f>[37]Outubro!$E$31</f>
        <v>79.125</v>
      </c>
      <c r="AC41" s="11">
        <f>[37]Outubro!$E$32</f>
        <v>69.666666666666671</v>
      </c>
      <c r="AD41" s="11">
        <f>[37]Outubro!$E$33</f>
        <v>89.458333333333329</v>
      </c>
      <c r="AE41" s="11">
        <f>[37]Outubro!$E$34</f>
        <v>85.625</v>
      </c>
      <c r="AF41" s="11">
        <f>[37]Outubro!$E$35</f>
        <v>71.708333333333329</v>
      </c>
      <c r="AG41" s="93">
        <f t="shared" si="7"/>
        <v>62.159946236559144</v>
      </c>
      <c r="AI41" t="s">
        <v>47</v>
      </c>
      <c r="AJ41" t="s">
        <v>47</v>
      </c>
    </row>
    <row r="42" spans="1:38" x14ac:dyDescent="0.2">
      <c r="A42" s="58" t="s">
        <v>17</v>
      </c>
      <c r="B42" s="11">
        <f>[38]Outubro!$E$5</f>
        <v>48.583333333333336</v>
      </c>
      <c r="C42" s="11">
        <f>[38]Outubro!$E$6</f>
        <v>48.25</v>
      </c>
      <c r="D42" s="11">
        <f>[38]Outubro!$E$7</f>
        <v>49</v>
      </c>
      <c r="E42" s="11">
        <f>[38]Outubro!$E$8</f>
        <v>56.583333333333336</v>
      </c>
      <c r="F42" s="11">
        <f>[38]Outubro!$E$9</f>
        <v>58.5</v>
      </c>
      <c r="G42" s="11">
        <f>[38]Outubro!$E$10</f>
        <v>55.375</v>
      </c>
      <c r="H42" s="11">
        <f>[38]Outubro!$E$11</f>
        <v>54.458333333333336</v>
      </c>
      <c r="I42" s="11">
        <f>[38]Outubro!$E$12</f>
        <v>55.75</v>
      </c>
      <c r="J42" s="11">
        <f>[38]Outubro!$E$13</f>
        <v>46.347826086956523</v>
      </c>
      <c r="K42" s="11">
        <f>[38]Outubro!$E$14</f>
        <v>45.041666666666664</v>
      </c>
      <c r="L42" s="11">
        <f>[38]Outubro!$E$15</f>
        <v>46</v>
      </c>
      <c r="M42" s="11">
        <f>[38]Outubro!$E$16</f>
        <v>55.791666666666664</v>
      </c>
      <c r="N42" s="11">
        <f>[38]Outubro!$E$17</f>
        <v>70.166666666666671</v>
      </c>
      <c r="O42" s="11">
        <f>[38]Outubro!$E$18</f>
        <v>68.333333333333329</v>
      </c>
      <c r="P42" s="11">
        <f>[38]Outubro!$E$19</f>
        <v>93.416666666666671</v>
      </c>
      <c r="Q42" s="11">
        <f>[38]Outubro!$E$20</f>
        <v>87.875</v>
      </c>
      <c r="R42" s="11">
        <f>[38]Outubro!$E$21</f>
        <v>68.166666666666671</v>
      </c>
      <c r="S42" s="11">
        <f>[38]Outubro!$E$22</f>
        <v>70.833333333333329</v>
      </c>
      <c r="T42" s="11">
        <f>[38]Outubro!$E$23</f>
        <v>77.541666666666671</v>
      </c>
      <c r="U42" s="11">
        <f>[38]Outubro!$E$24</f>
        <v>72.333333333333329</v>
      </c>
      <c r="V42" s="11">
        <f>[38]Outubro!$E$25</f>
        <v>72.833333333333329</v>
      </c>
      <c r="W42" s="11">
        <f>[38]Outubro!$E$26</f>
        <v>71.583333333333329</v>
      </c>
      <c r="X42" s="11">
        <f>[38]Outubro!$E$27</f>
        <v>62.791666666666664</v>
      </c>
      <c r="Y42" s="11">
        <f>[38]Outubro!$E$28</f>
        <v>80.916666666666671</v>
      </c>
      <c r="Z42" s="11">
        <f>[38]Outubro!$E$29</f>
        <v>77.833333333333329</v>
      </c>
      <c r="AA42" s="11">
        <f>[38]Outubro!$E$30</f>
        <v>88.666666666666671</v>
      </c>
      <c r="AB42" s="11">
        <f>[38]Outubro!$E$31</f>
        <v>75.541666666666671</v>
      </c>
      <c r="AC42" s="11">
        <f>[38]Outubro!$E$32</f>
        <v>68.875</v>
      </c>
      <c r="AD42" s="11">
        <f>[38]Outubro!$E$33</f>
        <v>86.333333333333329</v>
      </c>
      <c r="AE42" s="11">
        <f>[38]Outubro!$E$34</f>
        <v>84.666666666666671</v>
      </c>
      <c r="AF42" s="11">
        <f>[38]Outubro!$E$35</f>
        <v>76.083333333333329</v>
      </c>
      <c r="AG42" s="93">
        <f t="shared" ref="AG42:AG44" si="8">AVERAGE(B42:AF42)</f>
        <v>66.918478260869563</v>
      </c>
      <c r="AJ42" t="s">
        <v>47</v>
      </c>
      <c r="AK42" t="s">
        <v>47</v>
      </c>
    </row>
    <row r="43" spans="1:38" x14ac:dyDescent="0.2">
      <c r="A43" s="58" t="s">
        <v>157</v>
      </c>
      <c r="B43" s="11">
        <f>[39]Outubro!$E$5</f>
        <v>33.708333333333336</v>
      </c>
      <c r="C43" s="11">
        <f>[39]Outubro!$E$6</f>
        <v>33.875</v>
      </c>
      <c r="D43" s="11">
        <f>[39]Outubro!$E$7</f>
        <v>36.083333333333336</v>
      </c>
      <c r="E43" s="11">
        <f>[39]Outubro!$E$8</f>
        <v>47.875</v>
      </c>
      <c r="F43" s="11">
        <f>[39]Outubro!$E$9</f>
        <v>49.625</v>
      </c>
      <c r="G43" s="11">
        <f>[39]Outubro!$E$10</f>
        <v>47.958333333333336</v>
      </c>
      <c r="H43" s="11">
        <f>[39]Outubro!$E$11</f>
        <v>53.5</v>
      </c>
      <c r="I43" s="11">
        <f>[39]Outubro!$E$12</f>
        <v>50.5</v>
      </c>
      <c r="J43" s="11">
        <f>[39]Outubro!$E$13</f>
        <v>45.166666666666664</v>
      </c>
      <c r="K43" s="11">
        <f>[39]Outubro!$E$14</f>
        <v>50.416666666666664</v>
      </c>
      <c r="L43" s="11">
        <f>[39]Outubro!$E$15</f>
        <v>44</v>
      </c>
      <c r="M43" s="11">
        <f>[39]Outubro!$E$16</f>
        <v>42.708333333333336</v>
      </c>
      <c r="N43" s="11">
        <f>[39]Outubro!$E$17</f>
        <v>43.875</v>
      </c>
      <c r="O43" s="11">
        <f>[39]Outubro!$E$18</f>
        <v>54.416666666666664</v>
      </c>
      <c r="P43" s="11">
        <f>[39]Outubro!$E$19</f>
        <v>87.25</v>
      </c>
      <c r="Q43" s="11">
        <f>[39]Outubro!$E$20</f>
        <v>81.875</v>
      </c>
      <c r="R43" s="11">
        <f>[39]Outubro!$E$21</f>
        <v>61.166666666666664</v>
      </c>
      <c r="S43" s="11">
        <f>[39]Outubro!$E$22</f>
        <v>55</v>
      </c>
      <c r="T43" s="11">
        <f>[39]Outubro!$E$23</f>
        <v>65.625</v>
      </c>
      <c r="U43" s="11">
        <f>[39]Outubro!$E$24</f>
        <v>81.25</v>
      </c>
      <c r="V43" s="11">
        <f>[39]Outubro!$E$25</f>
        <v>76.25</v>
      </c>
      <c r="W43" s="11">
        <f>[39]Outubro!$E$26</f>
        <v>66</v>
      </c>
      <c r="X43" s="11">
        <f>[39]Outubro!$E$27</f>
        <v>62.916666666666664</v>
      </c>
      <c r="Y43" s="11">
        <f>[39]Outubro!$E$28</f>
        <v>88.541666666666671</v>
      </c>
      <c r="Z43" s="11">
        <f>[39]Outubro!$E$29</f>
        <v>78.5</v>
      </c>
      <c r="AA43" s="11">
        <f>[39]Outubro!$E$30</f>
        <v>88.333333333333329</v>
      </c>
      <c r="AB43" s="11">
        <f>[39]Outubro!$E$31</f>
        <v>78.958333333333329</v>
      </c>
      <c r="AC43" s="11">
        <f>[39]Outubro!$E$32</f>
        <v>71.166666666666671</v>
      </c>
      <c r="AD43" s="11">
        <f>[39]Outubro!$E$33</f>
        <v>94.541666666666671</v>
      </c>
      <c r="AE43" s="11">
        <f>[39]Outubro!$E$34</f>
        <v>86.5</v>
      </c>
      <c r="AF43" s="11">
        <f>[39]Outubro!$E$35</f>
        <v>69.291666666666671</v>
      </c>
      <c r="AG43" s="93">
        <f t="shared" si="8"/>
        <v>62.157258064516135</v>
      </c>
      <c r="AK43" t="s">
        <v>47</v>
      </c>
    </row>
    <row r="44" spans="1:38" x14ac:dyDescent="0.2">
      <c r="A44" s="58" t="s">
        <v>18</v>
      </c>
      <c r="B44" s="11">
        <f>[40]Outubro!$E$5</f>
        <v>26.208333333333332</v>
      </c>
      <c r="C44" s="11">
        <f>[40]Outubro!$E$6</f>
        <v>28.041666666666668</v>
      </c>
      <c r="D44" s="11">
        <f>[40]Outubro!$E$7</f>
        <v>32.208333333333336</v>
      </c>
      <c r="E44" s="11">
        <f>[40]Outubro!$E$8</f>
        <v>36.666666666666664</v>
      </c>
      <c r="F44" s="11">
        <f>[40]Outubro!$E$9</f>
        <v>37.458333333333336</v>
      </c>
      <c r="G44" s="11">
        <f>[40]Outubro!$E$10</f>
        <v>37.166666666666664</v>
      </c>
      <c r="H44" s="11">
        <f>[40]Outubro!$E$11</f>
        <v>34.416666666666664</v>
      </c>
      <c r="I44" s="11">
        <f>[40]Outubro!$E$12</f>
        <v>38.333333333333336</v>
      </c>
      <c r="J44" s="11">
        <f>[40]Outubro!$E$13</f>
        <v>40.125</v>
      </c>
      <c r="K44" s="11">
        <f>[40]Outubro!$E$14</f>
        <v>45.833333333333336</v>
      </c>
      <c r="L44" s="11">
        <f>[40]Outubro!$E$15</f>
        <v>41.583333333333336</v>
      </c>
      <c r="M44" s="11">
        <f>[40]Outubro!$E$16</f>
        <v>59.458333333333336</v>
      </c>
      <c r="N44" s="11">
        <f>[40]Outubro!$E$17</f>
        <v>53.25</v>
      </c>
      <c r="O44" s="11">
        <f>[40]Outubro!$E$18</f>
        <v>46.708333333333336</v>
      </c>
      <c r="P44" s="11">
        <f>[40]Outubro!$E$19</f>
        <v>75.541666666666671</v>
      </c>
      <c r="Q44" s="11">
        <f>[40]Outubro!$E$20</f>
        <v>75.875</v>
      </c>
      <c r="R44" s="11">
        <f>[40]Outubro!$E$21</f>
        <v>60.125</v>
      </c>
      <c r="S44" s="11">
        <f>[40]Outubro!$E$22</f>
        <v>55</v>
      </c>
      <c r="T44" s="11">
        <f>[40]Outubro!$E$23</f>
        <v>60.75</v>
      </c>
      <c r="U44" s="11">
        <f>[40]Outubro!$E$24</f>
        <v>81.833333333333329</v>
      </c>
      <c r="V44" s="11">
        <f>[40]Outubro!$E$25</f>
        <v>80.791666666666671</v>
      </c>
      <c r="W44" s="11">
        <f>[40]Outubro!$E$26</f>
        <v>69.375</v>
      </c>
      <c r="X44" s="11">
        <f>[40]Outubro!$E$27</f>
        <v>76.041666666666671</v>
      </c>
      <c r="Y44" s="11">
        <f>[40]Outubro!$E$28</f>
        <v>69.541666666666671</v>
      </c>
      <c r="Z44" s="11">
        <f>[40]Outubro!$E$29</f>
        <v>69.083333333333329</v>
      </c>
      <c r="AA44" s="11">
        <f>[40]Outubro!$E$30</f>
        <v>77.458333333333329</v>
      </c>
      <c r="AB44" s="11">
        <f>[40]Outubro!$E$31</f>
        <v>78.416666666666671</v>
      </c>
      <c r="AC44" s="11">
        <f>[40]Outubro!$E$32</f>
        <v>72</v>
      </c>
      <c r="AD44" s="11">
        <f>[40]Outubro!$E$33</f>
        <v>91.375</v>
      </c>
      <c r="AE44" s="11">
        <f>[40]Outubro!$E$34</f>
        <v>85.75</v>
      </c>
      <c r="AF44" s="11">
        <f>[40]Outubro!$E$35</f>
        <v>85.357142857142861</v>
      </c>
      <c r="AG44" s="93">
        <f t="shared" si="8"/>
        <v>58.766897081413212</v>
      </c>
      <c r="AI44" s="12" t="s">
        <v>47</v>
      </c>
      <c r="AK44" t="s">
        <v>47</v>
      </c>
    </row>
    <row r="45" spans="1:38" x14ac:dyDescent="0.2">
      <c r="A45" s="58" t="s">
        <v>162</v>
      </c>
      <c r="B45" s="11" t="str">
        <f>[41]Outubro!$E$5</f>
        <v>*</v>
      </c>
      <c r="C45" s="11" t="str">
        <f>[41]Outubro!$E$6</f>
        <v>*</v>
      </c>
      <c r="D45" s="11" t="str">
        <f>[41]Outubro!$E$7</f>
        <v>*</v>
      </c>
      <c r="E45" s="11" t="str">
        <f>[41]Outubro!$E$8</f>
        <v>*</v>
      </c>
      <c r="F45" s="11" t="str">
        <f>[41]Outubro!$E$9</f>
        <v>*</v>
      </c>
      <c r="G45" s="11" t="str">
        <f>[41]Outubro!$E$10</f>
        <v>*</v>
      </c>
      <c r="H45" s="11" t="str">
        <f>[41]Outubro!$E$11</f>
        <v>*</v>
      </c>
      <c r="I45" s="11" t="str">
        <f>[41]Outubro!$E$12</f>
        <v>*</v>
      </c>
      <c r="J45" s="11" t="str">
        <f>[41]Outubro!$E$13</f>
        <v>*</v>
      </c>
      <c r="K45" s="11" t="str">
        <f>[41]Outubro!$E$14</f>
        <v>*</v>
      </c>
      <c r="L45" s="11" t="str">
        <f>[41]Outubro!$E$15</f>
        <v>*</v>
      </c>
      <c r="M45" s="11" t="str">
        <f>[41]Outubro!$E$16</f>
        <v>*</v>
      </c>
      <c r="N45" s="11" t="str">
        <f>[41]Outubro!$E$17</f>
        <v>*</v>
      </c>
      <c r="O45" s="11" t="str">
        <f>[41]Outubro!$E$18</f>
        <v>*</v>
      </c>
      <c r="P45" s="11" t="str">
        <f>[41]Outubro!$E$19</f>
        <v>*</v>
      </c>
      <c r="Q45" s="11" t="str">
        <f>[41]Outubro!$E$20</f>
        <v>*</v>
      </c>
      <c r="R45" s="11" t="str">
        <f>[41]Outubro!$E$21</f>
        <v>*</v>
      </c>
      <c r="S45" s="11" t="str">
        <f>[41]Outubro!$E$22</f>
        <v>*</v>
      </c>
      <c r="T45" s="11" t="str">
        <f>[41]Outubro!$E$23</f>
        <v>*</v>
      </c>
      <c r="U45" s="11" t="str">
        <f>[41]Outubro!$E$24</f>
        <v>*</v>
      </c>
      <c r="V45" s="11" t="str">
        <f>[41]Outubro!$E$25</f>
        <v>*</v>
      </c>
      <c r="W45" s="11" t="str">
        <f>[41]Outubro!$E$26</f>
        <v>*</v>
      </c>
      <c r="X45" s="11" t="str">
        <f>[41]Outubro!$E$27</f>
        <v>*</v>
      </c>
      <c r="Y45" s="11" t="str">
        <f>[41]Outubro!$E$28</f>
        <v>*</v>
      </c>
      <c r="Z45" s="11" t="str">
        <f>[41]Outubro!$E$29</f>
        <v>*</v>
      </c>
      <c r="AA45" s="11" t="str">
        <f>[41]Outubro!$E$30</f>
        <v>*</v>
      </c>
      <c r="AB45" s="11" t="str">
        <f>[41]Outubro!$E$31</f>
        <v>*</v>
      </c>
      <c r="AC45" s="11" t="str">
        <f>[41]Outubro!$E$32</f>
        <v>*</v>
      </c>
      <c r="AD45" s="11" t="str">
        <f>[41]Outubro!$E$33</f>
        <v>*</v>
      </c>
      <c r="AE45" s="11" t="str">
        <f>[41]Outubro!$E$34</f>
        <v>*</v>
      </c>
      <c r="AF45" s="11" t="str">
        <f>[41]Outubro!$E$35</f>
        <v>*</v>
      </c>
      <c r="AG45" s="93" t="s">
        <v>226</v>
      </c>
      <c r="AJ45" t="s">
        <v>47</v>
      </c>
      <c r="AK45" t="s">
        <v>47</v>
      </c>
    </row>
    <row r="46" spans="1:38" x14ac:dyDescent="0.2">
      <c r="A46" s="58" t="s">
        <v>19</v>
      </c>
      <c r="B46" s="11">
        <f>[42]Outubro!$E$5</f>
        <v>20.333333333333332</v>
      </c>
      <c r="C46" s="11">
        <f>[42]Outubro!$E$6</f>
        <v>25.4</v>
      </c>
      <c r="D46" s="11">
        <f>[42]Outubro!$E$7</f>
        <v>30.571428571428573</v>
      </c>
      <c r="E46" s="11">
        <f>[42]Outubro!$E$8</f>
        <v>43.142857142857146</v>
      </c>
      <c r="F46" s="11">
        <f>[42]Outubro!$E$9</f>
        <v>45.833333333333336</v>
      </c>
      <c r="G46" s="11">
        <f>[42]Outubro!$E$10</f>
        <v>40.833333333333336</v>
      </c>
      <c r="H46" s="11">
        <f>[42]Outubro!$E$11</f>
        <v>29</v>
      </c>
      <c r="I46" s="11">
        <f>[42]Outubro!$E$12</f>
        <v>40</v>
      </c>
      <c r="J46" s="11">
        <f>[42]Outubro!$E$13</f>
        <v>46.857142857142854</v>
      </c>
      <c r="K46" s="11">
        <f>[42]Outubro!$E$14</f>
        <v>19.285714285714285</v>
      </c>
      <c r="L46" s="11">
        <f>[42]Outubro!$E$15</f>
        <v>27.833333333333332</v>
      </c>
      <c r="M46" s="11">
        <f>[42]Outubro!$E$16</f>
        <v>36.166666666666664</v>
      </c>
      <c r="N46" s="11">
        <f>[42]Outubro!$E$17</f>
        <v>36.5</v>
      </c>
      <c r="O46" s="11">
        <f>[42]Outubro!$E$18</f>
        <v>42.666666666666664</v>
      </c>
      <c r="P46" s="11">
        <f>[42]Outubro!$E$19</f>
        <v>77</v>
      </c>
      <c r="Q46" s="11">
        <f>[42]Outubro!$E$20</f>
        <v>60.222222222222221</v>
      </c>
      <c r="R46" s="11">
        <f>[42]Outubro!$E$21</f>
        <v>45.5</v>
      </c>
      <c r="S46" s="11">
        <f>[42]Outubro!$E$22</f>
        <v>50.5</v>
      </c>
      <c r="T46" s="11">
        <f>[42]Outubro!$E$23</f>
        <v>46.857142857142854</v>
      </c>
      <c r="U46" s="11">
        <f>[42]Outubro!$E$24</f>
        <v>47.666666666666664</v>
      </c>
      <c r="V46" s="11">
        <f>[42]Outubro!$E$25</f>
        <v>43.333333333333336</v>
      </c>
      <c r="W46" s="11">
        <f>[42]Outubro!$E$26</f>
        <v>38.625</v>
      </c>
      <c r="X46" s="11">
        <f>[42]Outubro!$E$27</f>
        <v>41.428571428571431</v>
      </c>
      <c r="Y46" s="11">
        <f>[42]Outubro!$E$28</f>
        <v>56.142857142857146</v>
      </c>
      <c r="Z46" s="11">
        <f>[42]Outubro!$E$29</f>
        <v>48.428571428571431</v>
      </c>
      <c r="AA46" s="11">
        <f>[42]Outubro!$E$30</f>
        <v>83</v>
      </c>
      <c r="AB46" s="11">
        <f>[42]Outubro!$E$31</f>
        <v>41.666666666666664</v>
      </c>
      <c r="AC46" s="11">
        <f>[42]Outubro!$E$32</f>
        <v>33.428571428571431</v>
      </c>
      <c r="AD46" s="11">
        <f>[42]Outubro!$E$33</f>
        <v>73</v>
      </c>
      <c r="AE46" s="11">
        <f>[42]Outubro!$E$34</f>
        <v>45.571428571428569</v>
      </c>
      <c r="AF46" s="11">
        <f>[42]Outubro!$E$35</f>
        <v>48.8</v>
      </c>
      <c r="AG46" s="93" t="s">
        <v>226</v>
      </c>
      <c r="AH46" s="12" t="s">
        <v>47</v>
      </c>
      <c r="AJ46" t="s">
        <v>47</v>
      </c>
      <c r="AK46" t="s">
        <v>47</v>
      </c>
      <c r="AL46" t="s">
        <v>47</v>
      </c>
    </row>
    <row r="47" spans="1:38" x14ac:dyDescent="0.2">
      <c r="A47" s="58" t="s">
        <v>31</v>
      </c>
      <c r="B47" s="11">
        <f>[43]Outubro!$E$5</f>
        <v>49.5</v>
      </c>
      <c r="C47" s="11">
        <f>[43]Outubro!$E$6</f>
        <v>50.875</v>
      </c>
      <c r="D47" s="11">
        <f>[43]Outubro!$E$7</f>
        <v>50.333333333333336</v>
      </c>
      <c r="E47" s="11">
        <f>[43]Outubro!$E$8</f>
        <v>58.708333333333336</v>
      </c>
      <c r="F47" s="11">
        <f>[43]Outubro!$E$9</f>
        <v>58.458333333333336</v>
      </c>
      <c r="G47" s="11">
        <f>[43]Outubro!$E$10</f>
        <v>59.416666666666664</v>
      </c>
      <c r="H47" s="11">
        <f>[43]Outubro!$E$11</f>
        <v>56.208333333333336</v>
      </c>
      <c r="I47" s="11">
        <f>[43]Outubro!$E$12</f>
        <v>55.291666666666664</v>
      </c>
      <c r="J47" s="11">
        <f>[43]Outubro!$E$13</f>
        <v>50.625</v>
      </c>
      <c r="K47" s="11">
        <f>[43]Outubro!$E$14</f>
        <v>53.791666666666664</v>
      </c>
      <c r="L47" s="11">
        <f>[43]Outubro!$E$15</f>
        <v>45.541666666666664</v>
      </c>
      <c r="M47" s="11">
        <f>[43]Outubro!$E$16</f>
        <v>53.958333333333336</v>
      </c>
      <c r="N47" s="11">
        <f>[43]Outubro!$E$17</f>
        <v>60.041666666666664</v>
      </c>
      <c r="O47" s="11">
        <f>[43]Outubro!$E$18</f>
        <v>58.541666666666664</v>
      </c>
      <c r="P47" s="11">
        <f>[43]Outubro!$E$19</f>
        <v>77.5</v>
      </c>
      <c r="Q47" s="11">
        <f>[43]Outubro!$E$20</f>
        <v>81.541666666666671</v>
      </c>
      <c r="R47" s="11">
        <f>[43]Outubro!$E$21</f>
        <v>69.791666666666671</v>
      </c>
      <c r="S47" s="11">
        <f>[43]Outubro!$E$22</f>
        <v>67.208333333333329</v>
      </c>
      <c r="T47" s="11">
        <f>[43]Outubro!$E$23</f>
        <v>74.125</v>
      </c>
      <c r="U47" s="11">
        <f>[43]Outubro!$E$24</f>
        <v>71.333333333333329</v>
      </c>
      <c r="V47" s="11">
        <f>[43]Outubro!$E$25</f>
        <v>74.708333333333329</v>
      </c>
      <c r="W47" s="11">
        <f>[43]Outubro!$E$26</f>
        <v>73.166666666666671</v>
      </c>
      <c r="X47" s="11">
        <f>[43]Outubro!$E$27</f>
        <v>70.416666666666671</v>
      </c>
      <c r="Y47" s="11">
        <f>[43]Outubro!$E$28</f>
        <v>72.958333333333329</v>
      </c>
      <c r="Z47" s="11">
        <f>[43]Outubro!$E$29</f>
        <v>71.625</v>
      </c>
      <c r="AA47" s="11">
        <f>[43]Outubro!$E$30</f>
        <v>75.166666666666671</v>
      </c>
      <c r="AB47" s="11">
        <f>[43]Outubro!$E$31</f>
        <v>75.416666666666671</v>
      </c>
      <c r="AC47" s="11">
        <f>[43]Outubro!$E$32</f>
        <v>63.541666666666664</v>
      </c>
      <c r="AD47" s="11">
        <f>[43]Outubro!$E$33</f>
        <v>79.083333333333329</v>
      </c>
      <c r="AE47" s="11">
        <f>[43]Outubro!$E$34</f>
        <v>87.333333333333329</v>
      </c>
      <c r="AF47" s="11">
        <f>[43]Outubro!$E$35</f>
        <v>76.125</v>
      </c>
      <c r="AG47" s="93">
        <f t="shared" ref="AG47:AG48" si="9">AVERAGE(B47:AF47)</f>
        <v>65.236559139784944</v>
      </c>
      <c r="AK47" t="s">
        <v>47</v>
      </c>
    </row>
    <row r="48" spans="1:38" x14ac:dyDescent="0.2">
      <c r="A48" s="58" t="s">
        <v>44</v>
      </c>
      <c r="B48" s="11">
        <f>[44]Outubro!$E$5</f>
        <v>19.208333333333332</v>
      </c>
      <c r="C48" s="11">
        <f>[44]Outubro!$E$6</f>
        <v>24.208333333333332</v>
      </c>
      <c r="D48" s="11">
        <f>[44]Outubro!$E$7</f>
        <v>34.875</v>
      </c>
      <c r="E48" s="11">
        <f>[44]Outubro!$E$8</f>
        <v>28.125</v>
      </c>
      <c r="F48" s="11">
        <f>[44]Outubro!$E$9</f>
        <v>39.833333333333336</v>
      </c>
      <c r="G48" s="11">
        <f>[44]Outubro!$E$10</f>
        <v>32.25</v>
      </c>
      <c r="H48" s="11">
        <f>[44]Outubro!$E$11</f>
        <v>30.541666666666668</v>
      </c>
      <c r="I48" s="11">
        <f>[44]Outubro!$E$12</f>
        <v>36.958333333333336</v>
      </c>
      <c r="J48" s="11">
        <f>[44]Outubro!$E$13</f>
        <v>31.5</v>
      </c>
      <c r="K48" s="11">
        <f>[44]Outubro!$E$14</f>
        <v>32.333333333333336</v>
      </c>
      <c r="L48" s="11">
        <f>[44]Outubro!$E$15</f>
        <v>41.541666666666664</v>
      </c>
      <c r="M48" s="11">
        <f>[44]Outubro!$E$16</f>
        <v>64.916666666666671</v>
      </c>
      <c r="N48" s="11">
        <f>[44]Outubro!$E$17</f>
        <v>44.833333333333336</v>
      </c>
      <c r="O48" s="11">
        <f>[44]Outubro!$E$18</f>
        <v>41.333333333333336</v>
      </c>
      <c r="P48" s="11">
        <f>[44]Outubro!$E$19</f>
        <v>62.958333333333336</v>
      </c>
      <c r="Q48" s="11">
        <f>[44]Outubro!$E$20</f>
        <v>70.166666666666671</v>
      </c>
      <c r="R48" s="11">
        <f>[44]Outubro!$E$21</f>
        <v>55.458333333333336</v>
      </c>
      <c r="S48" s="11">
        <f>[44]Outubro!$E$22</f>
        <v>53.333333333333336</v>
      </c>
      <c r="T48" s="11">
        <f>[44]Outubro!$E$23</f>
        <v>72.375</v>
      </c>
      <c r="U48" s="11">
        <f>[44]Outubro!$E$24</f>
        <v>71</v>
      </c>
      <c r="V48" s="11">
        <f>[44]Outubro!$E$25</f>
        <v>71</v>
      </c>
      <c r="W48" s="11">
        <f>[44]Outubro!$E$26</f>
        <v>61.791666666666664</v>
      </c>
      <c r="X48" s="11">
        <f>[44]Outubro!$E$27</f>
        <v>60.833333333333336</v>
      </c>
      <c r="Y48" s="11">
        <f>[44]Outubro!$E$28</f>
        <v>68.916666666666671</v>
      </c>
      <c r="Z48" s="11">
        <f>[44]Outubro!$E$29</f>
        <v>63.5</v>
      </c>
      <c r="AA48" s="11">
        <f>[44]Outubro!$E$30</f>
        <v>58.583333333333336</v>
      </c>
      <c r="AB48" s="11">
        <f>[44]Outubro!$E$31</f>
        <v>75.416666666666671</v>
      </c>
      <c r="AC48" s="11">
        <f>[44]Outubro!$E$32</f>
        <v>69.541666666666671</v>
      </c>
      <c r="AD48" s="11">
        <f>[44]Outubro!$E$33</f>
        <v>86.375</v>
      </c>
      <c r="AE48" s="11">
        <f>[44]Outubro!$E$34</f>
        <v>80.375</v>
      </c>
      <c r="AF48" s="11">
        <f>[44]Outubro!$E$35</f>
        <v>69.916666666666671</v>
      </c>
      <c r="AG48" s="93">
        <f t="shared" si="9"/>
        <v>53.354838709677423</v>
      </c>
      <c r="AH48" s="12" t="s">
        <v>47</v>
      </c>
      <c r="AJ48" t="s">
        <v>47</v>
      </c>
      <c r="AK48" t="s">
        <v>47</v>
      </c>
    </row>
    <row r="49" spans="1:37" x14ac:dyDescent="0.2">
      <c r="A49" s="58" t="s">
        <v>20</v>
      </c>
      <c r="B49" s="11" t="str">
        <f>[45]Outubro!$E$5</f>
        <v>*</v>
      </c>
      <c r="C49" s="11" t="str">
        <f>[45]Outubro!$E$6</f>
        <v>*</v>
      </c>
      <c r="D49" s="11" t="str">
        <f>[45]Outubro!$E$7</f>
        <v>*</v>
      </c>
      <c r="E49" s="11" t="str">
        <f>[45]Outubro!$E$8</f>
        <v>*</v>
      </c>
      <c r="F49" s="11" t="str">
        <f>[45]Outubro!$E$9</f>
        <v>*</v>
      </c>
      <c r="G49" s="11" t="str">
        <f>[45]Outubro!$E$10</f>
        <v>*</v>
      </c>
      <c r="H49" s="11" t="str">
        <f>[45]Outubro!$E$11</f>
        <v>*</v>
      </c>
      <c r="I49" s="11" t="str">
        <f>[45]Outubro!$E$12</f>
        <v>*</v>
      </c>
      <c r="J49" s="11" t="str">
        <f>[45]Outubro!$E$13</f>
        <v>*</v>
      </c>
      <c r="K49" s="11" t="str">
        <f>[45]Outubro!$E$14</f>
        <v>*</v>
      </c>
      <c r="L49" s="11" t="str">
        <f>[45]Outubro!$E$15</f>
        <v>*</v>
      </c>
      <c r="M49" s="11" t="str">
        <f>[45]Outubro!$E$16</f>
        <v>*</v>
      </c>
      <c r="N49" s="11" t="str">
        <f>[45]Outubro!$E$17</f>
        <v>*</v>
      </c>
      <c r="O49" s="11" t="str">
        <f>[45]Outubro!$E$18</f>
        <v>*</v>
      </c>
      <c r="P49" s="11" t="str">
        <f>[45]Outubro!$E$19</f>
        <v>*</v>
      </c>
      <c r="Q49" s="11" t="str">
        <f>[45]Outubro!$E$20</f>
        <v>*</v>
      </c>
      <c r="R49" s="11" t="str">
        <f>[45]Outubro!$E$21</f>
        <v>*</v>
      </c>
      <c r="S49" s="11" t="str">
        <f>[45]Outubro!$E$22</f>
        <v>*</v>
      </c>
      <c r="T49" s="11" t="str">
        <f>[45]Outubro!$E$23</f>
        <v>*</v>
      </c>
      <c r="U49" s="11" t="str">
        <f>[45]Outubro!$E$24</f>
        <v>*</v>
      </c>
      <c r="V49" s="11" t="str">
        <f>[45]Outubro!$E$25</f>
        <v>*</v>
      </c>
      <c r="W49" s="11" t="str">
        <f>[45]Outubro!$E$26</f>
        <v>*</v>
      </c>
      <c r="X49" s="11" t="str">
        <f>[45]Outubro!$E$27</f>
        <v>*</v>
      </c>
      <c r="Y49" s="11" t="str">
        <f>[45]Outubro!$E$28</f>
        <v>*</v>
      </c>
      <c r="Z49" s="11" t="str">
        <f>[45]Outubro!$E$29</f>
        <v>*</v>
      </c>
      <c r="AA49" s="11" t="str">
        <f>[45]Outubro!$E$30</f>
        <v>*</v>
      </c>
      <c r="AB49" s="11" t="str">
        <f>[45]Outubro!$E$31</f>
        <v>*</v>
      </c>
      <c r="AC49" s="11" t="str">
        <f>[45]Outubro!$E$32</f>
        <v>*</v>
      </c>
      <c r="AD49" s="11" t="str">
        <f>[45]Outubro!$E$33</f>
        <v>*</v>
      </c>
      <c r="AE49" s="11" t="str">
        <f>[45]Outubro!$E$34</f>
        <v>*</v>
      </c>
      <c r="AF49" s="11" t="str">
        <f>[45]Outubro!$E$35</f>
        <v>*</v>
      </c>
      <c r="AG49" s="93" t="s">
        <v>226</v>
      </c>
      <c r="AI49" t="s">
        <v>47</v>
      </c>
      <c r="AJ49" t="s">
        <v>47</v>
      </c>
      <c r="AK49" t="s">
        <v>47</v>
      </c>
    </row>
    <row r="50" spans="1:37" s="5" customFormat="1" ht="17.100000000000001" customHeight="1" x14ac:dyDescent="0.2">
      <c r="A50" s="59" t="s">
        <v>227</v>
      </c>
      <c r="B50" s="13">
        <f t="shared" ref="B50:AE50" si="10">AVERAGE(B5:B49)</f>
        <v>34.65834268612047</v>
      </c>
      <c r="C50" s="13">
        <f t="shared" si="10"/>
        <v>36.055611672278346</v>
      </c>
      <c r="D50" s="13">
        <f t="shared" si="10"/>
        <v>39.708373416706756</v>
      </c>
      <c r="E50" s="13">
        <f t="shared" si="10"/>
        <v>49.271805355138675</v>
      </c>
      <c r="F50" s="13">
        <f t="shared" si="10"/>
        <v>50.41324189095927</v>
      </c>
      <c r="G50" s="13">
        <f t="shared" si="10"/>
        <v>46.578077428523848</v>
      </c>
      <c r="H50" s="13">
        <f t="shared" si="10"/>
        <v>44.398945589434724</v>
      </c>
      <c r="I50" s="13">
        <f t="shared" si="10"/>
        <v>47.396679590114942</v>
      </c>
      <c r="J50" s="13">
        <f t="shared" si="10"/>
        <v>42.934683794466395</v>
      </c>
      <c r="K50" s="13">
        <f t="shared" si="10"/>
        <v>43.531250856854712</v>
      </c>
      <c r="L50" s="13">
        <f t="shared" si="10"/>
        <v>40.064945557347528</v>
      </c>
      <c r="M50" s="13">
        <f t="shared" si="10"/>
        <v>53.263208678063748</v>
      </c>
      <c r="N50" s="13">
        <f t="shared" si="10"/>
        <v>56.985161957384193</v>
      </c>
      <c r="O50" s="13">
        <f t="shared" si="10"/>
        <v>54.890131172086058</v>
      </c>
      <c r="P50" s="13">
        <f t="shared" si="10"/>
        <v>79.40046228289529</v>
      </c>
      <c r="Q50" s="13">
        <f t="shared" si="10"/>
        <v>77.117208414859832</v>
      </c>
      <c r="R50" s="13">
        <f t="shared" si="10"/>
        <v>61.818587662337663</v>
      </c>
      <c r="S50" s="13">
        <f t="shared" si="10"/>
        <v>60.915880406499063</v>
      </c>
      <c r="T50" s="13">
        <f t="shared" si="10"/>
        <v>67.398538243365834</v>
      </c>
      <c r="U50" s="13">
        <f t="shared" si="10"/>
        <v>70.619058987231242</v>
      </c>
      <c r="V50" s="13">
        <f t="shared" si="10"/>
        <v>69.143514224716256</v>
      </c>
      <c r="W50" s="13">
        <f t="shared" si="10"/>
        <v>65.715485775630711</v>
      </c>
      <c r="X50" s="13">
        <f t="shared" si="10"/>
        <v>64.731571465618785</v>
      </c>
      <c r="Y50" s="13">
        <f t="shared" si="10"/>
        <v>75.033379120879118</v>
      </c>
      <c r="Z50" s="13">
        <f t="shared" si="10"/>
        <v>69.477062490649445</v>
      </c>
      <c r="AA50" s="13">
        <f t="shared" si="10"/>
        <v>79.93815211448063</v>
      </c>
      <c r="AB50" s="13">
        <f t="shared" si="10"/>
        <v>71.915012860702504</v>
      </c>
      <c r="AC50" s="13">
        <f t="shared" si="10"/>
        <v>64.317284658854703</v>
      </c>
      <c r="AD50" s="13">
        <f t="shared" si="10"/>
        <v>82.945947816983619</v>
      </c>
      <c r="AE50" s="13">
        <f t="shared" si="10"/>
        <v>77.522862338810626</v>
      </c>
      <c r="AF50" s="13">
        <f t="shared" ref="AF50" si="11">AVERAGE(AF5:AF49)</f>
        <v>68.315978338735917</v>
      </c>
      <c r="AG50" s="92">
        <f>AVERAGE(AG5:AG49)</f>
        <v>60.733927895648449</v>
      </c>
      <c r="AI50" s="5" t="s">
        <v>47</v>
      </c>
    </row>
    <row r="51" spans="1:37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88"/>
    </row>
    <row r="52" spans="1:37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88"/>
      <c r="AK52" t="s">
        <v>47</v>
      </c>
    </row>
    <row r="53" spans="1:37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88"/>
    </row>
    <row r="54" spans="1:37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88"/>
    </row>
    <row r="55" spans="1:37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88"/>
    </row>
    <row r="56" spans="1:37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88"/>
      <c r="AK56" s="12" t="s">
        <v>47</v>
      </c>
    </row>
    <row r="57" spans="1:37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89"/>
      <c r="AI57" t="s">
        <v>47</v>
      </c>
    </row>
    <row r="59" spans="1:37" x14ac:dyDescent="0.2">
      <c r="AI59" t="s">
        <v>47</v>
      </c>
    </row>
    <row r="60" spans="1:37" x14ac:dyDescent="0.2">
      <c r="K60" s="2" t="s">
        <v>47</v>
      </c>
      <c r="AE60" s="2" t="s">
        <v>47</v>
      </c>
      <c r="AK60" s="12" t="s">
        <v>47</v>
      </c>
    </row>
    <row r="62" spans="1:37" x14ac:dyDescent="0.2">
      <c r="M62" s="2" t="s">
        <v>47</v>
      </c>
      <c r="T62" s="2" t="s">
        <v>47</v>
      </c>
    </row>
    <row r="63" spans="1:37" x14ac:dyDescent="0.2">
      <c r="AB63" s="2" t="s">
        <v>47</v>
      </c>
      <c r="AC63" s="2" t="s">
        <v>47</v>
      </c>
      <c r="AG63" s="7" t="s">
        <v>47</v>
      </c>
    </row>
    <row r="64" spans="1:37" x14ac:dyDescent="0.2">
      <c r="P64" s="2" t="s">
        <v>47</v>
      </c>
      <c r="R64" s="2" t="s">
        <v>47</v>
      </c>
    </row>
    <row r="66" spans="11:34" x14ac:dyDescent="0.2">
      <c r="AH66" t="s">
        <v>47</v>
      </c>
    </row>
    <row r="69" spans="11:34" x14ac:dyDescent="0.2">
      <c r="T69" s="2" t="s">
        <v>47</v>
      </c>
    </row>
    <row r="72" spans="11:34" x14ac:dyDescent="0.2">
      <c r="K72" s="2" t="s">
        <v>47</v>
      </c>
    </row>
  </sheetData>
  <sheetProtection password="C6EC" sheet="1" objects="1" scenarios="1"/>
  <mergeCells count="37">
    <mergeCell ref="B2:AG2"/>
    <mergeCell ref="M3:M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S3:S4"/>
    <mergeCell ref="N3:N4"/>
    <mergeCell ref="O3:O4"/>
    <mergeCell ref="P3:P4"/>
    <mergeCell ref="Q3:Q4"/>
    <mergeCell ref="R3:R4"/>
    <mergeCell ref="AG3:AG4"/>
    <mergeCell ref="T52:X52"/>
    <mergeCell ref="T53:X53"/>
    <mergeCell ref="Z3:Z4"/>
    <mergeCell ref="AE3:AE4"/>
    <mergeCell ref="AA3:AA4"/>
    <mergeCell ref="AB3:AB4"/>
    <mergeCell ref="AC3:AC4"/>
    <mergeCell ref="AD3:AD4"/>
    <mergeCell ref="Y3:Y4"/>
    <mergeCell ref="X3:X4"/>
    <mergeCell ref="T3:T4"/>
    <mergeCell ref="U3:U4"/>
    <mergeCell ref="V3:V4"/>
    <mergeCell ref="W3:W4"/>
    <mergeCell ref="AF3:AF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6"/>
  <sheetViews>
    <sheetView zoomScale="90" zoomScaleNormal="90" workbookViewId="0">
      <selection activeCell="AJ75" sqref="AJ75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2" width="6.28515625" style="2" customWidth="1"/>
    <col min="33" max="33" width="7.5703125" style="7" bestFit="1" customWidth="1"/>
    <col min="34" max="34" width="7.7109375" style="1" customWidth="1"/>
  </cols>
  <sheetData>
    <row r="1" spans="1:36" ht="20.100000000000001" customHeight="1" x14ac:dyDescent="0.2">
      <c r="A1" s="154" t="s">
        <v>26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6"/>
    </row>
    <row r="2" spans="1:36" s="4" customFormat="1" ht="20.100000000000001" customHeight="1" x14ac:dyDescent="0.2">
      <c r="A2" s="174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67"/>
      <c r="AG2" s="152"/>
      <c r="AH2" s="153"/>
    </row>
    <row r="3" spans="1:36" s="5" customFormat="1" ht="20.100000000000001" customHeight="1" x14ac:dyDescent="0.2">
      <c r="A3" s="174"/>
      <c r="B3" s="171">
        <v>1</v>
      </c>
      <c r="C3" s="171">
        <f>SUM(B3+1)</f>
        <v>2</v>
      </c>
      <c r="D3" s="171">
        <f t="shared" ref="D3:AD3" si="0">SUM(C3+1)</f>
        <v>3</v>
      </c>
      <c r="E3" s="171">
        <f t="shared" si="0"/>
        <v>4</v>
      </c>
      <c r="F3" s="171">
        <f t="shared" si="0"/>
        <v>5</v>
      </c>
      <c r="G3" s="171">
        <f t="shared" si="0"/>
        <v>6</v>
      </c>
      <c r="H3" s="171">
        <f t="shared" si="0"/>
        <v>7</v>
      </c>
      <c r="I3" s="171">
        <f t="shared" si="0"/>
        <v>8</v>
      </c>
      <c r="J3" s="171">
        <f t="shared" si="0"/>
        <v>9</v>
      </c>
      <c r="K3" s="171">
        <f t="shared" si="0"/>
        <v>10</v>
      </c>
      <c r="L3" s="171">
        <f t="shared" si="0"/>
        <v>11</v>
      </c>
      <c r="M3" s="171">
        <f t="shared" si="0"/>
        <v>12</v>
      </c>
      <c r="N3" s="171">
        <f t="shared" si="0"/>
        <v>13</v>
      </c>
      <c r="O3" s="171">
        <f t="shared" si="0"/>
        <v>14</v>
      </c>
      <c r="P3" s="171">
        <f t="shared" si="0"/>
        <v>15</v>
      </c>
      <c r="Q3" s="171">
        <f t="shared" si="0"/>
        <v>16</v>
      </c>
      <c r="R3" s="171">
        <f t="shared" si="0"/>
        <v>17</v>
      </c>
      <c r="S3" s="171">
        <f t="shared" si="0"/>
        <v>18</v>
      </c>
      <c r="T3" s="171">
        <f t="shared" si="0"/>
        <v>19</v>
      </c>
      <c r="U3" s="171">
        <f t="shared" si="0"/>
        <v>20</v>
      </c>
      <c r="V3" s="171">
        <f t="shared" si="0"/>
        <v>21</v>
      </c>
      <c r="W3" s="171">
        <f t="shared" si="0"/>
        <v>22</v>
      </c>
      <c r="X3" s="171">
        <f t="shared" si="0"/>
        <v>23</v>
      </c>
      <c r="Y3" s="171">
        <f t="shared" si="0"/>
        <v>24</v>
      </c>
      <c r="Z3" s="171">
        <f t="shared" si="0"/>
        <v>25</v>
      </c>
      <c r="AA3" s="171">
        <f t="shared" si="0"/>
        <v>26</v>
      </c>
      <c r="AB3" s="171">
        <f t="shared" si="0"/>
        <v>27</v>
      </c>
      <c r="AC3" s="171">
        <f t="shared" si="0"/>
        <v>28</v>
      </c>
      <c r="AD3" s="171">
        <f t="shared" si="0"/>
        <v>29</v>
      </c>
      <c r="AE3" s="175">
        <v>30</v>
      </c>
      <c r="AF3" s="172">
        <v>31</v>
      </c>
      <c r="AG3" s="118" t="s">
        <v>37</v>
      </c>
      <c r="AH3" s="110" t="s">
        <v>36</v>
      </c>
    </row>
    <row r="4" spans="1:36" s="5" customFormat="1" ht="20.100000000000001" customHeight="1" x14ac:dyDescent="0.2">
      <c r="A4" s="174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5"/>
      <c r="AF4" s="173"/>
      <c r="AG4" s="118" t="s">
        <v>35</v>
      </c>
      <c r="AH4" s="110" t="s">
        <v>35</v>
      </c>
    </row>
    <row r="5" spans="1:36" s="5" customFormat="1" x14ac:dyDescent="0.2">
      <c r="A5" s="58" t="s">
        <v>40</v>
      </c>
      <c r="B5" s="129">
        <f>[1]Outubro!$F$5</f>
        <v>73</v>
      </c>
      <c r="C5" s="129">
        <f>[1]Outubro!$F$6</f>
        <v>73</v>
      </c>
      <c r="D5" s="129">
        <f>[1]Outubro!$F$7</f>
        <v>82</v>
      </c>
      <c r="E5" s="129">
        <f>[1]Outubro!$F$8</f>
        <v>69</v>
      </c>
      <c r="F5" s="129">
        <f>[1]Outubro!$F$9</f>
        <v>72</v>
      </c>
      <c r="G5" s="129">
        <f>[1]Outubro!$F$10</f>
        <v>81</v>
      </c>
      <c r="H5" s="129">
        <f>[1]Outubro!$F$11</f>
        <v>66</v>
      </c>
      <c r="I5" s="129">
        <f>[1]Outubro!$F$12</f>
        <v>68</v>
      </c>
      <c r="J5" s="129">
        <f>[1]Outubro!$F$13</f>
        <v>86</v>
      </c>
      <c r="K5" s="129">
        <f>[1]Outubro!$F$14</f>
        <v>79</v>
      </c>
      <c r="L5" s="129">
        <f>[1]Outubro!$F$15</f>
        <v>73</v>
      </c>
      <c r="M5" s="129">
        <f>[1]Outubro!$F$16</f>
        <v>74</v>
      </c>
      <c r="N5" s="129">
        <f>[1]Outubro!$F$17</f>
        <v>80</v>
      </c>
      <c r="O5" s="129">
        <f>[1]Outubro!$F$18</f>
        <v>77</v>
      </c>
      <c r="P5" s="129">
        <f>[1]Outubro!$F$19</f>
        <v>96</v>
      </c>
      <c r="Q5" s="129">
        <f>[1]Outubro!$F$20</f>
        <v>99</v>
      </c>
      <c r="R5" s="129">
        <f>[1]Outubro!$F$21</f>
        <v>76</v>
      </c>
      <c r="S5" s="129">
        <f>[1]Outubro!$F$22</f>
        <v>84</v>
      </c>
      <c r="T5" s="129">
        <f>[1]Outubro!$F$23</f>
        <v>93</v>
      </c>
      <c r="U5" s="129">
        <f>[1]Outubro!$F$24</f>
        <v>98</v>
      </c>
      <c r="V5" s="129">
        <f>[1]Outubro!$F$25</f>
        <v>98</v>
      </c>
      <c r="W5" s="129">
        <f>[1]Outubro!$F$26</f>
        <v>93</v>
      </c>
      <c r="X5" s="129">
        <f>[1]Outubro!$F$27</f>
        <v>84</v>
      </c>
      <c r="Y5" s="129">
        <f>[1]Outubro!$F$28</f>
        <v>100</v>
      </c>
      <c r="Z5" s="129">
        <f>[1]Outubro!$F$29</f>
        <v>100</v>
      </c>
      <c r="AA5" s="129">
        <f>[1]Outubro!$F$30</f>
        <v>95</v>
      </c>
      <c r="AB5" s="129">
        <f>[1]Outubro!$F$31</f>
        <v>98</v>
      </c>
      <c r="AC5" s="129">
        <f>[1]Outubro!$F$32</f>
        <v>98</v>
      </c>
      <c r="AD5" s="129">
        <f>[1]Outubro!$F$33</f>
        <v>97</v>
      </c>
      <c r="AE5" s="129">
        <f>[1]Outubro!$F$34</f>
        <v>100</v>
      </c>
      <c r="AF5" s="129">
        <f>[1]Outubro!$F$35</f>
        <v>92</v>
      </c>
      <c r="AG5" s="15">
        <f>MAX(B5:AF5)</f>
        <v>100</v>
      </c>
      <c r="AH5" s="94">
        <f t="shared" ref="AH5:AH6" si="1">AVERAGE(B5:AF5)</f>
        <v>85.612903225806448</v>
      </c>
    </row>
    <row r="6" spans="1:36" x14ac:dyDescent="0.2">
      <c r="A6" s="58" t="s">
        <v>0</v>
      </c>
      <c r="B6" s="11">
        <f>[2]Outubro!$F$5</f>
        <v>68</v>
      </c>
      <c r="C6" s="11">
        <f>[2]Outubro!$F$6</f>
        <v>77</v>
      </c>
      <c r="D6" s="11">
        <f>[2]Outubro!$F$7</f>
        <v>85</v>
      </c>
      <c r="E6" s="11">
        <f>[2]Outubro!$F$8</f>
        <v>85</v>
      </c>
      <c r="F6" s="11">
        <f>[2]Outubro!$F$9</f>
        <v>87</v>
      </c>
      <c r="G6" s="11">
        <f>[2]Outubro!$F$10</f>
        <v>86</v>
      </c>
      <c r="H6" s="11">
        <f>[2]Outubro!$F$11</f>
        <v>80</v>
      </c>
      <c r="I6" s="11">
        <f>[2]Outubro!$F$12</f>
        <v>83</v>
      </c>
      <c r="J6" s="11">
        <f>[2]Outubro!$F$13</f>
        <v>75</v>
      </c>
      <c r="K6" s="11">
        <f>[2]Outubro!$F$14</f>
        <v>79</v>
      </c>
      <c r="L6" s="11">
        <f>[2]Outubro!$F$15</f>
        <v>71</v>
      </c>
      <c r="M6" s="11">
        <f>[2]Outubro!$F$16</f>
        <v>89</v>
      </c>
      <c r="N6" s="11">
        <f>[2]Outubro!$F$17</f>
        <v>93</v>
      </c>
      <c r="O6" s="11">
        <f>[2]Outubro!$F$18</f>
        <v>87</v>
      </c>
      <c r="P6" s="11">
        <f>[2]Outubro!$F$19</f>
        <v>99</v>
      </c>
      <c r="Q6" s="11">
        <f>[2]Outubro!$F$20</f>
        <v>100</v>
      </c>
      <c r="R6" s="11">
        <f>[2]Outubro!$F$21</f>
        <v>93</v>
      </c>
      <c r="S6" s="11">
        <f>[2]Outubro!$F$22</f>
        <v>86</v>
      </c>
      <c r="T6" s="11">
        <f>[2]Outubro!$F$23</f>
        <v>97</v>
      </c>
      <c r="U6" s="11">
        <f>[2]Outubro!$F$24</f>
        <v>91</v>
      </c>
      <c r="V6" s="11">
        <f>[2]Outubro!$F$25</f>
        <v>91</v>
      </c>
      <c r="W6" s="11">
        <f>[2]Outubro!$F$26</f>
        <v>88</v>
      </c>
      <c r="X6" s="11">
        <f>[2]Outubro!$F$27</f>
        <v>91</v>
      </c>
      <c r="Y6" s="11">
        <f>[2]Outubro!$F$28</f>
        <v>99</v>
      </c>
      <c r="Z6" s="11">
        <f>[2]Outubro!$F$29</f>
        <v>100</v>
      </c>
      <c r="AA6" s="11">
        <f>[2]Outubro!$F$30</f>
        <v>99</v>
      </c>
      <c r="AB6" s="11">
        <f>[2]Outubro!$F$31</f>
        <v>100</v>
      </c>
      <c r="AC6" s="11">
        <f>[2]Outubro!$F$32</f>
        <v>91</v>
      </c>
      <c r="AD6" s="11">
        <f>[2]Outubro!$F$33</f>
        <v>97</v>
      </c>
      <c r="AE6" s="11">
        <f>[2]Outubro!$F$34</f>
        <v>93</v>
      </c>
      <c r="AF6" s="11">
        <f>[2]Outubro!$F$35</f>
        <v>90</v>
      </c>
      <c r="AG6" s="15">
        <f>MAX(B6:AF6)</f>
        <v>100</v>
      </c>
      <c r="AH6" s="94">
        <f t="shared" si="1"/>
        <v>88.709677419354833</v>
      </c>
    </row>
    <row r="7" spans="1:36" x14ac:dyDescent="0.2">
      <c r="A7" s="58" t="s">
        <v>104</v>
      </c>
      <c r="B7" s="11">
        <f>[3]Outubro!$F$5</f>
        <v>75</v>
      </c>
      <c r="C7" s="11">
        <f>[3]Outubro!$F$6</f>
        <v>74</v>
      </c>
      <c r="D7" s="11">
        <f>[3]Outubro!$F$7</f>
        <v>75</v>
      </c>
      <c r="E7" s="11">
        <f>[3]Outubro!$F$8</f>
        <v>78</v>
      </c>
      <c r="F7" s="11">
        <f>[3]Outubro!$F$9</f>
        <v>81</v>
      </c>
      <c r="G7" s="11">
        <f>[3]Outubro!$F$10</f>
        <v>77</v>
      </c>
      <c r="H7" s="11">
        <f>[3]Outubro!$F$11</f>
        <v>67</v>
      </c>
      <c r="I7" s="11">
        <f>[3]Outubro!$F$12</f>
        <v>94</v>
      </c>
      <c r="J7" s="11">
        <f>[3]Outubro!$F$13</f>
        <v>72</v>
      </c>
      <c r="K7" s="11">
        <f>[3]Outubro!$F$14</f>
        <v>76</v>
      </c>
      <c r="L7" s="11">
        <f>[3]Outubro!$F$15</f>
        <v>63</v>
      </c>
      <c r="M7" s="11">
        <f>[3]Outubro!$F$16</f>
        <v>64</v>
      </c>
      <c r="N7" s="11">
        <f>[3]Outubro!$F$17</f>
        <v>88</v>
      </c>
      <c r="O7" s="11">
        <f>[3]Outubro!$F$18</f>
        <v>85</v>
      </c>
      <c r="P7" s="11">
        <f>[3]Outubro!$F$19</f>
        <v>97</v>
      </c>
      <c r="Q7" s="11">
        <f>[3]Outubro!$F$20</f>
        <v>96</v>
      </c>
      <c r="R7" s="11">
        <f>[3]Outubro!$F$21</f>
        <v>84</v>
      </c>
      <c r="S7" s="11">
        <f>[3]Outubro!$F$22</f>
        <v>78</v>
      </c>
      <c r="T7" s="11">
        <f>[3]Outubro!$F$23</f>
        <v>82</v>
      </c>
      <c r="U7" s="11">
        <f>[3]Outubro!$F$24</f>
        <v>94</v>
      </c>
      <c r="V7" s="11">
        <f>[3]Outubro!$F$25</f>
        <v>85</v>
      </c>
      <c r="W7" s="11">
        <f>[3]Outubro!$F$26</f>
        <v>80</v>
      </c>
      <c r="X7" s="11">
        <f>[3]Outubro!$F$27</f>
        <v>69</v>
      </c>
      <c r="Y7" s="11">
        <f>[3]Outubro!$F$28</f>
        <v>88</v>
      </c>
      <c r="Z7" s="11">
        <f>[3]Outubro!$F$29</f>
        <v>98</v>
      </c>
      <c r="AA7" s="11">
        <f>[3]Outubro!$F$30</f>
        <v>98</v>
      </c>
      <c r="AB7" s="11">
        <f>[3]Outubro!$F$31</f>
        <v>97</v>
      </c>
      <c r="AC7" s="11">
        <f>[3]Outubro!$F$32</f>
        <v>92</v>
      </c>
      <c r="AD7" s="11">
        <f>[3]Outubro!$F$33</f>
        <v>97</v>
      </c>
      <c r="AE7" s="11">
        <f>[3]Outubro!$F$34</f>
        <v>95</v>
      </c>
      <c r="AF7" s="11">
        <f>[3]Outubro!$F$35</f>
        <v>94</v>
      </c>
      <c r="AG7" s="15">
        <f>MAX(B7:AF7)</f>
        <v>98</v>
      </c>
      <c r="AH7" s="113">
        <f>AVERAGE(B7:AF7)</f>
        <v>83.645161290322577</v>
      </c>
    </row>
    <row r="8" spans="1:36" x14ac:dyDescent="0.2">
      <c r="A8" s="58" t="s">
        <v>1</v>
      </c>
      <c r="B8" s="11" t="str">
        <f>[4]Outubro!$F$5</f>
        <v>*</v>
      </c>
      <c r="C8" s="11" t="str">
        <f>[4]Outubro!$F$6</f>
        <v>*</v>
      </c>
      <c r="D8" s="11" t="str">
        <f>[4]Outubro!$F$7</f>
        <v>*</v>
      </c>
      <c r="E8" s="11" t="str">
        <f>[4]Outubro!$F$8</f>
        <v>*</v>
      </c>
      <c r="F8" s="11" t="str">
        <f>[4]Outubro!$F$9</f>
        <v>*</v>
      </c>
      <c r="G8" s="11" t="str">
        <f>[4]Outubro!$F$10</f>
        <v>*</v>
      </c>
      <c r="H8" s="11" t="str">
        <f>[4]Outubro!$F$11</f>
        <v>*</v>
      </c>
      <c r="I8" s="11" t="str">
        <f>[4]Outubro!$F$12</f>
        <v>*</v>
      </c>
      <c r="J8" s="11" t="str">
        <f>[4]Outubro!$F$13</f>
        <v>*</v>
      </c>
      <c r="K8" s="11" t="str">
        <f>[4]Outubro!$F$14</f>
        <v>*</v>
      </c>
      <c r="L8" s="11" t="str">
        <f>[4]Outubro!$F$15</f>
        <v>*</v>
      </c>
      <c r="M8" s="11" t="str">
        <f>[4]Outubro!$F$16</f>
        <v>*</v>
      </c>
      <c r="N8" s="11" t="str">
        <f>[4]Outubro!$F$17</f>
        <v>*</v>
      </c>
      <c r="O8" s="11" t="str">
        <f>[4]Outubro!$F$18</f>
        <v>*</v>
      </c>
      <c r="P8" s="11" t="str">
        <f>[4]Outubro!$F$19</f>
        <v>*</v>
      </c>
      <c r="Q8" s="11" t="str">
        <f>[4]Outubro!$F$20</f>
        <v>*</v>
      </c>
      <c r="R8" s="11" t="str">
        <f>[4]Outubro!$F$21</f>
        <v>*</v>
      </c>
      <c r="S8" s="11" t="str">
        <f>[4]Outubro!$F$22</f>
        <v>*</v>
      </c>
      <c r="T8" s="11" t="str">
        <f>[4]Outubro!$F$23</f>
        <v>*</v>
      </c>
      <c r="U8" s="11" t="str">
        <f>[4]Outubro!$F$24</f>
        <v>*</v>
      </c>
      <c r="V8" s="11" t="str">
        <f>[4]Outubro!$F$25</f>
        <v>*</v>
      </c>
      <c r="W8" s="11" t="str">
        <f>[4]Outubro!$F$26</f>
        <v>*</v>
      </c>
      <c r="X8" s="11" t="str">
        <f>[4]Outubro!$F$27</f>
        <v>*</v>
      </c>
      <c r="Y8" s="11" t="str">
        <f>[4]Outubro!$F$28</f>
        <v>*</v>
      </c>
      <c r="Z8" s="11" t="str">
        <f>[4]Outubro!$F$29</f>
        <v>*</v>
      </c>
      <c r="AA8" s="11" t="str">
        <f>[4]Outubro!$F$30</f>
        <v>*</v>
      </c>
      <c r="AB8" s="11">
        <f>[4]Outubro!$F$31</f>
        <v>88</v>
      </c>
      <c r="AC8" s="11">
        <f>[4]Outubro!$F$32</f>
        <v>93</v>
      </c>
      <c r="AD8" s="11">
        <f>[4]Outubro!$F$33</f>
        <v>95</v>
      </c>
      <c r="AE8" s="11">
        <f>[4]Outubro!$F$34</f>
        <v>91</v>
      </c>
      <c r="AF8" s="11">
        <f>[4]Outubro!$F$35</f>
        <v>90</v>
      </c>
      <c r="AG8" s="15">
        <f>MAX(B8:AF8)</f>
        <v>95</v>
      </c>
      <c r="AH8" s="113">
        <f>AVERAGE(B8:AF8)</f>
        <v>91.4</v>
      </c>
    </row>
    <row r="9" spans="1:36" x14ac:dyDescent="0.2">
      <c r="A9" s="58" t="s">
        <v>167</v>
      </c>
      <c r="B9" s="11">
        <f>[5]Outubro!$F$5</f>
        <v>54</v>
      </c>
      <c r="C9" s="11">
        <f>[5]Outubro!$F$6</f>
        <v>52</v>
      </c>
      <c r="D9" s="11">
        <f>[5]Outubro!$F$7</f>
        <v>67</v>
      </c>
      <c r="E9" s="11">
        <f>[5]Outubro!$F$8</f>
        <v>94</v>
      </c>
      <c r="F9" s="11">
        <f>[5]Outubro!$F$9</f>
        <v>82</v>
      </c>
      <c r="G9" s="11">
        <f>[5]Outubro!$F$10</f>
        <v>77</v>
      </c>
      <c r="H9" s="11">
        <f>[5]Outubro!$F$11</f>
        <v>64</v>
      </c>
      <c r="I9" s="11">
        <f>[5]Outubro!$F$12</f>
        <v>73</v>
      </c>
      <c r="J9" s="11">
        <f>[5]Outubro!$F$13</f>
        <v>49</v>
      </c>
      <c r="K9" s="11">
        <f>[5]Outubro!$F$14</f>
        <v>88</v>
      </c>
      <c r="L9" s="11">
        <f>[5]Outubro!$F$15</f>
        <v>48</v>
      </c>
      <c r="M9" s="11">
        <f>[5]Outubro!$F$16</f>
        <v>81</v>
      </c>
      <c r="N9" s="11">
        <f>[5]Outubro!$F$17</f>
        <v>98</v>
      </c>
      <c r="O9" s="11">
        <f>[5]Outubro!$F$18</f>
        <v>82</v>
      </c>
      <c r="P9" s="11">
        <f>[5]Outubro!$F$19</f>
        <v>98</v>
      </c>
      <c r="Q9" s="11">
        <f>[5]Outubro!$F$20</f>
        <v>99</v>
      </c>
      <c r="R9" s="11">
        <f>[5]Outubro!$F$21</f>
        <v>91</v>
      </c>
      <c r="S9" s="11">
        <f>[5]Outubro!$F$22</f>
        <v>82</v>
      </c>
      <c r="T9" s="11">
        <f>[5]Outubro!$F$23</f>
        <v>83</v>
      </c>
      <c r="U9" s="11">
        <f>[5]Outubro!$F$24</f>
        <v>94</v>
      </c>
      <c r="V9" s="11">
        <f>[5]Outubro!$F$25</f>
        <v>98</v>
      </c>
      <c r="W9" s="11">
        <f>[5]Outubro!$F$26</f>
        <v>93</v>
      </c>
      <c r="X9" s="11">
        <f>[5]Outubro!$F$27</f>
        <v>92</v>
      </c>
      <c r="Y9" s="11">
        <f>[5]Outubro!$F$28</f>
        <v>98</v>
      </c>
      <c r="Z9" s="11">
        <f>[5]Outubro!$F$29</f>
        <v>87</v>
      </c>
      <c r="AA9" s="11">
        <f>[5]Outubro!$F$30</f>
        <v>98</v>
      </c>
      <c r="AB9" s="11">
        <f>[5]Outubro!$F$31</f>
        <v>99</v>
      </c>
      <c r="AC9" s="11">
        <f>[5]Outubro!$F$32</f>
        <v>73</v>
      </c>
      <c r="AD9" s="11">
        <f>[5]Outubro!$F$33</f>
        <v>98</v>
      </c>
      <c r="AE9" s="11">
        <f>[5]Outubro!$F$34</f>
        <v>99</v>
      </c>
      <c r="AF9" s="11">
        <f>[5]Outubro!$F$35</f>
        <v>96</v>
      </c>
      <c r="AG9" s="15">
        <f>MAX(B9:AF9)</f>
        <v>99</v>
      </c>
      <c r="AH9" s="113">
        <f>AVERAGE(B9:AF9)</f>
        <v>83.451612903225808</v>
      </c>
    </row>
    <row r="10" spans="1:36" x14ac:dyDescent="0.2">
      <c r="A10" s="58" t="s">
        <v>111</v>
      </c>
      <c r="B10" s="11" t="str">
        <f>[6]Outubro!$F$5</f>
        <v>*</v>
      </c>
      <c r="C10" s="11" t="str">
        <f>[6]Outubro!$F$6</f>
        <v>*</v>
      </c>
      <c r="D10" s="11" t="str">
        <f>[6]Outubro!$F$7</f>
        <v>*</v>
      </c>
      <c r="E10" s="11" t="str">
        <f>[6]Outubro!$F$8</f>
        <v>*</v>
      </c>
      <c r="F10" s="11" t="str">
        <f>[6]Outubro!$F$9</f>
        <v>*</v>
      </c>
      <c r="G10" s="11" t="str">
        <f>[6]Outubro!$F$10</f>
        <v>*</v>
      </c>
      <c r="H10" s="11" t="str">
        <f>[6]Outubro!$F$11</f>
        <v>*</v>
      </c>
      <c r="I10" s="11" t="str">
        <f>[6]Outubro!$F$12</f>
        <v>*</v>
      </c>
      <c r="J10" s="11" t="str">
        <f>[6]Outubro!$F$13</f>
        <v>*</v>
      </c>
      <c r="K10" s="11" t="str">
        <f>[6]Outubro!$F$14</f>
        <v>*</v>
      </c>
      <c r="L10" s="11" t="str">
        <f>[6]Outubro!$F$15</f>
        <v>*</v>
      </c>
      <c r="M10" s="11" t="str">
        <f>[6]Outubro!$F$16</f>
        <v>*</v>
      </c>
      <c r="N10" s="11" t="str">
        <f>[6]Outubro!$F$17</f>
        <v>*</v>
      </c>
      <c r="O10" s="11" t="str">
        <f>[6]Outubro!$F$18</f>
        <v>*</v>
      </c>
      <c r="P10" s="11" t="str">
        <f>[6]Outubro!$F$19</f>
        <v>*</v>
      </c>
      <c r="Q10" s="11" t="str">
        <f>[6]Outubro!$F$20</f>
        <v>*</v>
      </c>
      <c r="R10" s="11" t="str">
        <f>[6]Outubro!$F$21</f>
        <v>*</v>
      </c>
      <c r="S10" s="11" t="str">
        <f>[6]Outubro!$F$22</f>
        <v>*</v>
      </c>
      <c r="T10" s="11" t="str">
        <f>[6]Outubro!$F$23</f>
        <v>*</v>
      </c>
      <c r="U10" s="11" t="str">
        <f>[6]Outubro!$F$24</f>
        <v>*</v>
      </c>
      <c r="V10" s="11" t="str">
        <f>[6]Outubro!$F$25</f>
        <v>*</v>
      </c>
      <c r="W10" s="11" t="str">
        <f>[6]Outubro!$F$26</f>
        <v>*</v>
      </c>
      <c r="X10" s="11" t="str">
        <f>[6]Outubro!$F$27</f>
        <v>*</v>
      </c>
      <c r="Y10" s="11" t="str">
        <f>[6]Outubro!$F$28</f>
        <v>*</v>
      </c>
      <c r="Z10" s="11" t="str">
        <f>[6]Outubro!$F$29</f>
        <v>*</v>
      </c>
      <c r="AA10" s="11" t="str">
        <f>[6]Outubro!$F$30</f>
        <v>*</v>
      </c>
      <c r="AB10" s="11" t="str">
        <f>[6]Outubro!$F$31</f>
        <v>*</v>
      </c>
      <c r="AC10" s="11" t="str">
        <f>[6]Outubro!$F$32</f>
        <v>*</v>
      </c>
      <c r="AD10" s="11" t="str">
        <f>[6]Outubro!$F$33</f>
        <v>*</v>
      </c>
      <c r="AE10" s="11" t="str">
        <f>[6]Outubro!$F$34</f>
        <v>*</v>
      </c>
      <c r="AF10" s="11" t="str">
        <f>[6]Outubro!$F$35</f>
        <v>*</v>
      </c>
      <c r="AG10" s="15" t="s">
        <v>226</v>
      </c>
      <c r="AH10" s="94" t="s">
        <v>226</v>
      </c>
    </row>
    <row r="11" spans="1:36" x14ac:dyDescent="0.2">
      <c r="A11" s="58" t="s">
        <v>64</v>
      </c>
      <c r="B11" s="11" t="str">
        <f>[7]Outubro!$F$5</f>
        <v>*</v>
      </c>
      <c r="C11" s="11" t="str">
        <f>[7]Outubro!$F$6</f>
        <v>*</v>
      </c>
      <c r="D11" s="11" t="str">
        <f>[7]Outubro!$F$7</f>
        <v>*</v>
      </c>
      <c r="E11" s="11" t="str">
        <f>[7]Outubro!$F$8</f>
        <v>*</v>
      </c>
      <c r="F11" s="11" t="str">
        <f>[7]Outubro!$F$9</f>
        <v>*</v>
      </c>
      <c r="G11" s="11" t="str">
        <f>[7]Outubro!$F$10</f>
        <v>*</v>
      </c>
      <c r="H11" s="11" t="str">
        <f>[7]Outubro!$F$11</f>
        <v>*</v>
      </c>
      <c r="I11" s="11" t="str">
        <f>[7]Outubro!$F$12</f>
        <v>*</v>
      </c>
      <c r="J11" s="11" t="str">
        <f>[7]Outubro!$F$13</f>
        <v>*</v>
      </c>
      <c r="K11" s="11" t="str">
        <f>[7]Outubro!$F$14</f>
        <v>*</v>
      </c>
      <c r="L11" s="11" t="str">
        <f>[7]Outubro!$F$15</f>
        <v>*</v>
      </c>
      <c r="M11" s="11" t="str">
        <f>[7]Outubro!$F$16</f>
        <v>*</v>
      </c>
      <c r="N11" s="11" t="str">
        <f>[7]Outubro!$F$17</f>
        <v>*</v>
      </c>
      <c r="O11" s="11" t="str">
        <f>[7]Outubro!$F$18</f>
        <v>*</v>
      </c>
      <c r="P11" s="11" t="str">
        <f>[7]Outubro!$F$19</f>
        <v>*</v>
      </c>
      <c r="Q11" s="11" t="str">
        <f>[7]Outubro!$F$20</f>
        <v>*</v>
      </c>
      <c r="R11" s="11" t="str">
        <f>[7]Outubro!$F$21</f>
        <v>*</v>
      </c>
      <c r="S11" s="11" t="str">
        <f>[7]Outubro!$F$22</f>
        <v>*</v>
      </c>
      <c r="T11" s="11" t="str">
        <f>[7]Outubro!$F$23</f>
        <v>*</v>
      </c>
      <c r="U11" s="11" t="str">
        <f>[7]Outubro!$F$24</f>
        <v>*</v>
      </c>
      <c r="V11" s="11" t="str">
        <f>[7]Outubro!$F$25</f>
        <v>*</v>
      </c>
      <c r="W11" s="11" t="str">
        <f>[7]Outubro!$F$26</f>
        <v>*</v>
      </c>
      <c r="X11" s="11" t="str">
        <f>[7]Outubro!$F$27</f>
        <v>*</v>
      </c>
      <c r="Y11" s="11" t="str">
        <f>[7]Outubro!$F$28</f>
        <v>*</v>
      </c>
      <c r="Z11" s="11" t="str">
        <f>[7]Outubro!$F$29</f>
        <v>*</v>
      </c>
      <c r="AA11" s="11" t="str">
        <f>[7]Outubro!$F$30</f>
        <v>*</v>
      </c>
      <c r="AB11" s="11" t="str">
        <f>[7]Outubro!$F$31</f>
        <v>*</v>
      </c>
      <c r="AC11" s="11" t="str">
        <f>[7]Outubro!$F$32</f>
        <v>*</v>
      </c>
      <c r="AD11" s="11" t="str">
        <f>[7]Outubro!$F$33</f>
        <v>*</v>
      </c>
      <c r="AE11" s="11" t="str">
        <f>[7]Outubro!$F$34</f>
        <v>*</v>
      </c>
      <c r="AF11" s="11" t="str">
        <f>[7]Outubro!$F$35</f>
        <v>*</v>
      </c>
      <c r="AG11" s="15" t="s">
        <v>226</v>
      </c>
      <c r="AH11" s="94" t="s">
        <v>226</v>
      </c>
      <c r="AJ11" t="s">
        <v>47</v>
      </c>
    </row>
    <row r="12" spans="1:36" x14ac:dyDescent="0.2">
      <c r="A12" s="58" t="s">
        <v>41</v>
      </c>
      <c r="B12" s="11" t="str">
        <f>[8]Outubro!$F$5</f>
        <v>*</v>
      </c>
      <c r="C12" s="11" t="str">
        <f>[8]Outubro!$F$6</f>
        <v>*</v>
      </c>
      <c r="D12" s="11" t="str">
        <f>[8]Outubro!$F$7</f>
        <v>*</v>
      </c>
      <c r="E12" s="11" t="str">
        <f>[8]Outubro!$F$8</f>
        <v>*</v>
      </c>
      <c r="F12" s="11" t="str">
        <f>[8]Outubro!$F$9</f>
        <v>*</v>
      </c>
      <c r="G12" s="11" t="str">
        <f>[8]Outubro!$F$10</f>
        <v>*</v>
      </c>
      <c r="H12" s="11" t="str">
        <f>[8]Outubro!$F$11</f>
        <v>*</v>
      </c>
      <c r="I12" s="11" t="str">
        <f>[8]Outubro!$F$12</f>
        <v>*</v>
      </c>
      <c r="J12" s="11" t="str">
        <f>[8]Outubro!$F$13</f>
        <v>*</v>
      </c>
      <c r="K12" s="11" t="str">
        <f>[8]Outubro!$F$14</f>
        <v>*</v>
      </c>
      <c r="L12" s="11" t="str">
        <f>[8]Outubro!$F$15</f>
        <v>*</v>
      </c>
      <c r="M12" s="11" t="str">
        <f>[8]Outubro!$F$16</f>
        <v>*</v>
      </c>
      <c r="N12" s="11" t="str">
        <f>[8]Outubro!$F$17</f>
        <v>*</v>
      </c>
      <c r="O12" s="11" t="str">
        <f>[8]Outubro!$F$18</f>
        <v>*</v>
      </c>
      <c r="P12" s="11" t="str">
        <f>[8]Outubro!$F$19</f>
        <v>*</v>
      </c>
      <c r="Q12" s="11" t="str">
        <f>[8]Outubro!$F$20</f>
        <v>*</v>
      </c>
      <c r="R12" s="11" t="str">
        <f>[8]Outubro!$F$21</f>
        <v>*</v>
      </c>
      <c r="S12" s="11" t="str">
        <f>[8]Outubro!$F$22</f>
        <v>*</v>
      </c>
      <c r="T12" s="11" t="str">
        <f>[8]Outubro!$F$23</f>
        <v>*</v>
      </c>
      <c r="U12" s="11" t="str">
        <f>[8]Outubro!$F$24</f>
        <v>*</v>
      </c>
      <c r="V12" s="11" t="str">
        <f>[8]Outubro!$F$25</f>
        <v>*</v>
      </c>
      <c r="W12" s="11" t="str">
        <f>[8]Outubro!$F$26</f>
        <v>*</v>
      </c>
      <c r="X12" s="11" t="str">
        <f>[8]Outubro!$F$27</f>
        <v>*</v>
      </c>
      <c r="Y12" s="11" t="str">
        <f>[8]Outubro!$F$28</f>
        <v>*</v>
      </c>
      <c r="Z12" s="11" t="str">
        <f>[8]Outubro!$F$29</f>
        <v>*</v>
      </c>
      <c r="AA12" s="11" t="str">
        <f>[8]Outubro!$F$30</f>
        <v>*</v>
      </c>
      <c r="AB12" s="11" t="str">
        <f>[8]Outubro!$F$31</f>
        <v>*</v>
      </c>
      <c r="AC12" s="11" t="str">
        <f>[8]Outubro!$F$32</f>
        <v>*</v>
      </c>
      <c r="AD12" s="11" t="str">
        <f>[8]Outubro!$F$33</f>
        <v>*</v>
      </c>
      <c r="AE12" s="11" t="str">
        <f>[8]Outubro!$F$34</f>
        <v>*</v>
      </c>
      <c r="AF12" s="11" t="str">
        <f>[8]Outubro!$F$35</f>
        <v>*</v>
      </c>
      <c r="AG12" s="15" t="s">
        <v>226</v>
      </c>
      <c r="AH12" s="94" t="s">
        <v>226</v>
      </c>
    </row>
    <row r="13" spans="1:36" x14ac:dyDescent="0.2">
      <c r="A13" s="58" t="s">
        <v>114</v>
      </c>
      <c r="B13" s="11">
        <f>[9]Outubro!$F$5</f>
        <v>65</v>
      </c>
      <c r="C13" s="11">
        <f>[9]Outubro!$F$6</f>
        <v>82</v>
      </c>
      <c r="D13" s="11">
        <f>[9]Outubro!$F$7</f>
        <v>84</v>
      </c>
      <c r="E13" s="11">
        <f>[9]Outubro!$F$8</f>
        <v>81</v>
      </c>
      <c r="F13" s="11">
        <f>[9]Outubro!$F$9</f>
        <v>80</v>
      </c>
      <c r="G13" s="11">
        <f>[9]Outubro!$F$10</f>
        <v>77</v>
      </c>
      <c r="H13" s="11">
        <f>[9]Outubro!$F$11</f>
        <v>75</v>
      </c>
      <c r="I13" s="11">
        <f>[9]Outubro!$F$12</f>
        <v>86</v>
      </c>
      <c r="J13" s="11">
        <f>[9]Outubro!$F$13</f>
        <v>64</v>
      </c>
      <c r="K13" s="11">
        <f>[9]Outubro!$F$14</f>
        <v>72</v>
      </c>
      <c r="L13" s="11">
        <f>[9]Outubro!$F$15</f>
        <v>68</v>
      </c>
      <c r="M13" s="11">
        <f>[9]Outubro!$F$16</f>
        <v>72</v>
      </c>
      <c r="N13" s="11">
        <f>[9]Outubro!$F$17</f>
        <v>87</v>
      </c>
      <c r="O13" s="11">
        <f>[9]Outubro!$F$18</f>
        <v>81</v>
      </c>
      <c r="P13" s="11">
        <f>[9]Outubro!$F$19</f>
        <v>98</v>
      </c>
      <c r="Q13" s="11">
        <f>[9]Outubro!$F$20</f>
        <v>98</v>
      </c>
      <c r="R13" s="11">
        <f>[9]Outubro!$F$21</f>
        <v>96</v>
      </c>
      <c r="S13" s="11">
        <f>[9]Outubro!$F$22</f>
        <v>98</v>
      </c>
      <c r="T13" s="11">
        <f>[9]Outubro!$F$23</f>
        <v>99</v>
      </c>
      <c r="U13" s="11">
        <f>[9]Outubro!$F$24</f>
        <v>95</v>
      </c>
      <c r="V13" s="11">
        <f>[9]Outubro!$F$25</f>
        <v>93</v>
      </c>
      <c r="W13" s="11">
        <f>[9]Outubro!$F$26</f>
        <v>98</v>
      </c>
      <c r="X13" s="11">
        <f>[9]Outubro!$F$27</f>
        <v>94</v>
      </c>
      <c r="Y13" s="11">
        <f>[9]Outubro!$F$28</f>
        <v>97</v>
      </c>
      <c r="Z13" s="11">
        <f>[9]Outubro!$F$29</f>
        <v>92</v>
      </c>
      <c r="AA13" s="11">
        <f>[9]Outubro!$F$30</f>
        <v>98</v>
      </c>
      <c r="AB13" s="11">
        <f>[9]Outubro!$F$31</f>
        <v>97</v>
      </c>
      <c r="AC13" s="11">
        <f>[9]Outubro!$F$32</f>
        <v>95</v>
      </c>
      <c r="AD13" s="11">
        <f>[9]Outubro!$F$33</f>
        <v>98</v>
      </c>
      <c r="AE13" s="11">
        <f>[9]Outubro!$F$34</f>
        <v>94</v>
      </c>
      <c r="AF13" s="11">
        <f>[9]Outubro!$F$35</f>
        <v>81</v>
      </c>
      <c r="AG13" s="15">
        <f>MAX(B13:AF13)</f>
        <v>99</v>
      </c>
      <c r="AH13" s="113">
        <f>AVERAGE(B13:AF13)</f>
        <v>86.935483870967744</v>
      </c>
    </row>
    <row r="14" spans="1:36" x14ac:dyDescent="0.2">
      <c r="A14" s="58" t="s">
        <v>118</v>
      </c>
      <c r="B14" s="11" t="str">
        <f>[10]Outubro!$F$5</f>
        <v>*</v>
      </c>
      <c r="C14" s="11" t="str">
        <f>[10]Outubro!$F$6</f>
        <v>*</v>
      </c>
      <c r="D14" s="11" t="str">
        <f>[10]Outubro!$F$7</f>
        <v>*</v>
      </c>
      <c r="E14" s="11" t="str">
        <f>[10]Outubro!$F$8</f>
        <v>*</v>
      </c>
      <c r="F14" s="11" t="str">
        <f>[10]Outubro!$F$9</f>
        <v>*</v>
      </c>
      <c r="G14" s="11" t="str">
        <f>[10]Outubro!$F$10</f>
        <v>*</v>
      </c>
      <c r="H14" s="11" t="str">
        <f>[10]Outubro!$F$11</f>
        <v>*</v>
      </c>
      <c r="I14" s="11" t="str">
        <f>[10]Outubro!$F$12</f>
        <v>*</v>
      </c>
      <c r="J14" s="11" t="str">
        <f>[10]Outubro!$F$13</f>
        <v>*</v>
      </c>
      <c r="K14" s="11" t="str">
        <f>[10]Outubro!$F$14</f>
        <v>*</v>
      </c>
      <c r="L14" s="11" t="str">
        <f>[10]Outubro!$F$15</f>
        <v>*</v>
      </c>
      <c r="M14" s="11" t="str">
        <f>[10]Outubro!$F$16</f>
        <v>*</v>
      </c>
      <c r="N14" s="11" t="str">
        <f>[10]Outubro!$F$17</f>
        <v>*</v>
      </c>
      <c r="O14" s="11" t="str">
        <f>[10]Outubro!$F$18</f>
        <v>*</v>
      </c>
      <c r="P14" s="11" t="str">
        <f>[10]Outubro!$F$19</f>
        <v>*</v>
      </c>
      <c r="Q14" s="11" t="str">
        <f>[10]Outubro!$F$20</f>
        <v>*</v>
      </c>
      <c r="R14" s="11" t="str">
        <f>[10]Outubro!$F$21</f>
        <v>*</v>
      </c>
      <c r="S14" s="11" t="str">
        <f>[10]Outubro!$F$22</f>
        <v>*</v>
      </c>
      <c r="T14" s="11" t="str">
        <f>[10]Outubro!$F$23</f>
        <v>*</v>
      </c>
      <c r="U14" s="11" t="str">
        <f>[10]Outubro!$F$24</f>
        <v>*</v>
      </c>
      <c r="V14" s="11" t="str">
        <f>[10]Outubro!$F$25</f>
        <v>*</v>
      </c>
      <c r="W14" s="11" t="str">
        <f>[10]Outubro!$F$26</f>
        <v>*</v>
      </c>
      <c r="X14" s="11" t="str">
        <f>[10]Outubro!$F$27</f>
        <v>*</v>
      </c>
      <c r="Y14" s="11" t="str">
        <f>[10]Outubro!$F$28</f>
        <v>*</v>
      </c>
      <c r="Z14" s="11" t="str">
        <f>[10]Outubro!$F$29</f>
        <v>*</v>
      </c>
      <c r="AA14" s="11" t="str">
        <f>[10]Outubro!$F$30</f>
        <v>*</v>
      </c>
      <c r="AB14" s="11" t="str">
        <f>[10]Outubro!$F$31</f>
        <v>*</v>
      </c>
      <c r="AC14" s="11" t="str">
        <f>[10]Outubro!$F$32</f>
        <v>*</v>
      </c>
      <c r="AD14" s="11" t="str">
        <f>[10]Outubro!$F$33</f>
        <v>*</v>
      </c>
      <c r="AE14" s="11" t="str">
        <f>[10]Outubro!$F$34</f>
        <v>*</v>
      </c>
      <c r="AF14" s="11" t="str">
        <f>[10]Outubro!$F$35</f>
        <v>*</v>
      </c>
      <c r="AG14" s="15" t="s">
        <v>226</v>
      </c>
      <c r="AH14" s="94" t="s">
        <v>226</v>
      </c>
    </row>
    <row r="15" spans="1:36" x14ac:dyDescent="0.2">
      <c r="A15" s="58" t="s">
        <v>121</v>
      </c>
      <c r="B15" s="11">
        <f>[11]Outubro!$F$5</f>
        <v>48</v>
      </c>
      <c r="C15" s="11">
        <f>[11]Outubro!$F$6</f>
        <v>60</v>
      </c>
      <c r="D15" s="11">
        <f>[11]Outubro!$F$7</f>
        <v>69</v>
      </c>
      <c r="E15" s="11">
        <f>[11]Outubro!$F$8</f>
        <v>92</v>
      </c>
      <c r="F15" s="11">
        <f>[11]Outubro!$F$9</f>
        <v>92</v>
      </c>
      <c r="G15" s="11">
        <f>[11]Outubro!$F$10</f>
        <v>90</v>
      </c>
      <c r="H15" s="11">
        <f>[11]Outubro!$F$11</f>
        <v>76</v>
      </c>
      <c r="I15" s="11">
        <f>[11]Outubro!$F$12</f>
        <v>84</v>
      </c>
      <c r="J15" s="11">
        <f>[11]Outubro!$F$13</f>
        <v>58</v>
      </c>
      <c r="K15" s="11">
        <f>[11]Outubro!$F$14</f>
        <v>93</v>
      </c>
      <c r="L15" s="11">
        <f>[11]Outubro!$F$15</f>
        <v>58</v>
      </c>
      <c r="M15" s="11">
        <f>[11]Outubro!$F$16</f>
        <v>94</v>
      </c>
      <c r="N15" s="11">
        <f>[11]Outubro!$F$17</f>
        <v>98</v>
      </c>
      <c r="O15" s="11">
        <f>[11]Outubro!$F$18</f>
        <v>94</v>
      </c>
      <c r="P15" s="11">
        <f>[11]Outubro!$F$19</f>
        <v>98</v>
      </c>
      <c r="Q15" s="11">
        <f>[11]Outubro!$F$20</f>
        <v>100</v>
      </c>
      <c r="R15" s="11">
        <f>[11]Outubro!$F$21</f>
        <v>86</v>
      </c>
      <c r="S15" s="11">
        <f>[11]Outubro!$F$22</f>
        <v>85</v>
      </c>
      <c r="T15" s="11">
        <f>[11]Outubro!$F$23</f>
        <v>90</v>
      </c>
      <c r="U15" s="11">
        <f>[11]Outubro!$F$24</f>
        <v>97</v>
      </c>
      <c r="V15" s="11">
        <f>[11]Outubro!$F$25</f>
        <v>86</v>
      </c>
      <c r="W15" s="11">
        <f>[11]Outubro!$F$26</f>
        <v>85</v>
      </c>
      <c r="X15" s="11">
        <f>[11]Outubro!$F$27</f>
        <v>91</v>
      </c>
      <c r="Y15" s="11">
        <f>[11]Outubro!$F$28</f>
        <v>98</v>
      </c>
      <c r="Z15" s="11">
        <f>[11]Outubro!$F$29</f>
        <v>100</v>
      </c>
      <c r="AA15" s="11">
        <f>[11]Outubro!$F$30</f>
        <v>99</v>
      </c>
      <c r="AB15" s="11">
        <f>[11]Outubro!$F$31</f>
        <v>99</v>
      </c>
      <c r="AC15" s="11">
        <f>[11]Outubro!$F$32</f>
        <v>82</v>
      </c>
      <c r="AD15" s="11">
        <f>[11]Outubro!$F$33</f>
        <v>99</v>
      </c>
      <c r="AE15" s="11">
        <f>[11]Outubro!$F$34</f>
        <v>99</v>
      </c>
      <c r="AF15" s="11">
        <f>[11]Outubro!$F$35</f>
        <v>99</v>
      </c>
      <c r="AG15" s="15">
        <f t="shared" ref="AG15" si="2">MAX(B15:AF15)</f>
        <v>100</v>
      </c>
      <c r="AH15" s="94">
        <f>AVERAGE(B15:AF15)</f>
        <v>87.064516129032256</v>
      </c>
      <c r="AJ15" t="s">
        <v>47</v>
      </c>
    </row>
    <row r="16" spans="1:36" x14ac:dyDescent="0.2">
      <c r="A16" s="58" t="s">
        <v>168</v>
      </c>
      <c r="B16" s="11" t="str">
        <f>[12]Outubro!$F$5</f>
        <v>*</v>
      </c>
      <c r="C16" s="11" t="str">
        <f>[12]Outubro!$F$6</f>
        <v>*</v>
      </c>
      <c r="D16" s="11" t="str">
        <f>[12]Outubro!$F$7</f>
        <v>*</v>
      </c>
      <c r="E16" s="11" t="str">
        <f>[12]Outubro!$F$8</f>
        <v>*</v>
      </c>
      <c r="F16" s="11" t="str">
        <f>[12]Outubro!$F$9</f>
        <v>*</v>
      </c>
      <c r="G16" s="11" t="str">
        <f>[12]Outubro!$F$10</f>
        <v>*</v>
      </c>
      <c r="H16" s="11" t="str">
        <f>[12]Outubro!$F$11</f>
        <v>*</v>
      </c>
      <c r="I16" s="11" t="str">
        <f>[12]Outubro!$F$12</f>
        <v>*</v>
      </c>
      <c r="J16" s="11" t="str">
        <f>[12]Outubro!$F$13</f>
        <v>*</v>
      </c>
      <c r="K16" s="11" t="str">
        <f>[12]Outubro!$F$14</f>
        <v>*</v>
      </c>
      <c r="L16" s="11" t="str">
        <f>[12]Outubro!$F$15</f>
        <v>*</v>
      </c>
      <c r="M16" s="11" t="str">
        <f>[12]Outubro!$F$16</f>
        <v>*</v>
      </c>
      <c r="N16" s="11" t="str">
        <f>[12]Outubro!$F$17</f>
        <v>*</v>
      </c>
      <c r="O16" s="11" t="str">
        <f>[12]Outubro!$F$18</f>
        <v>*</v>
      </c>
      <c r="P16" s="11" t="str">
        <f>[12]Outubro!$F$19</f>
        <v>*</v>
      </c>
      <c r="Q16" s="11" t="str">
        <f>[12]Outubro!$F$20</f>
        <v>*</v>
      </c>
      <c r="R16" s="11" t="str">
        <f>[12]Outubro!$F$21</f>
        <v>*</v>
      </c>
      <c r="S16" s="11" t="str">
        <f>[12]Outubro!$F$22</f>
        <v>*</v>
      </c>
      <c r="T16" s="11" t="str">
        <f>[12]Outubro!$F$23</f>
        <v>*</v>
      </c>
      <c r="U16" s="11" t="str">
        <f>[12]Outubro!$F$24</f>
        <v>*</v>
      </c>
      <c r="V16" s="11" t="str">
        <f>[12]Outubro!$F$25</f>
        <v>*</v>
      </c>
      <c r="W16" s="11" t="str">
        <f>[12]Outubro!$F$26</f>
        <v>*</v>
      </c>
      <c r="X16" s="11" t="str">
        <f>[12]Outubro!$F$27</f>
        <v>*</v>
      </c>
      <c r="Y16" s="11" t="str">
        <f>[12]Outubro!$F$28</f>
        <v>*</v>
      </c>
      <c r="Z16" s="11" t="str">
        <f>[12]Outubro!$F$29</f>
        <v>*</v>
      </c>
      <c r="AA16" s="11" t="str">
        <f>[12]Outubro!$F$30</f>
        <v>*</v>
      </c>
      <c r="AB16" s="11" t="str">
        <f>[12]Outubro!$F$31</f>
        <v>*</v>
      </c>
      <c r="AC16" s="11" t="str">
        <f>[12]Outubro!$F$32</f>
        <v>*</v>
      </c>
      <c r="AD16" s="11" t="str">
        <f>[12]Outubro!$F$33</f>
        <v>*</v>
      </c>
      <c r="AE16" s="11" t="str">
        <f>[12]Outubro!$F$34</f>
        <v>*</v>
      </c>
      <c r="AF16" s="11" t="str">
        <f>[12]Outubro!$F$35</f>
        <v>*</v>
      </c>
      <c r="AG16" s="15" t="s">
        <v>226</v>
      </c>
      <c r="AH16" s="94" t="s">
        <v>226</v>
      </c>
    </row>
    <row r="17" spans="1:37" x14ac:dyDescent="0.2">
      <c r="A17" s="58" t="s">
        <v>2</v>
      </c>
      <c r="B17" s="11">
        <f>[13]Outubro!$F$5</f>
        <v>46</v>
      </c>
      <c r="C17" s="11">
        <f>[13]Outubro!$F$6</f>
        <v>46</v>
      </c>
      <c r="D17" s="11">
        <f>[13]Outubro!$F$7</f>
        <v>49</v>
      </c>
      <c r="E17" s="11">
        <f>[13]Outubro!$F$8</f>
        <v>68</v>
      </c>
      <c r="F17" s="11">
        <f>[13]Outubro!$F$9</f>
        <v>51</v>
      </c>
      <c r="G17" s="11">
        <f>[13]Outubro!$F$10</f>
        <v>66</v>
      </c>
      <c r="H17" s="11">
        <f>[13]Outubro!$F$11</f>
        <v>72</v>
      </c>
      <c r="I17" s="11">
        <f>[13]Outubro!$F$12</f>
        <v>75</v>
      </c>
      <c r="J17" s="11">
        <f>[13]Outubro!$F$13</f>
        <v>48</v>
      </c>
      <c r="K17" s="11">
        <f>[13]Outubro!$F$14</f>
        <v>69</v>
      </c>
      <c r="L17" s="11">
        <f>[13]Outubro!$F$15</f>
        <v>53</v>
      </c>
      <c r="M17" s="11">
        <f>[13]Outubro!$F$16</f>
        <v>75</v>
      </c>
      <c r="N17" s="11">
        <f>[13]Outubro!$F$17</f>
        <v>74</v>
      </c>
      <c r="O17" s="11">
        <f>[13]Outubro!$F$18</f>
        <v>76</v>
      </c>
      <c r="P17" s="11">
        <f>[13]Outubro!$F$19</f>
        <v>100</v>
      </c>
      <c r="Q17" s="11">
        <f>[13]Outubro!$F$20</f>
        <v>98</v>
      </c>
      <c r="R17" s="11">
        <f>[13]Outubro!$F$21</f>
        <v>76</v>
      </c>
      <c r="S17" s="11">
        <f>[13]Outubro!$F$22</f>
        <v>92</v>
      </c>
      <c r="T17" s="11">
        <f>[13]Outubro!$F$23</f>
        <v>84</v>
      </c>
      <c r="U17" s="11">
        <f>[13]Outubro!$F$24</f>
        <v>88</v>
      </c>
      <c r="V17" s="11">
        <f>[13]Outubro!$F$25</f>
        <v>95</v>
      </c>
      <c r="W17" s="11">
        <f>[13]Outubro!$F$26</f>
        <v>97</v>
      </c>
      <c r="X17" s="11">
        <f>[13]Outubro!$F$27</f>
        <v>81</v>
      </c>
      <c r="Y17" s="11">
        <f>[13]Outubro!$F$28</f>
        <v>88</v>
      </c>
      <c r="Z17" s="11">
        <f>[13]Outubro!$F$29</f>
        <v>91</v>
      </c>
      <c r="AA17" s="11">
        <f>[13]Outubro!$F$30</f>
        <v>100</v>
      </c>
      <c r="AB17" s="11">
        <f>[13]Outubro!$F$31</f>
        <v>100</v>
      </c>
      <c r="AC17" s="11">
        <f>[13]Outubro!$F$32</f>
        <v>82</v>
      </c>
      <c r="AD17" s="11">
        <f>[13]Outubro!$F$33</f>
        <v>98</v>
      </c>
      <c r="AE17" s="11">
        <f>[13]Outubro!$F$34</f>
        <v>100</v>
      </c>
      <c r="AF17" s="11">
        <f>[13]Outubro!$F$35</f>
        <v>89</v>
      </c>
      <c r="AG17" s="15">
        <f t="shared" ref="AG17:AG26" si="3">MAX(B17:AF17)</f>
        <v>100</v>
      </c>
      <c r="AH17" s="94">
        <f>AVERAGE(B17:AF17)</f>
        <v>78.290322580645167</v>
      </c>
      <c r="AJ17" s="12" t="s">
        <v>47</v>
      </c>
    </row>
    <row r="18" spans="1:37" x14ac:dyDescent="0.2">
      <c r="A18" s="58" t="s">
        <v>3</v>
      </c>
      <c r="B18" s="11">
        <f>[14]Outubro!$F$5</f>
        <v>22</v>
      </c>
      <c r="C18" s="11">
        <f>[14]Outubro!$F$6</f>
        <v>53</v>
      </c>
      <c r="D18" s="11">
        <f>[14]Outubro!$F$7</f>
        <v>62</v>
      </c>
      <c r="E18" s="11">
        <f>[14]Outubro!$F$8</f>
        <v>55</v>
      </c>
      <c r="F18" s="11">
        <f>[14]Outubro!$F$9</f>
        <v>56</v>
      </c>
      <c r="G18" s="11">
        <f>[14]Outubro!$F$10</f>
        <v>50</v>
      </c>
      <c r="H18" s="11">
        <f>[14]Outubro!$F$11</f>
        <v>56</v>
      </c>
      <c r="I18" s="11">
        <f>[14]Outubro!$F$12</f>
        <v>51</v>
      </c>
      <c r="J18" s="11">
        <f>[14]Outubro!$F$13</f>
        <v>70</v>
      </c>
      <c r="K18" s="11">
        <f>[14]Outubro!$F$14</f>
        <v>70</v>
      </c>
      <c r="L18" s="11">
        <f>[14]Outubro!$F$15</f>
        <v>58</v>
      </c>
      <c r="M18" s="11">
        <f>[14]Outubro!$F$16</f>
        <v>77</v>
      </c>
      <c r="N18" s="11">
        <f>[14]Outubro!$F$17</f>
        <v>77</v>
      </c>
      <c r="O18" s="11">
        <f>[14]Outubro!$F$18</f>
        <v>62</v>
      </c>
      <c r="P18" s="11">
        <f>[14]Outubro!$F$19</f>
        <v>70</v>
      </c>
      <c r="Q18" s="11">
        <f>[14]Outubro!$F$20</f>
        <v>94</v>
      </c>
      <c r="R18" s="11">
        <f>[14]Outubro!$F$21</f>
        <v>87</v>
      </c>
      <c r="S18" s="11">
        <f>[14]Outubro!$F$22</f>
        <v>79</v>
      </c>
      <c r="T18" s="11">
        <f>[14]Outubro!$F$23</f>
        <v>78</v>
      </c>
      <c r="U18" s="11">
        <f>[14]Outubro!$F$24</f>
        <v>94</v>
      </c>
      <c r="V18" s="11">
        <f>[14]Outubro!$F$25</f>
        <v>93</v>
      </c>
      <c r="W18" s="11">
        <f>[14]Outubro!$F$26</f>
        <v>90</v>
      </c>
      <c r="X18" s="11">
        <f>[14]Outubro!$F$27</f>
        <v>92</v>
      </c>
      <c r="Y18" s="11">
        <f>[14]Outubro!$F$28</f>
        <v>94</v>
      </c>
      <c r="Z18" s="11">
        <f>[14]Outubro!$F$29</f>
        <v>88</v>
      </c>
      <c r="AA18" s="11">
        <f>[14]Outubro!$F$30</f>
        <v>93</v>
      </c>
      <c r="AB18" s="11">
        <f>[14]Outubro!$F$31</f>
        <v>92</v>
      </c>
      <c r="AC18" s="11">
        <f>[14]Outubro!$F$32</f>
        <v>92</v>
      </c>
      <c r="AD18" s="11">
        <f>[14]Outubro!$F$33</f>
        <v>89</v>
      </c>
      <c r="AE18" s="11">
        <f>[14]Outubro!$F$34</f>
        <v>87</v>
      </c>
      <c r="AF18" s="11" t="str">
        <f>[14]Outubro!$F$35</f>
        <v>*</v>
      </c>
      <c r="AG18" s="15">
        <f t="shared" si="3"/>
        <v>94</v>
      </c>
      <c r="AH18" s="94">
        <f>AVERAGE(B18:AF18)</f>
        <v>74.36666666666666</v>
      </c>
      <c r="AI18" s="12" t="s">
        <v>47</v>
      </c>
      <c r="AJ18" s="12" t="s">
        <v>47</v>
      </c>
    </row>
    <row r="19" spans="1:37" x14ac:dyDescent="0.2">
      <c r="A19" s="58" t="s">
        <v>4</v>
      </c>
      <c r="B19" s="11" t="str">
        <f>[15]Outubro!$F$5</f>
        <v>*</v>
      </c>
      <c r="C19" s="11" t="str">
        <f>[15]Outubro!$F$6</f>
        <v>*</v>
      </c>
      <c r="D19" s="11" t="str">
        <f>[15]Outubro!$F$7</f>
        <v>*</v>
      </c>
      <c r="E19" s="11" t="str">
        <f>[15]Outubro!$F$8</f>
        <v>*</v>
      </c>
      <c r="F19" s="11" t="str">
        <f>[15]Outubro!$F$9</f>
        <v>*</v>
      </c>
      <c r="G19" s="11" t="str">
        <f>[15]Outubro!$F$10</f>
        <v>*</v>
      </c>
      <c r="H19" s="11" t="str">
        <f>[15]Outubro!$F$11</f>
        <v>*</v>
      </c>
      <c r="I19" s="11" t="str">
        <f>[15]Outubro!$F$12</f>
        <v>*</v>
      </c>
      <c r="J19" s="11" t="str">
        <f>[15]Outubro!$F$13</f>
        <v>*</v>
      </c>
      <c r="K19" s="11" t="str">
        <f>[15]Outubro!$F$14</f>
        <v>*</v>
      </c>
      <c r="L19" s="11" t="str">
        <f>[15]Outubro!$F$15</f>
        <v>*</v>
      </c>
      <c r="M19" s="11" t="str">
        <f>[15]Outubro!$F$16</f>
        <v>*</v>
      </c>
      <c r="N19" s="11" t="str">
        <f>[15]Outubro!$F$17</f>
        <v>*</v>
      </c>
      <c r="O19" s="11" t="str">
        <f>[15]Outubro!$F$18</f>
        <v>*</v>
      </c>
      <c r="P19" s="11" t="str">
        <f>[15]Outubro!$F$19</f>
        <v>*</v>
      </c>
      <c r="Q19" s="11" t="str">
        <f>[15]Outubro!$F$20</f>
        <v>*</v>
      </c>
      <c r="R19" s="11" t="str">
        <f>[15]Outubro!$F$21</f>
        <v>*</v>
      </c>
      <c r="S19" s="11" t="str">
        <f>[15]Outubro!$F$22</f>
        <v>*</v>
      </c>
      <c r="T19" s="11" t="str">
        <f>[15]Outubro!$F$23</f>
        <v>*</v>
      </c>
      <c r="U19" s="11" t="str">
        <f>[15]Outubro!$F$24</f>
        <v>*</v>
      </c>
      <c r="V19" s="11" t="str">
        <f>[15]Outubro!$F$25</f>
        <v>*</v>
      </c>
      <c r="W19" s="11" t="str">
        <f>[15]Outubro!$F$26</f>
        <v>*</v>
      </c>
      <c r="X19" s="11" t="str">
        <f>[15]Outubro!$F$27</f>
        <v>*</v>
      </c>
      <c r="Y19" s="11" t="str">
        <f>[15]Outubro!$F$28</f>
        <v>*</v>
      </c>
      <c r="Z19" s="11" t="str">
        <f>[15]Outubro!$F$29</f>
        <v>*</v>
      </c>
      <c r="AA19" s="11" t="str">
        <f>[15]Outubro!$F$30</f>
        <v>*</v>
      </c>
      <c r="AB19" s="11" t="str">
        <f>[15]Outubro!$F$31</f>
        <v>*</v>
      </c>
      <c r="AC19" s="11" t="str">
        <f>[15]Outubro!$F$32</f>
        <v>*</v>
      </c>
      <c r="AD19" s="11" t="str">
        <f>[15]Outubro!$F$33</f>
        <v>*</v>
      </c>
      <c r="AE19" s="11" t="str">
        <f>[15]Outubro!$F$34</f>
        <v>*</v>
      </c>
      <c r="AF19" s="11" t="str">
        <f>[15]Outubro!$F$35</f>
        <v>*</v>
      </c>
      <c r="AG19" s="15" t="s">
        <v>226</v>
      </c>
      <c r="AH19" s="94" t="s">
        <v>226</v>
      </c>
      <c r="AJ19" t="s">
        <v>47</v>
      </c>
    </row>
    <row r="20" spans="1:37" x14ac:dyDescent="0.2">
      <c r="A20" s="58" t="s">
        <v>5</v>
      </c>
      <c r="B20" s="11">
        <f>[16]Outubro!$F$5</f>
        <v>57</v>
      </c>
      <c r="C20" s="11">
        <f>[16]Outubro!$F$6</f>
        <v>60</v>
      </c>
      <c r="D20" s="11">
        <f>[16]Outubro!$F$7</f>
        <v>50</v>
      </c>
      <c r="E20" s="11">
        <f>[16]Outubro!$F$8</f>
        <v>61</v>
      </c>
      <c r="F20" s="11">
        <f>[16]Outubro!$F$9</f>
        <v>74</v>
      </c>
      <c r="G20" s="11">
        <f>[16]Outubro!$F$10</f>
        <v>66</v>
      </c>
      <c r="H20" s="11">
        <f>[16]Outubro!$F$11</f>
        <v>70</v>
      </c>
      <c r="I20" s="11">
        <f>[16]Outubro!$F$12</f>
        <v>68</v>
      </c>
      <c r="J20" s="11">
        <f>[16]Outubro!$F$13</f>
        <v>35</v>
      </c>
      <c r="K20" s="11">
        <f>[16]Outubro!$F$14</f>
        <v>60</v>
      </c>
      <c r="L20" s="11">
        <f>[16]Outubro!$F$15</f>
        <v>50</v>
      </c>
      <c r="M20" s="11">
        <f>[16]Outubro!$F$16</f>
        <v>87</v>
      </c>
      <c r="N20" s="11">
        <f>[16]Outubro!$F$17</f>
        <v>71</v>
      </c>
      <c r="O20" s="11">
        <f>[16]Outubro!$F$18</f>
        <v>66</v>
      </c>
      <c r="P20" s="11">
        <f>[16]Outubro!$F$19</f>
        <v>83</v>
      </c>
      <c r="Q20" s="11">
        <f>[16]Outubro!$F$20</f>
        <v>91</v>
      </c>
      <c r="R20" s="11">
        <f>[16]Outubro!$F$21</f>
        <v>80</v>
      </c>
      <c r="S20" s="11">
        <f>[16]Outubro!$F$22</f>
        <v>90</v>
      </c>
      <c r="T20" s="11">
        <f>[16]Outubro!$F$23</f>
        <v>87</v>
      </c>
      <c r="U20" s="11">
        <f>[16]Outubro!$F$24</f>
        <v>84</v>
      </c>
      <c r="V20" s="11">
        <f>[16]Outubro!$F$25</f>
        <v>88</v>
      </c>
      <c r="W20" s="11">
        <f>[16]Outubro!$F$26</f>
        <v>88</v>
      </c>
      <c r="X20" s="11">
        <f>[16]Outubro!$F$27</f>
        <v>85</v>
      </c>
      <c r="Y20" s="11">
        <f>[16]Outubro!$F$28</f>
        <v>88</v>
      </c>
      <c r="Z20" s="11">
        <f>[16]Outubro!$F$29</f>
        <v>85</v>
      </c>
      <c r="AA20" s="11">
        <f>[16]Outubro!$F$30</f>
        <v>93</v>
      </c>
      <c r="AB20" s="11">
        <f>[16]Outubro!$F$31</f>
        <v>92</v>
      </c>
      <c r="AC20" s="11">
        <f>[16]Outubro!$F$32</f>
        <v>76</v>
      </c>
      <c r="AD20" s="11">
        <f>[16]Outubro!$F$33</f>
        <v>90</v>
      </c>
      <c r="AE20" s="11">
        <f>[16]Outubro!$F$34</f>
        <v>81</v>
      </c>
      <c r="AF20" s="11">
        <f>[16]Outubro!$F$35</f>
        <v>57</v>
      </c>
      <c r="AG20" s="15">
        <f t="shared" si="3"/>
        <v>93</v>
      </c>
      <c r="AH20" s="94">
        <f t="shared" ref="AH20:AH26" si="4">AVERAGE(B20:AF20)</f>
        <v>74.612903225806448</v>
      </c>
      <c r="AI20" s="12" t="s">
        <v>47</v>
      </c>
    </row>
    <row r="21" spans="1:37" x14ac:dyDescent="0.2">
      <c r="A21" s="58" t="s">
        <v>43</v>
      </c>
      <c r="B21" s="11">
        <f>[17]Outubro!$F$5</f>
        <v>31</v>
      </c>
      <c r="C21" s="11">
        <f>[17]Outubro!$F$6</f>
        <v>44</v>
      </c>
      <c r="D21" s="11">
        <f>[17]Outubro!$F$7</f>
        <v>37</v>
      </c>
      <c r="E21" s="11">
        <f>[17]Outubro!$F$8</f>
        <v>43</v>
      </c>
      <c r="F21" s="11">
        <f>[17]Outubro!$F$9</f>
        <v>33</v>
      </c>
      <c r="G21" s="11">
        <f>[17]Outubro!$F$10</f>
        <v>37</v>
      </c>
      <c r="H21" s="11">
        <f>[17]Outubro!$F$11</f>
        <v>46</v>
      </c>
      <c r="I21" s="11">
        <f>[17]Outubro!$F$12</f>
        <v>63</v>
      </c>
      <c r="J21" s="11">
        <f>[17]Outubro!$F$13</f>
        <v>56</v>
      </c>
      <c r="K21" s="11">
        <f>[17]Outubro!$F$14</f>
        <v>66</v>
      </c>
      <c r="L21" s="11">
        <f>[17]Outubro!$F$15</f>
        <v>81</v>
      </c>
      <c r="M21" s="11">
        <f>[17]Outubro!$F$16</f>
        <v>89</v>
      </c>
      <c r="N21" s="11">
        <f>[17]Outubro!$F$17</f>
        <v>74</v>
      </c>
      <c r="O21" s="11">
        <f>[17]Outubro!$F$18</f>
        <v>79</v>
      </c>
      <c r="P21" s="11">
        <f>[17]Outubro!$F$19</f>
        <v>96</v>
      </c>
      <c r="Q21" s="11">
        <f>[17]Outubro!$F$20</f>
        <v>96</v>
      </c>
      <c r="R21" s="11">
        <f>[17]Outubro!$F$21</f>
        <v>96</v>
      </c>
      <c r="S21" s="11">
        <f>[17]Outubro!$F$22</f>
        <v>79</v>
      </c>
      <c r="T21" s="11">
        <f>[17]Outubro!$F$23</f>
        <v>90</v>
      </c>
      <c r="U21" s="11">
        <f>[17]Outubro!$F$24</f>
        <v>97</v>
      </c>
      <c r="V21" s="11">
        <f>[17]Outubro!$F$25</f>
        <v>96</v>
      </c>
      <c r="W21" s="11">
        <f>[17]Outubro!$F$26</f>
        <v>96</v>
      </c>
      <c r="X21" s="11">
        <f>[17]Outubro!$F$27</f>
        <v>97</v>
      </c>
      <c r="Y21" s="11">
        <f>[17]Outubro!$F$28</f>
        <v>98</v>
      </c>
      <c r="Z21" s="11">
        <f>[17]Outubro!$F$29</f>
        <v>96</v>
      </c>
      <c r="AA21" s="11">
        <f>[17]Outubro!$F$30</f>
        <v>97</v>
      </c>
      <c r="AB21" s="11">
        <f>[17]Outubro!$F$31</f>
        <v>97</v>
      </c>
      <c r="AC21" s="11">
        <f>[17]Outubro!$F$32</f>
        <v>94</v>
      </c>
      <c r="AD21" s="11">
        <f>[17]Outubro!$F$33</f>
        <v>98</v>
      </c>
      <c r="AE21" s="11">
        <f>[17]Outubro!$F$34</f>
        <v>98</v>
      </c>
      <c r="AF21" s="11">
        <f>[17]Outubro!$F$35</f>
        <v>98</v>
      </c>
      <c r="AG21" s="15">
        <f t="shared" si="3"/>
        <v>98</v>
      </c>
      <c r="AH21" s="94">
        <f t="shared" si="4"/>
        <v>77.354838709677423</v>
      </c>
    </row>
    <row r="22" spans="1:37" x14ac:dyDescent="0.2">
      <c r="A22" s="58" t="s">
        <v>6</v>
      </c>
      <c r="B22" s="11">
        <f>[18]Outubro!$F$5</f>
        <v>67</v>
      </c>
      <c r="C22" s="11">
        <f>[18]Outubro!$F$6</f>
        <v>57</v>
      </c>
      <c r="D22" s="11">
        <f>[18]Outubro!$F$7</f>
        <v>66</v>
      </c>
      <c r="E22" s="11">
        <f>[18]Outubro!$F$8</f>
        <v>58</v>
      </c>
      <c r="F22" s="11">
        <f>[18]Outubro!$F$9</f>
        <v>73</v>
      </c>
      <c r="G22" s="11">
        <f>[18]Outubro!$F$10</f>
        <v>61</v>
      </c>
      <c r="H22" s="11">
        <f>[18]Outubro!$F$11</f>
        <v>59</v>
      </c>
      <c r="I22" s="11">
        <f>[18]Outubro!$F$12</f>
        <v>62</v>
      </c>
      <c r="J22" s="11">
        <f>[18]Outubro!$F$13</f>
        <v>68</v>
      </c>
      <c r="K22" s="11">
        <f>[18]Outubro!$F$14</f>
        <v>59</v>
      </c>
      <c r="L22" s="11">
        <f>[18]Outubro!$F$15</f>
        <v>54</v>
      </c>
      <c r="M22" s="11">
        <f>[18]Outubro!$F$16</f>
        <v>85</v>
      </c>
      <c r="N22" s="11">
        <f>[18]Outubro!$F$17</f>
        <v>85</v>
      </c>
      <c r="O22" s="11">
        <f>[18]Outubro!$F$18</f>
        <v>66</v>
      </c>
      <c r="P22" s="11">
        <f>[18]Outubro!$F$19</f>
        <v>86</v>
      </c>
      <c r="Q22" s="11">
        <f>[18]Outubro!$F$20</f>
        <v>92</v>
      </c>
      <c r="R22" s="11">
        <f>[18]Outubro!$F$21</f>
        <v>74</v>
      </c>
      <c r="S22" s="11">
        <f>[18]Outubro!$F$22</f>
        <v>89</v>
      </c>
      <c r="T22" s="11">
        <f>[18]Outubro!$F$23</f>
        <v>94</v>
      </c>
      <c r="U22" s="11">
        <f>[18]Outubro!$F$24</f>
        <v>93</v>
      </c>
      <c r="V22" s="11">
        <f>[18]Outubro!$F$25</f>
        <v>94</v>
      </c>
      <c r="W22" s="11">
        <f>[18]Outubro!$F$26</f>
        <v>89</v>
      </c>
      <c r="X22" s="11">
        <f>[18]Outubro!$F$27</f>
        <v>80</v>
      </c>
      <c r="Y22" s="11">
        <f>[18]Outubro!$F$28</f>
        <v>93</v>
      </c>
      <c r="Z22" s="11">
        <f>[18]Outubro!$F$29</f>
        <v>95</v>
      </c>
      <c r="AA22" s="11">
        <f>[18]Outubro!$F$30</f>
        <v>90</v>
      </c>
      <c r="AB22" s="11">
        <f>[18]Outubro!$F$31</f>
        <v>94</v>
      </c>
      <c r="AC22" s="11">
        <f>[18]Outubro!$F$32</f>
        <v>94</v>
      </c>
      <c r="AD22" s="11">
        <f>[18]Outubro!$F$33</f>
        <v>95</v>
      </c>
      <c r="AE22" s="11">
        <f>[18]Outubro!$F$34</f>
        <v>95</v>
      </c>
      <c r="AF22" s="11">
        <f>[18]Outubro!$F$35</f>
        <v>89</v>
      </c>
      <c r="AG22" s="15">
        <f t="shared" si="3"/>
        <v>95</v>
      </c>
      <c r="AH22" s="94">
        <f t="shared" si="4"/>
        <v>79.225806451612897</v>
      </c>
    </row>
    <row r="23" spans="1:37" x14ac:dyDescent="0.2">
      <c r="A23" s="58" t="s">
        <v>7</v>
      </c>
      <c r="B23" s="11" t="str">
        <f>[19]Outubro!$F$5</f>
        <v>*</v>
      </c>
      <c r="C23" s="11" t="str">
        <f>[19]Outubro!$F$6</f>
        <v>*</v>
      </c>
      <c r="D23" s="11" t="str">
        <f>[19]Outubro!$F$7</f>
        <v>*</v>
      </c>
      <c r="E23" s="11" t="str">
        <f>[19]Outubro!$F$8</f>
        <v>*</v>
      </c>
      <c r="F23" s="11" t="str">
        <f>[19]Outubro!$F$9</f>
        <v>*</v>
      </c>
      <c r="G23" s="11" t="str">
        <f>[19]Outubro!$F$10</f>
        <v>*</v>
      </c>
      <c r="H23" s="11" t="str">
        <f>[19]Outubro!$F$11</f>
        <v>*</v>
      </c>
      <c r="I23" s="11" t="str">
        <f>[19]Outubro!$F$12</f>
        <v>*</v>
      </c>
      <c r="J23" s="11" t="str">
        <f>[19]Outubro!$F$13</f>
        <v>*</v>
      </c>
      <c r="K23" s="11" t="str">
        <f>[19]Outubro!$F$14</f>
        <v>*</v>
      </c>
      <c r="L23" s="11" t="str">
        <f>[19]Outubro!$F$15</f>
        <v>*</v>
      </c>
      <c r="M23" s="11" t="str">
        <f>[19]Outubro!$F$16</f>
        <v>*</v>
      </c>
      <c r="N23" s="11" t="str">
        <f>[19]Outubro!$F$17</f>
        <v>*</v>
      </c>
      <c r="O23" s="11" t="str">
        <f>[19]Outubro!$F$18</f>
        <v>*</v>
      </c>
      <c r="P23" s="11" t="str">
        <f>[19]Outubro!$F$19</f>
        <v>*</v>
      </c>
      <c r="Q23" s="11" t="str">
        <f>[19]Outubro!$F$20</f>
        <v>*</v>
      </c>
      <c r="R23" s="11" t="str">
        <f>[19]Outubro!$F$21</f>
        <v>*</v>
      </c>
      <c r="S23" s="11" t="str">
        <f>[19]Outubro!$F$22</f>
        <v>*</v>
      </c>
      <c r="T23" s="11" t="str">
        <f>[19]Outubro!$F$23</f>
        <v>*</v>
      </c>
      <c r="U23" s="11" t="str">
        <f>[19]Outubro!$F$24</f>
        <v>*</v>
      </c>
      <c r="V23" s="11" t="str">
        <f>[19]Outubro!$F$25</f>
        <v>*</v>
      </c>
      <c r="W23" s="11" t="str">
        <f>[19]Outubro!$F$26</f>
        <v>*</v>
      </c>
      <c r="X23" s="11" t="str">
        <f>[19]Outubro!$F$27</f>
        <v>*</v>
      </c>
      <c r="Y23" s="11" t="str">
        <f>[19]Outubro!$F$28</f>
        <v>*</v>
      </c>
      <c r="Z23" s="11" t="str">
        <f>[19]Outubro!$F$29</f>
        <v>*</v>
      </c>
      <c r="AA23" s="11" t="str">
        <f>[19]Outubro!$F$30</f>
        <v>*</v>
      </c>
      <c r="AB23" s="11" t="str">
        <f>[19]Outubro!$F$31</f>
        <v>*</v>
      </c>
      <c r="AC23" s="11" t="str">
        <f>[19]Outubro!$F$32</f>
        <v>*</v>
      </c>
      <c r="AD23" s="11" t="str">
        <f>[19]Outubro!$F$33</f>
        <v>*</v>
      </c>
      <c r="AE23" s="11" t="str">
        <f>[19]Outubro!$F$34</f>
        <v>*</v>
      </c>
      <c r="AF23" s="11" t="str">
        <f>[19]Outubro!$F$35</f>
        <v>*</v>
      </c>
      <c r="AG23" s="15" t="s">
        <v>226</v>
      </c>
      <c r="AH23" s="94" t="s">
        <v>226</v>
      </c>
      <c r="AJ23" t="s">
        <v>47</v>
      </c>
    </row>
    <row r="24" spans="1:37" x14ac:dyDescent="0.2">
      <c r="A24" s="58" t="s">
        <v>169</v>
      </c>
      <c r="B24" s="11" t="str">
        <f>[20]Outubro!$F$5</f>
        <v>*</v>
      </c>
      <c r="C24" s="11" t="str">
        <f>[20]Outubro!$F$6</f>
        <v>*</v>
      </c>
      <c r="D24" s="11" t="str">
        <f>[20]Outubro!$F$7</f>
        <v>*</v>
      </c>
      <c r="E24" s="11" t="str">
        <f>[20]Outubro!$F$8</f>
        <v>*</v>
      </c>
      <c r="F24" s="11" t="str">
        <f>[20]Outubro!$F$9</f>
        <v>*</v>
      </c>
      <c r="G24" s="11" t="str">
        <f>[20]Outubro!$F$10</f>
        <v>*</v>
      </c>
      <c r="H24" s="11" t="str">
        <f>[20]Outubro!$F$11</f>
        <v>*</v>
      </c>
      <c r="I24" s="11" t="str">
        <f>[20]Outubro!$F$12</f>
        <v>*</v>
      </c>
      <c r="J24" s="11" t="str">
        <f>[20]Outubro!$F$13</f>
        <v>*</v>
      </c>
      <c r="K24" s="11" t="str">
        <f>[20]Outubro!$F$14</f>
        <v>*</v>
      </c>
      <c r="L24" s="11" t="str">
        <f>[20]Outubro!$F$15</f>
        <v>*</v>
      </c>
      <c r="M24" s="11" t="str">
        <f>[20]Outubro!$F$16</f>
        <v>*</v>
      </c>
      <c r="N24" s="11" t="str">
        <f>[20]Outubro!$F$17</f>
        <v>*</v>
      </c>
      <c r="O24" s="11" t="str">
        <f>[20]Outubro!$F$18</f>
        <v>*</v>
      </c>
      <c r="P24" s="11" t="str">
        <f>[20]Outubro!$F$19</f>
        <v>*</v>
      </c>
      <c r="Q24" s="11" t="str">
        <f>[20]Outubro!$F$20</f>
        <v>*</v>
      </c>
      <c r="R24" s="11" t="str">
        <f>[20]Outubro!$F$21</f>
        <v>*</v>
      </c>
      <c r="S24" s="11" t="str">
        <f>[20]Outubro!$F$22</f>
        <v>*</v>
      </c>
      <c r="T24" s="11" t="str">
        <f>[20]Outubro!$F$23</f>
        <v>*</v>
      </c>
      <c r="U24" s="11" t="str">
        <f>[20]Outubro!$F$24</f>
        <v>*</v>
      </c>
      <c r="V24" s="11" t="str">
        <f>[20]Outubro!$F$25</f>
        <v>*</v>
      </c>
      <c r="W24" s="11" t="str">
        <f>[20]Outubro!$F$26</f>
        <v>*</v>
      </c>
      <c r="X24" s="11" t="str">
        <f>[20]Outubro!$F$27</f>
        <v>*</v>
      </c>
      <c r="Y24" s="11" t="str">
        <f>[20]Outubro!$F$28</f>
        <v>*</v>
      </c>
      <c r="Z24" s="11" t="str">
        <f>[20]Outubro!$F$29</f>
        <v>*</v>
      </c>
      <c r="AA24" s="11" t="str">
        <f>[20]Outubro!$F$30</f>
        <v>*</v>
      </c>
      <c r="AB24" s="11" t="str">
        <f>[20]Outubro!$F$31</f>
        <v>*</v>
      </c>
      <c r="AC24" s="11" t="str">
        <f>[20]Outubro!$F$32</f>
        <v>*</v>
      </c>
      <c r="AD24" s="11" t="str">
        <f>[20]Outubro!$F$33</f>
        <v>*</v>
      </c>
      <c r="AE24" s="11" t="str">
        <f>[20]Outubro!$F$34</f>
        <v>*</v>
      </c>
      <c r="AF24" s="11" t="str">
        <f>[20]Outubro!$F$35</f>
        <v>*</v>
      </c>
      <c r="AG24" s="15" t="s">
        <v>226</v>
      </c>
      <c r="AH24" s="94" t="s">
        <v>226</v>
      </c>
    </row>
    <row r="25" spans="1:37" x14ac:dyDescent="0.2">
      <c r="A25" s="58" t="s">
        <v>170</v>
      </c>
      <c r="B25" s="11">
        <f>[21]Outubro!$F$5</f>
        <v>78</v>
      </c>
      <c r="C25" s="11">
        <f>[21]Outubro!$F$6</f>
        <v>60</v>
      </c>
      <c r="D25" s="11">
        <f>[21]Outubro!$F$7</f>
        <v>78</v>
      </c>
      <c r="E25" s="11">
        <f>[21]Outubro!$F$8</f>
        <v>92</v>
      </c>
      <c r="F25" s="11">
        <f>[21]Outubro!$F$9</f>
        <v>96</v>
      </c>
      <c r="G25" s="11">
        <f>[21]Outubro!$F$10</f>
        <v>86</v>
      </c>
      <c r="H25" s="11">
        <f>[21]Outubro!$F$11</f>
        <v>86</v>
      </c>
      <c r="I25" s="11">
        <f>[21]Outubro!$F$12</f>
        <v>93</v>
      </c>
      <c r="J25" s="11">
        <f>[21]Outubro!$F$13</f>
        <v>91</v>
      </c>
      <c r="K25" s="11">
        <f>[21]Outubro!$F$14</f>
        <v>94</v>
      </c>
      <c r="L25" s="11">
        <f>[21]Outubro!$F$15</f>
        <v>72</v>
      </c>
      <c r="M25" s="11">
        <f>[21]Outubro!$F$16</f>
        <v>82</v>
      </c>
      <c r="N25" s="11">
        <f>[21]Outubro!$F$17</f>
        <v>91</v>
      </c>
      <c r="O25" s="11">
        <f>[21]Outubro!$F$18</f>
        <v>96</v>
      </c>
      <c r="P25" s="11">
        <f>[21]Outubro!$F$19</f>
        <v>96</v>
      </c>
      <c r="Q25" s="11">
        <f>[21]Outubro!$F$20</f>
        <v>98</v>
      </c>
      <c r="R25" s="11">
        <f>[21]Outubro!$F$21</f>
        <v>86</v>
      </c>
      <c r="S25" s="11">
        <f>[21]Outubro!$F$22</f>
        <v>91</v>
      </c>
      <c r="T25" s="11">
        <f>[21]Outubro!$F$23</f>
        <v>94</v>
      </c>
      <c r="U25" s="11">
        <f>[21]Outubro!$F$24</f>
        <v>89</v>
      </c>
      <c r="V25" s="11">
        <f>[21]Outubro!$F$25</f>
        <v>87</v>
      </c>
      <c r="W25" s="11">
        <f>[21]Outubro!$F$26</f>
        <v>76</v>
      </c>
      <c r="X25" s="11">
        <f>[21]Outubro!$F$27</f>
        <v>74</v>
      </c>
      <c r="Y25" s="11">
        <f>[21]Outubro!$F$28</f>
        <v>92</v>
      </c>
      <c r="Z25" s="11">
        <f>[21]Outubro!$F$29</f>
        <v>96</v>
      </c>
      <c r="AA25" s="11">
        <f>[21]Outubro!$F$30</f>
        <v>97</v>
      </c>
      <c r="AB25" s="11">
        <f>[21]Outubro!$F$31</f>
        <v>96</v>
      </c>
      <c r="AC25" s="11">
        <f>[21]Outubro!$F$32</f>
        <v>95</v>
      </c>
      <c r="AD25" s="11">
        <f>[21]Outubro!$F$33</f>
        <v>94</v>
      </c>
      <c r="AE25" s="11">
        <f>[21]Outubro!$F$34</f>
        <v>97</v>
      </c>
      <c r="AF25" s="11">
        <f>[21]Outubro!$F$35</f>
        <v>91</v>
      </c>
      <c r="AG25" s="15">
        <f t="shared" si="3"/>
        <v>98</v>
      </c>
      <c r="AH25" s="94">
        <f t="shared" si="4"/>
        <v>88.516129032258064</v>
      </c>
      <c r="AI25" s="12" t="s">
        <v>47</v>
      </c>
    </row>
    <row r="26" spans="1:37" x14ac:dyDescent="0.2">
      <c r="A26" s="58" t="s">
        <v>171</v>
      </c>
      <c r="B26" s="11">
        <f>[22]Outubro!$F$5</f>
        <v>75</v>
      </c>
      <c r="C26" s="11">
        <f>[22]Outubro!$F$6</f>
        <v>76</v>
      </c>
      <c r="D26" s="11">
        <f>[22]Outubro!$F$7</f>
        <v>79</v>
      </c>
      <c r="E26" s="11">
        <f>[22]Outubro!$F$8</f>
        <v>78</v>
      </c>
      <c r="F26" s="11">
        <f>[22]Outubro!$F$9</f>
        <v>72</v>
      </c>
      <c r="G26" s="11">
        <f>[22]Outubro!$F$10</f>
        <v>86</v>
      </c>
      <c r="H26" s="11">
        <f>[22]Outubro!$F$11</f>
        <v>78</v>
      </c>
      <c r="I26" s="11">
        <f>[22]Outubro!$F$12</f>
        <v>88</v>
      </c>
      <c r="J26" s="11">
        <f>[22]Outubro!$F$13</f>
        <v>72</v>
      </c>
      <c r="K26" s="11">
        <f>[22]Outubro!$F$14</f>
        <v>72</v>
      </c>
      <c r="L26" s="11">
        <f>[22]Outubro!$F$15</f>
        <v>58</v>
      </c>
      <c r="M26" s="11">
        <f>[22]Outubro!$F$16</f>
        <v>90</v>
      </c>
      <c r="N26" s="11">
        <f>[22]Outubro!$F$17</f>
        <v>97</v>
      </c>
      <c r="O26" s="11">
        <f>[22]Outubro!$F$18</f>
        <v>92</v>
      </c>
      <c r="P26" s="11">
        <f>[22]Outubro!$F$19</f>
        <v>97</v>
      </c>
      <c r="Q26" s="11">
        <f>[22]Outubro!$F$20</f>
        <v>98</v>
      </c>
      <c r="R26" s="11">
        <f>[22]Outubro!$F$21</f>
        <v>89</v>
      </c>
      <c r="S26" s="11">
        <f>[22]Outubro!$F$22</f>
        <v>83</v>
      </c>
      <c r="T26" s="11">
        <f>[22]Outubro!$F$23</f>
        <v>97</v>
      </c>
      <c r="U26" s="11">
        <f>[22]Outubro!$F$24</f>
        <v>95</v>
      </c>
      <c r="V26" s="11">
        <f>[22]Outubro!$F$25</f>
        <v>97</v>
      </c>
      <c r="W26" s="11">
        <f>[22]Outubro!$F$26</f>
        <v>94</v>
      </c>
      <c r="X26" s="11">
        <f>[22]Outubro!$F$27</f>
        <v>78</v>
      </c>
      <c r="Y26" s="11">
        <f>[22]Outubro!$F$28</f>
        <v>94</v>
      </c>
      <c r="Z26" s="11">
        <f>[22]Outubro!$F$29</f>
        <v>99</v>
      </c>
      <c r="AA26" s="11">
        <f>[22]Outubro!$F$30</f>
        <v>97</v>
      </c>
      <c r="AB26" s="11">
        <f>[22]Outubro!$F$31</f>
        <v>96</v>
      </c>
      <c r="AC26" s="11">
        <f>[22]Outubro!$F$32</f>
        <v>95</v>
      </c>
      <c r="AD26" s="11">
        <f>[22]Outubro!$F$33</f>
        <v>97</v>
      </c>
      <c r="AE26" s="11">
        <f>[22]Outubro!$F$34</f>
        <v>92</v>
      </c>
      <c r="AF26" s="11">
        <f>[22]Outubro!$F$35</f>
        <v>94</v>
      </c>
      <c r="AG26" s="15">
        <f t="shared" si="3"/>
        <v>99</v>
      </c>
      <c r="AH26" s="94">
        <f t="shared" si="4"/>
        <v>87.258064516129039</v>
      </c>
      <c r="AJ26" t="s">
        <v>47</v>
      </c>
    </row>
    <row r="27" spans="1:37" x14ac:dyDescent="0.2">
      <c r="A27" s="58" t="s">
        <v>8</v>
      </c>
      <c r="B27" s="11">
        <f>[23]Outubro!$F$5</f>
        <v>79</v>
      </c>
      <c r="C27" s="11">
        <f>[23]Outubro!$F$6</f>
        <v>75</v>
      </c>
      <c r="D27" s="11">
        <f>[23]Outubro!$F$7</f>
        <v>79</v>
      </c>
      <c r="E27" s="11">
        <f>[23]Outubro!$F$8</f>
        <v>84</v>
      </c>
      <c r="F27" s="11">
        <f>[23]Outubro!$F$9</f>
        <v>83</v>
      </c>
      <c r="G27" s="11">
        <f>[23]Outubro!$F$10</f>
        <v>79</v>
      </c>
      <c r="H27" s="11">
        <f>[23]Outubro!$F$11</f>
        <v>80</v>
      </c>
      <c r="I27" s="11">
        <f>[23]Outubro!$F$12</f>
        <v>92</v>
      </c>
      <c r="J27" s="11">
        <f>[23]Outubro!$F$13</f>
        <v>82</v>
      </c>
      <c r="K27" s="11">
        <f>[23]Outubro!$F$14</f>
        <v>90</v>
      </c>
      <c r="L27" s="11">
        <f>[23]Outubro!$F$15</f>
        <v>63</v>
      </c>
      <c r="M27" s="11">
        <f>[23]Outubro!$F$16</f>
        <v>72</v>
      </c>
      <c r="N27" s="11">
        <f>[23]Outubro!$F$17</f>
        <v>86</v>
      </c>
      <c r="O27" s="11">
        <f>[23]Outubro!$F$18</f>
        <v>96</v>
      </c>
      <c r="P27" s="11">
        <f>[23]Outubro!$F$19</f>
        <v>100</v>
      </c>
      <c r="Q27" s="11">
        <f>[23]Outubro!$F$20</f>
        <v>100</v>
      </c>
      <c r="R27" s="11">
        <f>[23]Outubro!$F$21</f>
        <v>89</v>
      </c>
      <c r="S27" s="11">
        <f>[23]Outubro!$F$22</f>
        <v>73</v>
      </c>
      <c r="T27" s="11">
        <f>[23]Outubro!$F$23</f>
        <v>82</v>
      </c>
      <c r="U27" s="11">
        <f>[23]Outubro!$F$24</f>
        <v>94</v>
      </c>
      <c r="V27" s="11">
        <f>[23]Outubro!$F$25</f>
        <v>90</v>
      </c>
      <c r="W27" s="11">
        <f>[23]Outubro!$F$26</f>
        <v>77</v>
      </c>
      <c r="X27" s="11">
        <f>[23]Outubro!$F$27</f>
        <v>66</v>
      </c>
      <c r="Y27" s="11">
        <f>[23]Outubro!$F$28</f>
        <v>90</v>
      </c>
      <c r="Z27" s="11">
        <f>[23]Outubro!$F$29</f>
        <v>98</v>
      </c>
      <c r="AA27" s="11">
        <f>[23]Outubro!$F$30</f>
        <v>99</v>
      </c>
      <c r="AB27" s="11">
        <f>[23]Outubro!$F$31</f>
        <v>97</v>
      </c>
      <c r="AC27" s="11">
        <f>[23]Outubro!$F$32</f>
        <v>88</v>
      </c>
      <c r="AD27" s="11">
        <f>[23]Outubro!$F$33</f>
        <v>100</v>
      </c>
      <c r="AE27" s="11">
        <f>[23]Outubro!$F$34</f>
        <v>94</v>
      </c>
      <c r="AF27" s="11">
        <f>[23]Outubro!$F$35</f>
        <v>91</v>
      </c>
      <c r="AG27" s="15">
        <f>MAX(B27:AF27)</f>
        <v>100</v>
      </c>
      <c r="AH27" s="94">
        <f>AVERAGE(B27:AF27)</f>
        <v>86.064516129032256</v>
      </c>
      <c r="AJ27" t="s">
        <v>47</v>
      </c>
    </row>
    <row r="28" spans="1:37" x14ac:dyDescent="0.2">
      <c r="A28" s="58" t="s">
        <v>9</v>
      </c>
      <c r="B28" s="11">
        <f>[24]Outubro!$F$5</f>
        <v>57</v>
      </c>
      <c r="C28" s="11">
        <f>[24]Outubro!$F$6</f>
        <v>60</v>
      </c>
      <c r="D28" s="11">
        <f>[24]Outubro!$F$7</f>
        <v>55</v>
      </c>
      <c r="E28" s="11">
        <f>[24]Outubro!$F$8</f>
        <v>75</v>
      </c>
      <c r="F28" s="11">
        <f>[24]Outubro!$F$9</f>
        <v>78</v>
      </c>
      <c r="G28" s="11">
        <f>[24]Outubro!$F$10</f>
        <v>73</v>
      </c>
      <c r="H28" s="11">
        <f>[24]Outubro!$F$11</f>
        <v>61</v>
      </c>
      <c r="I28" s="11">
        <f>[24]Outubro!$F$12</f>
        <v>87</v>
      </c>
      <c r="J28" s="11">
        <f>[24]Outubro!$F$13</f>
        <v>67</v>
      </c>
      <c r="K28" s="11">
        <f>[24]Outubro!$F$14</f>
        <v>77</v>
      </c>
      <c r="L28" s="11">
        <f>[24]Outubro!$F$15</f>
        <v>64</v>
      </c>
      <c r="M28" s="11">
        <f>[24]Outubro!$F$16</f>
        <v>72</v>
      </c>
      <c r="N28" s="11">
        <f>[24]Outubro!$F$17</f>
        <v>94</v>
      </c>
      <c r="O28" s="11">
        <f>[24]Outubro!$F$18</f>
        <v>83</v>
      </c>
      <c r="P28" s="11">
        <f>[24]Outubro!$F$19</f>
        <v>95</v>
      </c>
      <c r="Q28" s="11">
        <f>[24]Outubro!$F$20</f>
        <v>95</v>
      </c>
      <c r="R28" s="11">
        <f>[24]Outubro!$F$21</f>
        <v>81</v>
      </c>
      <c r="S28" s="11">
        <f>[24]Outubro!$F$22</f>
        <v>76</v>
      </c>
      <c r="T28" s="11">
        <f>[24]Outubro!$F$23</f>
        <v>77</v>
      </c>
      <c r="U28" s="11">
        <f>[24]Outubro!$F$24</f>
        <v>93</v>
      </c>
      <c r="V28" s="11">
        <f>[24]Outubro!$F$25</f>
        <v>80</v>
      </c>
      <c r="W28" s="11">
        <f>[24]Outubro!$F$26</f>
        <v>79</v>
      </c>
      <c r="X28" s="11">
        <f>[24]Outubro!$F$27</f>
        <v>68</v>
      </c>
      <c r="Y28" s="11">
        <f>[24]Outubro!$F$28</f>
        <v>83</v>
      </c>
      <c r="Z28" s="11">
        <f>[24]Outubro!$F$29</f>
        <v>97</v>
      </c>
      <c r="AA28" s="11">
        <f>[24]Outubro!$F$30</f>
        <v>100</v>
      </c>
      <c r="AB28" s="11">
        <f>[24]Outubro!$F$31</f>
        <v>95</v>
      </c>
      <c r="AC28" s="11">
        <f>[24]Outubro!$F$32</f>
        <v>79</v>
      </c>
      <c r="AD28" s="11">
        <f>[24]Outubro!$F$33</f>
        <v>96</v>
      </c>
      <c r="AE28" s="11">
        <f>[24]Outubro!$F$34</f>
        <v>95</v>
      </c>
      <c r="AF28" s="11">
        <f>[24]Outubro!$F$35</f>
        <v>89</v>
      </c>
      <c r="AG28" s="15">
        <f>MAX(B28:AF28)</f>
        <v>100</v>
      </c>
      <c r="AH28" s="94">
        <f>AVERAGE(B28:AF28)</f>
        <v>80.032258064516128</v>
      </c>
      <c r="AJ28" t="s">
        <v>47</v>
      </c>
    </row>
    <row r="29" spans="1:37" x14ac:dyDescent="0.2">
      <c r="A29" s="58" t="s">
        <v>42</v>
      </c>
      <c r="B29" s="11">
        <f>[25]Outubro!$F$5</f>
        <v>72</v>
      </c>
      <c r="C29" s="11">
        <f>[25]Outubro!$F$6</f>
        <v>69</v>
      </c>
      <c r="D29" s="11">
        <f>[25]Outubro!$F$7</f>
        <v>75</v>
      </c>
      <c r="E29" s="11">
        <f>[25]Outubro!$F$8</f>
        <v>66</v>
      </c>
      <c r="F29" s="11">
        <f>[25]Outubro!$F$9</f>
        <v>72</v>
      </c>
      <c r="G29" s="11">
        <f>[25]Outubro!$F$10</f>
        <v>71</v>
      </c>
      <c r="H29" s="11">
        <f>[25]Outubro!$F$11</f>
        <v>76</v>
      </c>
      <c r="I29" s="11">
        <f>[25]Outubro!$F$12</f>
        <v>74</v>
      </c>
      <c r="J29" s="11">
        <f>[25]Outubro!$F$13</f>
        <v>73</v>
      </c>
      <c r="K29" s="11">
        <f>[25]Outubro!$F$14</f>
        <v>49</v>
      </c>
      <c r="L29" s="11">
        <f>[25]Outubro!$F$15</f>
        <v>50</v>
      </c>
      <c r="M29" s="11">
        <f>[25]Outubro!$F$16</f>
        <v>61</v>
      </c>
      <c r="N29" s="11">
        <f>[25]Outubro!$F$17</f>
        <v>68</v>
      </c>
      <c r="O29" s="11">
        <f>[25]Outubro!$F$18</f>
        <v>73</v>
      </c>
      <c r="P29" s="11">
        <f>[25]Outubro!$F$19</f>
        <v>85</v>
      </c>
      <c r="Q29" s="11">
        <f>[25]Outubro!$F$20</f>
        <v>87</v>
      </c>
      <c r="R29" s="11">
        <f>[25]Outubro!$F$21</f>
        <v>74</v>
      </c>
      <c r="S29" s="11">
        <f>[25]Outubro!$F$22</f>
        <v>84</v>
      </c>
      <c r="T29" s="11">
        <f>[25]Outubro!$F$23</f>
        <v>90</v>
      </c>
      <c r="U29" s="11">
        <f>[25]Outubro!$F$24</f>
        <v>78</v>
      </c>
      <c r="V29" s="11">
        <f>[25]Outubro!$F$25</f>
        <v>79</v>
      </c>
      <c r="W29" s="11">
        <f>[25]Outubro!$F$26</f>
        <v>87</v>
      </c>
      <c r="X29" s="11">
        <f>[25]Outubro!$F$27</f>
        <v>80</v>
      </c>
      <c r="Y29" s="11">
        <f>[25]Outubro!$F$28</f>
        <v>81</v>
      </c>
      <c r="Z29" s="11">
        <f>[25]Outubro!$F$29</f>
        <v>85</v>
      </c>
      <c r="AA29" s="11">
        <f>[25]Outubro!$F$30</f>
        <v>86</v>
      </c>
      <c r="AB29" s="11">
        <f>[25]Outubro!$F$31</f>
        <v>88</v>
      </c>
      <c r="AC29" s="11">
        <f>[25]Outubro!$F$32</f>
        <v>80</v>
      </c>
      <c r="AD29" s="11">
        <f>[25]Outubro!$F$33</f>
        <v>85</v>
      </c>
      <c r="AE29" s="11">
        <f>[25]Outubro!$F$34</f>
        <v>80</v>
      </c>
      <c r="AF29" s="11">
        <f>[25]Outubro!$F$35</f>
        <v>72</v>
      </c>
      <c r="AG29" s="15">
        <f t="shared" ref="AG29:AG31" si="5">MAX(B29:AF29)</f>
        <v>90</v>
      </c>
      <c r="AH29" s="94">
        <f t="shared" ref="AH29:AH31" si="6">AVERAGE(B29:AF29)</f>
        <v>75.806451612903231</v>
      </c>
      <c r="AJ29" t="s">
        <v>47</v>
      </c>
    </row>
    <row r="30" spans="1:37" x14ac:dyDescent="0.2">
      <c r="A30" s="58" t="s">
        <v>10</v>
      </c>
      <c r="B30" s="11" t="str">
        <f>[26]Outubro!$F$5</f>
        <v>*</v>
      </c>
      <c r="C30" s="11" t="str">
        <f>[26]Outubro!$F$6</f>
        <v>*</v>
      </c>
      <c r="D30" s="11" t="str">
        <f>[26]Outubro!$F$7</f>
        <v>*</v>
      </c>
      <c r="E30" s="11" t="str">
        <f>[26]Outubro!$F$8</f>
        <v>*</v>
      </c>
      <c r="F30" s="11" t="str">
        <f>[26]Outubro!$F$9</f>
        <v>*</v>
      </c>
      <c r="G30" s="11" t="str">
        <f>[26]Outubro!$F$10</f>
        <v>*</v>
      </c>
      <c r="H30" s="11" t="str">
        <f>[26]Outubro!$F$11</f>
        <v>*</v>
      </c>
      <c r="I30" s="11" t="str">
        <f>[26]Outubro!$F$12</f>
        <v>*</v>
      </c>
      <c r="J30" s="11" t="str">
        <f>[26]Outubro!$F$13</f>
        <v>*</v>
      </c>
      <c r="K30" s="11" t="str">
        <f>[26]Outubro!$F$14</f>
        <v>*</v>
      </c>
      <c r="L30" s="11" t="str">
        <f>[26]Outubro!$F$15</f>
        <v>*</v>
      </c>
      <c r="M30" s="11" t="str">
        <f>[26]Outubro!$F$16</f>
        <v>*</v>
      </c>
      <c r="N30" s="11" t="str">
        <f>[26]Outubro!$F$17</f>
        <v>*</v>
      </c>
      <c r="O30" s="11" t="str">
        <f>[26]Outubro!$F$18</f>
        <v>*</v>
      </c>
      <c r="P30" s="11" t="str">
        <f>[26]Outubro!$F$19</f>
        <v>*</v>
      </c>
      <c r="Q30" s="11" t="str">
        <f>[26]Outubro!$F$20</f>
        <v>*</v>
      </c>
      <c r="R30" s="11" t="str">
        <f>[26]Outubro!$F$21</f>
        <v>*</v>
      </c>
      <c r="S30" s="11" t="str">
        <f>[26]Outubro!$F$22</f>
        <v>*</v>
      </c>
      <c r="T30" s="11" t="str">
        <f>[26]Outubro!$F$23</f>
        <v>*</v>
      </c>
      <c r="U30" s="11" t="str">
        <f>[26]Outubro!$F$24</f>
        <v>*</v>
      </c>
      <c r="V30" s="11" t="str">
        <f>[26]Outubro!$F$25</f>
        <v>*</v>
      </c>
      <c r="W30" s="11" t="str">
        <f>[26]Outubro!$F$26</f>
        <v>*</v>
      </c>
      <c r="X30" s="11" t="str">
        <f>[26]Outubro!$F$27</f>
        <v>*</v>
      </c>
      <c r="Y30" s="11" t="str">
        <f>[26]Outubro!$F$28</f>
        <v>*</v>
      </c>
      <c r="Z30" s="11" t="str">
        <f>[26]Outubro!$F$29</f>
        <v>*</v>
      </c>
      <c r="AA30" s="11" t="str">
        <f>[26]Outubro!$F$30</f>
        <v>*</v>
      </c>
      <c r="AB30" s="11" t="str">
        <f>[26]Outubro!$F$31</f>
        <v>*</v>
      </c>
      <c r="AC30" s="11" t="str">
        <f>[26]Outubro!$F$32</f>
        <v>*</v>
      </c>
      <c r="AD30" s="11" t="str">
        <f>[26]Outubro!$F$33</f>
        <v>*</v>
      </c>
      <c r="AE30" s="11" t="str">
        <f>[26]Outubro!$F$34</f>
        <v>*</v>
      </c>
      <c r="AF30" s="11" t="str">
        <f>[26]Outubro!$F$35</f>
        <v>*</v>
      </c>
      <c r="AG30" s="15" t="s">
        <v>226</v>
      </c>
      <c r="AH30" s="94" t="s">
        <v>226</v>
      </c>
      <c r="AJ30" t="s">
        <v>47</v>
      </c>
    </row>
    <row r="31" spans="1:37" x14ac:dyDescent="0.2">
      <c r="A31" s="58" t="s">
        <v>172</v>
      </c>
      <c r="B31" s="11">
        <f>[27]Outubro!$F$5</f>
        <v>64</v>
      </c>
      <c r="C31" s="11">
        <f>[27]Outubro!$F$6</f>
        <v>60</v>
      </c>
      <c r="D31" s="11">
        <f>[27]Outubro!$F$7</f>
        <v>73</v>
      </c>
      <c r="E31" s="11">
        <f>[27]Outubro!$F$8</f>
        <v>83</v>
      </c>
      <c r="F31" s="11">
        <f>[27]Outubro!$F$9</f>
        <v>82</v>
      </c>
      <c r="G31" s="11">
        <f>[27]Outubro!$F$10</f>
        <v>78</v>
      </c>
      <c r="H31" s="11">
        <f>[27]Outubro!$F$11</f>
        <v>68</v>
      </c>
      <c r="I31" s="11">
        <f>[27]Outubro!$F$12</f>
        <v>86</v>
      </c>
      <c r="J31" s="11">
        <f>[27]Outubro!$F$13</f>
        <v>63</v>
      </c>
      <c r="K31" s="11">
        <f>[27]Outubro!$F$14</f>
        <v>79</v>
      </c>
      <c r="L31" s="11">
        <f>[27]Outubro!$F$15</f>
        <v>55</v>
      </c>
      <c r="M31" s="11">
        <f>[27]Outubro!$F$16</f>
        <v>93</v>
      </c>
      <c r="N31" s="11">
        <f>[27]Outubro!$F$17</f>
        <v>99</v>
      </c>
      <c r="O31" s="11">
        <f>[27]Outubro!$F$18</f>
        <v>90</v>
      </c>
      <c r="P31" s="11">
        <f>[27]Outubro!$F$19</f>
        <v>98</v>
      </c>
      <c r="Q31" s="11">
        <f>[27]Outubro!$F$20</f>
        <v>99</v>
      </c>
      <c r="R31" s="11">
        <f>[27]Outubro!$F$21</f>
        <v>91</v>
      </c>
      <c r="S31" s="11">
        <f>[27]Outubro!$F$22</f>
        <v>87</v>
      </c>
      <c r="T31" s="11">
        <f>[27]Outubro!$F$23</f>
        <v>90</v>
      </c>
      <c r="U31" s="11">
        <f>[27]Outubro!$F$24</f>
        <v>95</v>
      </c>
      <c r="V31" s="11">
        <f>[27]Outubro!$F$25</f>
        <v>94</v>
      </c>
      <c r="W31" s="11">
        <f>[27]Outubro!$F$26</f>
        <v>94</v>
      </c>
      <c r="X31" s="11">
        <f>[27]Outubro!$F$27</f>
        <v>94</v>
      </c>
      <c r="Y31" s="11">
        <f>[27]Outubro!$F$28</f>
        <v>99</v>
      </c>
      <c r="Z31" s="11">
        <f>[27]Outubro!$F$29</f>
        <v>99</v>
      </c>
      <c r="AA31" s="11">
        <f>[27]Outubro!$F$30</f>
        <v>97</v>
      </c>
      <c r="AB31" s="11">
        <f>[27]Outubro!$F$31</f>
        <v>97</v>
      </c>
      <c r="AC31" s="11">
        <f>[27]Outubro!$F$32</f>
        <v>91</v>
      </c>
      <c r="AD31" s="11">
        <f>[27]Outubro!$F$33</f>
        <v>97</v>
      </c>
      <c r="AE31" s="11">
        <f>[27]Outubro!$F$34</f>
        <v>97</v>
      </c>
      <c r="AF31" s="11">
        <f>[27]Outubro!$F$35</f>
        <v>96</v>
      </c>
      <c r="AG31" s="15">
        <f t="shared" si="5"/>
        <v>99</v>
      </c>
      <c r="AH31" s="94">
        <f t="shared" si="6"/>
        <v>86.709677419354833</v>
      </c>
      <c r="AI31" s="12" t="s">
        <v>47</v>
      </c>
    </row>
    <row r="32" spans="1:37" x14ac:dyDescent="0.2">
      <c r="A32" s="58" t="s">
        <v>11</v>
      </c>
      <c r="B32" s="11" t="str">
        <f>[28]Outubro!$F$5</f>
        <v>*</v>
      </c>
      <c r="C32" s="11" t="str">
        <f>[28]Outubro!$F$6</f>
        <v>*</v>
      </c>
      <c r="D32" s="11" t="str">
        <f>[28]Outubro!$F$7</f>
        <v>*</v>
      </c>
      <c r="E32" s="11" t="str">
        <f>[28]Outubro!$F$8</f>
        <v>*</v>
      </c>
      <c r="F32" s="11" t="str">
        <f>[28]Outubro!$F$9</f>
        <v>*</v>
      </c>
      <c r="G32" s="11" t="str">
        <f>[28]Outubro!$F$10</f>
        <v>*</v>
      </c>
      <c r="H32" s="11" t="str">
        <f>[28]Outubro!$F$11</f>
        <v>*</v>
      </c>
      <c r="I32" s="11" t="str">
        <f>[28]Outubro!$F$12</f>
        <v>*</v>
      </c>
      <c r="J32" s="11" t="str">
        <f>[28]Outubro!$F$13</f>
        <v>*</v>
      </c>
      <c r="K32" s="11" t="str">
        <f>[28]Outubro!$F$14</f>
        <v>*</v>
      </c>
      <c r="L32" s="11" t="str">
        <f>[28]Outubro!$F$15</f>
        <v>*</v>
      </c>
      <c r="M32" s="11" t="str">
        <f>[28]Outubro!$F$16</f>
        <v>*</v>
      </c>
      <c r="N32" s="11" t="str">
        <f>[28]Outubro!$F$17</f>
        <v>*</v>
      </c>
      <c r="O32" s="11" t="str">
        <f>[28]Outubro!$F$18</f>
        <v>*</v>
      </c>
      <c r="P32" s="11" t="str">
        <f>[28]Outubro!$F$19</f>
        <v>*</v>
      </c>
      <c r="Q32" s="11" t="str">
        <f>[28]Outubro!$F$20</f>
        <v>*</v>
      </c>
      <c r="R32" s="11" t="str">
        <f>[28]Outubro!$F$21</f>
        <v>*</v>
      </c>
      <c r="S32" s="11" t="str">
        <f>[28]Outubro!$F$22</f>
        <v>*</v>
      </c>
      <c r="T32" s="11" t="str">
        <f>[28]Outubro!$F$23</f>
        <v>*</v>
      </c>
      <c r="U32" s="11" t="str">
        <f>[28]Outubro!$F$24</f>
        <v>*</v>
      </c>
      <c r="V32" s="11" t="str">
        <f>[28]Outubro!$F$25</f>
        <v>*</v>
      </c>
      <c r="W32" s="11" t="str">
        <f>[28]Outubro!$F$26</f>
        <v>*</v>
      </c>
      <c r="X32" s="11" t="str">
        <f>[28]Outubro!$F$27</f>
        <v>*</v>
      </c>
      <c r="Y32" s="11" t="str">
        <f>[28]Outubro!$F$28</f>
        <v>*</v>
      </c>
      <c r="Z32" s="11" t="str">
        <f>[28]Outubro!$F$29</f>
        <v>*</v>
      </c>
      <c r="AA32" s="11" t="str">
        <f>[28]Outubro!$F$30</f>
        <v>*</v>
      </c>
      <c r="AB32" s="11" t="str">
        <f>[28]Outubro!$F$31</f>
        <v>*</v>
      </c>
      <c r="AC32" s="11" t="str">
        <f>[28]Outubro!$F$32</f>
        <v>*</v>
      </c>
      <c r="AD32" s="11" t="str">
        <f>[28]Outubro!$F$33</f>
        <v>*</v>
      </c>
      <c r="AE32" s="11" t="str">
        <f>[28]Outubro!$F$34</f>
        <v>*</v>
      </c>
      <c r="AF32" s="11" t="str">
        <f>[28]Outubro!$F$35</f>
        <v>*</v>
      </c>
      <c r="AG32" s="15" t="s">
        <v>226</v>
      </c>
      <c r="AH32" s="94" t="s">
        <v>226</v>
      </c>
      <c r="AJ32" t="s">
        <v>47</v>
      </c>
      <c r="AK32" t="s">
        <v>47</v>
      </c>
    </row>
    <row r="33" spans="1:36" s="5" customFormat="1" x14ac:dyDescent="0.2">
      <c r="A33" s="58" t="s">
        <v>12</v>
      </c>
      <c r="B33" s="11" t="str">
        <f>[29]Outubro!$F$5</f>
        <v>*</v>
      </c>
      <c r="C33" s="11" t="str">
        <f>[29]Outubro!$F$6</f>
        <v>*</v>
      </c>
      <c r="D33" s="11" t="str">
        <f>[29]Outubro!$F$7</f>
        <v>*</v>
      </c>
      <c r="E33" s="11" t="str">
        <f>[29]Outubro!$F$8</f>
        <v>*</v>
      </c>
      <c r="F33" s="11" t="str">
        <f>[29]Outubro!$F$9</f>
        <v>*</v>
      </c>
      <c r="G33" s="11" t="str">
        <f>[29]Outubro!$F$10</f>
        <v>*</v>
      </c>
      <c r="H33" s="11" t="str">
        <f>[29]Outubro!$F$11</f>
        <v>*</v>
      </c>
      <c r="I33" s="11" t="str">
        <f>[29]Outubro!$F$12</f>
        <v>*</v>
      </c>
      <c r="J33" s="11" t="str">
        <f>[29]Outubro!$F$13</f>
        <v>*</v>
      </c>
      <c r="K33" s="11" t="str">
        <f>[29]Outubro!$F$14</f>
        <v>*</v>
      </c>
      <c r="L33" s="11" t="str">
        <f>[29]Outubro!$F$15</f>
        <v>*</v>
      </c>
      <c r="M33" s="11" t="str">
        <f>[29]Outubro!$F$16</f>
        <v>*</v>
      </c>
      <c r="N33" s="11" t="str">
        <f>[29]Outubro!$F$17</f>
        <v>*</v>
      </c>
      <c r="O33" s="11">
        <f>[29]Outubro!$F$18</f>
        <v>61</v>
      </c>
      <c r="P33" s="11">
        <f>[29]Outubro!$F$19</f>
        <v>88</v>
      </c>
      <c r="Q33" s="11">
        <f>[29]Outubro!$F$20</f>
        <v>91</v>
      </c>
      <c r="R33" s="11">
        <f>[29]Outubro!$F$21</f>
        <v>76</v>
      </c>
      <c r="S33" s="11">
        <f>[29]Outubro!$F$22</f>
        <v>86</v>
      </c>
      <c r="T33" s="11">
        <f>[29]Outubro!$F$23</f>
        <v>92</v>
      </c>
      <c r="U33" s="11" t="str">
        <f>[29]Outubro!$F$24</f>
        <v>*</v>
      </c>
      <c r="V33" s="11" t="str">
        <f>[29]Outubro!$F$25</f>
        <v>*</v>
      </c>
      <c r="W33" s="11" t="str">
        <f>[29]Outubro!$F$26</f>
        <v>*</v>
      </c>
      <c r="X33" s="11" t="str">
        <f>[29]Outubro!$F$27</f>
        <v>*</v>
      </c>
      <c r="Y33" s="11" t="str">
        <f>[29]Outubro!$F$28</f>
        <v>*</v>
      </c>
      <c r="Z33" s="11" t="str">
        <f>[29]Outubro!$F$29</f>
        <v>*</v>
      </c>
      <c r="AA33" s="11" t="str">
        <f>[29]Outubro!$F$30</f>
        <v>*</v>
      </c>
      <c r="AB33" s="11" t="str">
        <f>[29]Outubro!$F$31</f>
        <v>*</v>
      </c>
      <c r="AC33" s="11" t="str">
        <f>[29]Outubro!$F$32</f>
        <v>*</v>
      </c>
      <c r="AD33" s="11">
        <f>[29]Outubro!$F$33</f>
        <v>89</v>
      </c>
      <c r="AE33" s="11">
        <f>[29]Outubro!$F$34</f>
        <v>84</v>
      </c>
      <c r="AF33" s="11">
        <f>[29]Outubro!$F$35</f>
        <v>73</v>
      </c>
      <c r="AG33" s="15">
        <f t="shared" ref="AG33:AG35" si="7">MAX(B33:AF33)</f>
        <v>92</v>
      </c>
      <c r="AH33" s="94">
        <f t="shared" ref="AH33:AH35" si="8">AVERAGE(B33:AF33)</f>
        <v>82.222222222222229</v>
      </c>
    </row>
    <row r="34" spans="1:36" x14ac:dyDescent="0.2">
      <c r="A34" s="58" t="s">
        <v>13</v>
      </c>
      <c r="B34" s="11" t="str">
        <f>[30]Outubro!$F$5</f>
        <v>*</v>
      </c>
      <c r="C34" s="11" t="str">
        <f>[30]Outubro!$F$6</f>
        <v>*</v>
      </c>
      <c r="D34" s="11" t="str">
        <f>[30]Outubro!$F$7</f>
        <v>*</v>
      </c>
      <c r="E34" s="11" t="str">
        <f>[30]Outubro!$F$8</f>
        <v>*</v>
      </c>
      <c r="F34" s="11" t="str">
        <f>[30]Outubro!$F$9</f>
        <v>*</v>
      </c>
      <c r="G34" s="11" t="str">
        <f>[30]Outubro!$F$10</f>
        <v>*</v>
      </c>
      <c r="H34" s="11" t="str">
        <f>[30]Outubro!$F$11</f>
        <v>*</v>
      </c>
      <c r="I34" s="11" t="str">
        <f>[30]Outubro!$F$12</f>
        <v>*</v>
      </c>
      <c r="J34" s="11" t="str">
        <f>[30]Outubro!$F$13</f>
        <v>*</v>
      </c>
      <c r="K34" s="11" t="str">
        <f>[30]Outubro!$F$14</f>
        <v>*</v>
      </c>
      <c r="L34" s="11" t="str">
        <f>[30]Outubro!$F$15</f>
        <v>*</v>
      </c>
      <c r="M34" s="11" t="str">
        <f>[30]Outubro!$F$16</f>
        <v>*</v>
      </c>
      <c r="N34" s="11" t="str">
        <f>[30]Outubro!$F$17</f>
        <v>*</v>
      </c>
      <c r="O34" s="11" t="str">
        <f>[30]Outubro!$F$18</f>
        <v>*</v>
      </c>
      <c r="P34" s="11" t="str">
        <f>[30]Outubro!$F$19</f>
        <v>*</v>
      </c>
      <c r="Q34" s="11" t="str">
        <f>[30]Outubro!$F$20</f>
        <v>*</v>
      </c>
      <c r="R34" s="11" t="str">
        <f>[30]Outubro!$F$21</f>
        <v>*</v>
      </c>
      <c r="S34" s="11" t="str">
        <f>[30]Outubro!$F$22</f>
        <v>*</v>
      </c>
      <c r="T34" s="11" t="str">
        <f>[30]Outubro!$F$23</f>
        <v>*</v>
      </c>
      <c r="U34" s="11" t="str">
        <f>[30]Outubro!$F$24</f>
        <v>*</v>
      </c>
      <c r="V34" s="11" t="str">
        <f>[30]Outubro!$F$25</f>
        <v>*</v>
      </c>
      <c r="W34" s="11" t="str">
        <f>[30]Outubro!$F$26</f>
        <v>*</v>
      </c>
      <c r="X34" s="11" t="str">
        <f>[30]Outubro!$F$27</f>
        <v>*</v>
      </c>
      <c r="Y34" s="11" t="str">
        <f>[30]Outubro!$F$28</f>
        <v>*</v>
      </c>
      <c r="Z34" s="11" t="str">
        <f>[30]Outubro!$F$29</f>
        <v>*</v>
      </c>
      <c r="AA34" s="11" t="str">
        <f>[30]Outubro!$F$30</f>
        <v>*</v>
      </c>
      <c r="AB34" s="11" t="str">
        <f>[30]Outubro!$F$31</f>
        <v>*</v>
      </c>
      <c r="AC34" s="11" t="str">
        <f>[30]Outubro!$F$32</f>
        <v>*</v>
      </c>
      <c r="AD34" s="11" t="str">
        <f>[30]Outubro!$F$33</f>
        <v>*</v>
      </c>
      <c r="AE34" s="11" t="str">
        <f>[30]Outubro!$F$34</f>
        <v>*</v>
      </c>
      <c r="AF34" s="11" t="str">
        <f>[30]Outubro!$F$35</f>
        <v>*</v>
      </c>
      <c r="AG34" s="15" t="s">
        <v>226</v>
      </c>
      <c r="AH34" s="94" t="s">
        <v>226</v>
      </c>
      <c r="AJ34" t="s">
        <v>47</v>
      </c>
    </row>
    <row r="35" spans="1:36" x14ac:dyDescent="0.2">
      <c r="A35" s="58" t="s">
        <v>173</v>
      </c>
      <c r="B35" s="11">
        <f>[31]Outubro!$F$5</f>
        <v>57</v>
      </c>
      <c r="C35" s="11">
        <f>[31]Outubro!$F$6</f>
        <v>54</v>
      </c>
      <c r="D35" s="11">
        <f>[31]Outubro!$F$7</f>
        <v>64</v>
      </c>
      <c r="E35" s="11">
        <f>[31]Outubro!$F$8</f>
        <v>73</v>
      </c>
      <c r="F35" s="11">
        <f>[31]Outubro!$F$9</f>
        <v>71</v>
      </c>
      <c r="G35" s="11">
        <f>[31]Outubro!$F$10</f>
        <v>78</v>
      </c>
      <c r="H35" s="11">
        <f>[31]Outubro!$F$11</f>
        <v>71</v>
      </c>
      <c r="I35" s="11">
        <f>[31]Outubro!$F$12</f>
        <v>74</v>
      </c>
      <c r="J35" s="11">
        <f>[31]Outubro!$F$13</f>
        <v>60</v>
      </c>
      <c r="K35" s="11">
        <f>[31]Outubro!$F$14</f>
        <v>67</v>
      </c>
      <c r="L35" s="11">
        <f>[31]Outubro!$F$15</f>
        <v>54</v>
      </c>
      <c r="M35" s="11">
        <f>[31]Outubro!$F$16</f>
        <v>65</v>
      </c>
      <c r="N35" s="11">
        <f>[31]Outubro!$F$17</f>
        <v>81</v>
      </c>
      <c r="O35" s="11">
        <f>[31]Outubro!$F$18</f>
        <v>72</v>
      </c>
      <c r="P35" s="11" t="str">
        <f>[31]Outubro!$F$19</f>
        <v>*</v>
      </c>
      <c r="Q35" s="11">
        <f>[31]Outubro!$F$20</f>
        <v>90</v>
      </c>
      <c r="R35" s="11">
        <f>[31]Outubro!$F$21</f>
        <v>83</v>
      </c>
      <c r="S35" s="11">
        <f>[31]Outubro!$F$22</f>
        <v>72</v>
      </c>
      <c r="T35" s="11">
        <f>[31]Outubro!$F$23</f>
        <v>86</v>
      </c>
      <c r="U35" s="11">
        <f>[31]Outubro!$F$24</f>
        <v>83</v>
      </c>
      <c r="V35" s="11">
        <f>[31]Outubro!$F$25</f>
        <v>83</v>
      </c>
      <c r="W35" s="11">
        <f>[31]Outubro!$F$26</f>
        <v>83</v>
      </c>
      <c r="X35" s="11" t="str">
        <f>[31]Outubro!$F$27</f>
        <v>*</v>
      </c>
      <c r="Y35" s="11" t="str">
        <f>[31]Outubro!$F$28</f>
        <v>*</v>
      </c>
      <c r="Z35" s="11">
        <f>[31]Outubro!$F$29</f>
        <v>85</v>
      </c>
      <c r="AA35" s="11" t="str">
        <f>[31]Outubro!$F$30</f>
        <v>*</v>
      </c>
      <c r="AB35" s="11">
        <f>[31]Outubro!$F$31</f>
        <v>88</v>
      </c>
      <c r="AC35" s="11">
        <f>[31]Outubro!$F$32</f>
        <v>80</v>
      </c>
      <c r="AD35" s="11">
        <f>[31]Outubro!$F$33</f>
        <v>85</v>
      </c>
      <c r="AE35" s="11">
        <f>[31]Outubro!$F$34</f>
        <v>90</v>
      </c>
      <c r="AF35" s="11">
        <f>[31]Outubro!$F$35</f>
        <v>87</v>
      </c>
      <c r="AG35" s="15">
        <f t="shared" si="7"/>
        <v>90</v>
      </c>
      <c r="AH35" s="94">
        <f t="shared" si="8"/>
        <v>75.407407407407405</v>
      </c>
      <c r="AJ35" t="s">
        <v>47</v>
      </c>
    </row>
    <row r="36" spans="1:36" x14ac:dyDescent="0.2">
      <c r="A36" s="58" t="s">
        <v>144</v>
      </c>
      <c r="B36" s="11" t="str">
        <f>[32]Outubro!$F$5</f>
        <v>*</v>
      </c>
      <c r="C36" s="11" t="str">
        <f>[32]Outubro!$F$6</f>
        <v>*</v>
      </c>
      <c r="D36" s="11" t="str">
        <f>[32]Outubro!$F$7</f>
        <v>*</v>
      </c>
      <c r="E36" s="11" t="str">
        <f>[32]Outubro!$F$8</f>
        <v>*</v>
      </c>
      <c r="F36" s="11" t="str">
        <f>[32]Outubro!$F$9</f>
        <v>*</v>
      </c>
      <c r="G36" s="11" t="str">
        <f>[32]Outubro!$F$10</f>
        <v>*</v>
      </c>
      <c r="H36" s="11" t="str">
        <f>[32]Outubro!$F$11</f>
        <v>*</v>
      </c>
      <c r="I36" s="11" t="str">
        <f>[32]Outubro!$F$12</f>
        <v>*</v>
      </c>
      <c r="J36" s="11" t="str">
        <f>[32]Outubro!$F$13</f>
        <v>*</v>
      </c>
      <c r="K36" s="11" t="str">
        <f>[32]Outubro!$F$14</f>
        <v>*</v>
      </c>
      <c r="L36" s="11" t="str">
        <f>[32]Outubro!$F$15</f>
        <v>*</v>
      </c>
      <c r="M36" s="11" t="str">
        <f>[32]Outubro!$F$16</f>
        <v>*</v>
      </c>
      <c r="N36" s="11" t="str">
        <f>[32]Outubro!$F$17</f>
        <v>*</v>
      </c>
      <c r="O36" s="11" t="str">
        <f>[32]Outubro!$F$18</f>
        <v>*</v>
      </c>
      <c r="P36" s="11" t="str">
        <f>[32]Outubro!$F$19</f>
        <v>*</v>
      </c>
      <c r="Q36" s="11" t="str">
        <f>[32]Outubro!$F$20</f>
        <v>*</v>
      </c>
      <c r="R36" s="11" t="str">
        <f>[32]Outubro!$F$21</f>
        <v>*</v>
      </c>
      <c r="S36" s="11" t="str">
        <f>[32]Outubro!$F$22</f>
        <v>*</v>
      </c>
      <c r="T36" s="11" t="str">
        <f>[32]Outubro!$F$23</f>
        <v>*</v>
      </c>
      <c r="U36" s="11" t="str">
        <f>[32]Outubro!$F$24</f>
        <v>*</v>
      </c>
      <c r="V36" s="11" t="str">
        <f>[32]Outubro!$F$25</f>
        <v>*</v>
      </c>
      <c r="W36" s="11" t="str">
        <f>[32]Outubro!$F$26</f>
        <v>*</v>
      </c>
      <c r="X36" s="11" t="str">
        <f>[32]Outubro!$F$27</f>
        <v>*</v>
      </c>
      <c r="Y36" s="11" t="str">
        <f>[32]Outubro!$F$28</f>
        <v>*</v>
      </c>
      <c r="Z36" s="11" t="str">
        <f>[32]Outubro!$F$29</f>
        <v>*</v>
      </c>
      <c r="AA36" s="11" t="str">
        <f>[32]Outubro!$F$30</f>
        <v>*</v>
      </c>
      <c r="AB36" s="11" t="str">
        <f>[32]Outubro!$F$31</f>
        <v>*</v>
      </c>
      <c r="AC36" s="11" t="str">
        <f>[32]Outubro!$F$32</f>
        <v>*</v>
      </c>
      <c r="AD36" s="11" t="str">
        <f>[32]Outubro!$F$33</f>
        <v>*</v>
      </c>
      <c r="AE36" s="11" t="str">
        <f>[32]Outubro!$F$34</f>
        <v>*</v>
      </c>
      <c r="AF36" s="11" t="str">
        <f>[32]Outubro!$F$35</f>
        <v>*</v>
      </c>
      <c r="AG36" s="15" t="s">
        <v>226</v>
      </c>
      <c r="AH36" s="94" t="s">
        <v>226</v>
      </c>
    </row>
    <row r="37" spans="1:36" x14ac:dyDescent="0.2">
      <c r="A37" s="58" t="s">
        <v>14</v>
      </c>
      <c r="B37" s="11" t="str">
        <f>[33]Outubro!$F$5</f>
        <v>*</v>
      </c>
      <c r="C37" s="11" t="str">
        <f>[33]Outubro!$F$6</f>
        <v>*</v>
      </c>
      <c r="D37" s="11" t="str">
        <f>[33]Outubro!$F$7</f>
        <v>*</v>
      </c>
      <c r="E37" s="11" t="str">
        <f>[33]Outubro!$F$8</f>
        <v>*</v>
      </c>
      <c r="F37" s="11" t="str">
        <f>[33]Outubro!$F$9</f>
        <v>*</v>
      </c>
      <c r="G37" s="11" t="str">
        <f>[33]Outubro!$F$10</f>
        <v>*</v>
      </c>
      <c r="H37" s="11" t="str">
        <f>[33]Outubro!$F$11</f>
        <v>*</v>
      </c>
      <c r="I37" s="11" t="str">
        <f>[33]Outubro!$F$12</f>
        <v>*</v>
      </c>
      <c r="J37" s="11" t="str">
        <f>[33]Outubro!$F$13</f>
        <v>*</v>
      </c>
      <c r="K37" s="11" t="str">
        <f>[33]Outubro!$F$14</f>
        <v>*</v>
      </c>
      <c r="L37" s="11" t="str">
        <f>[33]Outubro!$F$15</f>
        <v>*</v>
      </c>
      <c r="M37" s="11" t="str">
        <f>[33]Outubro!$F$16</f>
        <v>*</v>
      </c>
      <c r="N37" s="11" t="str">
        <f>[33]Outubro!$F$17</f>
        <v>*</v>
      </c>
      <c r="O37" s="11" t="str">
        <f>[33]Outubro!$F$18</f>
        <v>*</v>
      </c>
      <c r="P37" s="11" t="str">
        <f>[33]Outubro!$F$19</f>
        <v>*</v>
      </c>
      <c r="Q37" s="11" t="str">
        <f>[33]Outubro!$F$20</f>
        <v>*</v>
      </c>
      <c r="R37" s="11" t="str">
        <f>[33]Outubro!$F$21</f>
        <v>*</v>
      </c>
      <c r="S37" s="11" t="str">
        <f>[33]Outubro!$F$22</f>
        <v>*</v>
      </c>
      <c r="T37" s="11" t="str">
        <f>[33]Outubro!$F$23</f>
        <v>*</v>
      </c>
      <c r="U37" s="11" t="str">
        <f>[33]Outubro!$F$24</f>
        <v>*</v>
      </c>
      <c r="V37" s="11" t="str">
        <f>[33]Outubro!$F$25</f>
        <v>*</v>
      </c>
      <c r="W37" s="11" t="str">
        <f>[33]Outubro!$F$26</f>
        <v>*</v>
      </c>
      <c r="X37" s="11" t="str">
        <f>[33]Outubro!$F$27</f>
        <v>*</v>
      </c>
      <c r="Y37" s="11" t="str">
        <f>[33]Outubro!$F$28</f>
        <v>*</v>
      </c>
      <c r="Z37" s="11" t="str">
        <f>[33]Outubro!$F$29</f>
        <v>*</v>
      </c>
      <c r="AA37" s="11" t="str">
        <f>[33]Outubro!$F$30</f>
        <v>*</v>
      </c>
      <c r="AB37" s="11" t="str">
        <f>[33]Outubro!$F$31</f>
        <v>*</v>
      </c>
      <c r="AC37" s="11" t="str">
        <f>[33]Outubro!$F$32</f>
        <v>*</v>
      </c>
      <c r="AD37" s="11" t="str">
        <f>[33]Outubro!$F$33</f>
        <v>*</v>
      </c>
      <c r="AE37" s="11" t="str">
        <f>[33]Outubro!$F$34</f>
        <v>*</v>
      </c>
      <c r="AF37" s="11" t="str">
        <f>[33]Outubro!$F$35</f>
        <v>*</v>
      </c>
      <c r="AG37" s="15" t="s">
        <v>226</v>
      </c>
      <c r="AH37" s="94" t="s">
        <v>226</v>
      </c>
    </row>
    <row r="38" spans="1:36" x14ac:dyDescent="0.2">
      <c r="A38" s="58" t="s">
        <v>174</v>
      </c>
      <c r="B38" s="11">
        <f>[34]Outubro!$F$5</f>
        <v>70</v>
      </c>
      <c r="C38" s="11">
        <f>[34]Outubro!$F$6</f>
        <v>64</v>
      </c>
      <c r="D38" s="11">
        <f>[34]Outubro!$F$7</f>
        <v>76</v>
      </c>
      <c r="E38" s="11">
        <f>[34]Outubro!$F$8</f>
        <v>71</v>
      </c>
      <c r="F38" s="11">
        <f>[34]Outubro!$F$9</f>
        <v>76</v>
      </c>
      <c r="G38" s="11">
        <f>[34]Outubro!$F$10</f>
        <v>71</v>
      </c>
      <c r="H38" s="11">
        <f>[34]Outubro!$F$11</f>
        <v>68</v>
      </c>
      <c r="I38" s="11">
        <f>[34]Outubro!$F$12</f>
        <v>67</v>
      </c>
      <c r="J38" s="11">
        <f>[34]Outubro!$F$13</f>
        <v>72</v>
      </c>
      <c r="K38" s="11">
        <f>[34]Outubro!$F$14</f>
        <v>69</v>
      </c>
      <c r="L38" s="11">
        <f>[34]Outubro!$F$15</f>
        <v>69</v>
      </c>
      <c r="M38" s="11">
        <f>[34]Outubro!$F$16</f>
        <v>89</v>
      </c>
      <c r="N38" s="11">
        <f>[34]Outubro!$F$17</f>
        <v>91</v>
      </c>
      <c r="O38" s="11">
        <f>[34]Outubro!$F$18</f>
        <v>81</v>
      </c>
      <c r="P38" s="11">
        <f>[34]Outubro!$F$19</f>
        <v>71</v>
      </c>
      <c r="Q38" s="11">
        <f>[34]Outubro!$F$20</f>
        <v>85</v>
      </c>
      <c r="R38" s="11">
        <f>[34]Outubro!$F$21</f>
        <v>85</v>
      </c>
      <c r="S38" s="11">
        <f>[34]Outubro!$F$22</f>
        <v>77</v>
      </c>
      <c r="T38" s="11">
        <f>[34]Outubro!$F$23</f>
        <v>90</v>
      </c>
      <c r="U38" s="11">
        <f>[34]Outubro!$F$24</f>
        <v>89</v>
      </c>
      <c r="V38" s="11">
        <f>[34]Outubro!$F$25</f>
        <v>93</v>
      </c>
      <c r="W38" s="11">
        <f>[34]Outubro!$F$26</f>
        <v>86</v>
      </c>
      <c r="X38" s="11">
        <f>[34]Outubro!$F$27</f>
        <v>87</v>
      </c>
      <c r="Y38" s="11">
        <f>[34]Outubro!$F$28</f>
        <v>88</v>
      </c>
      <c r="Z38" s="11">
        <f>[34]Outubro!$F$29</f>
        <v>92</v>
      </c>
      <c r="AA38" s="11">
        <f>[34]Outubro!$F$30</f>
        <v>90</v>
      </c>
      <c r="AB38" s="11">
        <f>[34]Outubro!$F$31</f>
        <v>90</v>
      </c>
      <c r="AC38" s="11">
        <f>[34]Outubro!$F$32</f>
        <v>91</v>
      </c>
      <c r="AD38" s="11">
        <f>[34]Outubro!$F$33</f>
        <v>93</v>
      </c>
      <c r="AE38" s="11">
        <f>[34]Outubro!$F$34</f>
        <v>94</v>
      </c>
      <c r="AF38" s="11">
        <f>[34]Outubro!$F$35</f>
        <v>85</v>
      </c>
      <c r="AG38" s="15">
        <f t="shared" ref="AG38" si="9">MAX(B38:AF38)</f>
        <v>94</v>
      </c>
      <c r="AH38" s="94">
        <f t="shared" ref="AH38" si="10">AVERAGE(B38:AF38)</f>
        <v>81.290322580645167</v>
      </c>
    </row>
    <row r="39" spans="1:36" x14ac:dyDescent="0.2">
      <c r="A39" s="58" t="s">
        <v>15</v>
      </c>
      <c r="B39" s="11">
        <f>[35]Outubro!$F$5</f>
        <v>58</v>
      </c>
      <c r="C39" s="11">
        <f>[35]Outubro!$F$6</f>
        <v>52</v>
      </c>
      <c r="D39" s="11">
        <f>[35]Outubro!$F$7</f>
        <v>64</v>
      </c>
      <c r="E39" s="11">
        <f>[35]Outubro!$F$8</f>
        <v>88</v>
      </c>
      <c r="F39" s="11">
        <f>[35]Outubro!$F$9</f>
        <v>81</v>
      </c>
      <c r="G39" s="11">
        <f>[35]Outubro!$F$10</f>
        <v>79</v>
      </c>
      <c r="H39" s="11">
        <f>[35]Outubro!$F$11</f>
        <v>61</v>
      </c>
      <c r="I39" s="11">
        <f>[35]Outubro!$F$12</f>
        <v>77</v>
      </c>
      <c r="J39" s="11">
        <f>[35]Outubro!$F$13</f>
        <v>49</v>
      </c>
      <c r="K39" s="11">
        <f>[35]Outubro!$F$14</f>
        <v>71</v>
      </c>
      <c r="L39" s="11">
        <f>[35]Outubro!$F$15</f>
        <v>45</v>
      </c>
      <c r="M39" s="11">
        <f>[35]Outubro!$F$16</f>
        <v>86</v>
      </c>
      <c r="N39" s="11">
        <f>[35]Outubro!$F$17</f>
        <v>94</v>
      </c>
      <c r="O39" s="11">
        <f>[35]Outubro!$F$18</f>
        <v>77</v>
      </c>
      <c r="P39" s="11">
        <f>[35]Outubro!$F$19</f>
        <v>94</v>
      </c>
      <c r="Q39" s="11">
        <f>[35]Outubro!$F$20</f>
        <v>97</v>
      </c>
      <c r="R39" s="11">
        <f>[35]Outubro!$F$21</f>
        <v>91</v>
      </c>
      <c r="S39" s="11">
        <f>[35]Outubro!$F$22</f>
        <v>83</v>
      </c>
      <c r="T39" s="11">
        <f>[35]Outubro!$F$23</f>
        <v>90</v>
      </c>
      <c r="U39" s="11">
        <f>[35]Outubro!$F$24</f>
        <v>91</v>
      </c>
      <c r="V39" s="11">
        <f>[35]Outubro!$F$25</f>
        <v>87</v>
      </c>
      <c r="W39" s="11">
        <f>[35]Outubro!$F$26</f>
        <v>90</v>
      </c>
      <c r="X39" s="11">
        <f>[35]Outubro!$F$27</f>
        <v>95</v>
      </c>
      <c r="Y39" s="11">
        <f>[35]Outubro!$F$28</f>
        <v>93</v>
      </c>
      <c r="Z39" s="11">
        <f>[35]Outubro!$F$29</f>
        <v>93</v>
      </c>
      <c r="AA39" s="11">
        <f>[35]Outubro!$F$30</f>
        <v>96</v>
      </c>
      <c r="AB39" s="11">
        <f>[35]Outubro!$F$31</f>
        <v>95</v>
      </c>
      <c r="AC39" s="11">
        <f>[35]Outubro!$F$32</f>
        <v>76</v>
      </c>
      <c r="AD39" s="11">
        <f>[35]Outubro!$F$33</f>
        <v>96</v>
      </c>
      <c r="AE39" s="11">
        <f>[35]Outubro!$F$34</f>
        <v>97</v>
      </c>
      <c r="AF39" s="11">
        <f>[35]Outubro!$F$35</f>
        <v>93</v>
      </c>
      <c r="AG39" s="15">
        <f t="shared" ref="AG39:AG41" si="11">MAX(B39:AF39)</f>
        <v>97</v>
      </c>
      <c r="AH39" s="94">
        <f t="shared" ref="AH39:AH41" si="12">AVERAGE(B39:AF39)</f>
        <v>81.903225806451616</v>
      </c>
      <c r="AI39" s="12" t="s">
        <v>47</v>
      </c>
      <c r="AJ39" t="s">
        <v>47</v>
      </c>
    </row>
    <row r="40" spans="1:36" x14ac:dyDescent="0.2">
      <c r="A40" s="58" t="s">
        <v>16</v>
      </c>
      <c r="B40" s="11" t="str">
        <f>[36]Outubro!$F$5</f>
        <v>*</v>
      </c>
      <c r="C40" s="11" t="str">
        <f>[36]Outubro!$F$6</f>
        <v>*</v>
      </c>
      <c r="D40" s="11" t="str">
        <f>[36]Outubro!$F$7</f>
        <v>*</v>
      </c>
      <c r="E40" s="11" t="str">
        <f>[36]Outubro!$F$8</f>
        <v>*</v>
      </c>
      <c r="F40" s="11" t="str">
        <f>[36]Outubro!$F$9</f>
        <v>*</v>
      </c>
      <c r="G40" s="11">
        <f>[36]Outubro!$F$10</f>
        <v>64</v>
      </c>
      <c r="H40" s="11">
        <f>[36]Outubro!$F$11</f>
        <v>71</v>
      </c>
      <c r="I40" s="11">
        <f>[36]Outubro!$F$12</f>
        <v>61</v>
      </c>
      <c r="J40" s="11" t="str">
        <f>[36]Outubro!$F$13</f>
        <v>*</v>
      </c>
      <c r="K40" s="11" t="str">
        <f>[36]Outubro!$F$14</f>
        <v>*</v>
      </c>
      <c r="L40" s="11" t="str">
        <f>[36]Outubro!$F$15</f>
        <v>*</v>
      </c>
      <c r="M40" s="11" t="str">
        <f>[36]Outubro!$F$16</f>
        <v>*</v>
      </c>
      <c r="N40" s="11" t="str">
        <f>[36]Outubro!$F$17</f>
        <v>*</v>
      </c>
      <c r="O40" s="11" t="str">
        <f>[36]Outubro!$F$18</f>
        <v>*</v>
      </c>
      <c r="P40" s="11" t="str">
        <f>[36]Outubro!$F$19</f>
        <v>*</v>
      </c>
      <c r="Q40" s="11" t="str">
        <f>[36]Outubro!$F$20</f>
        <v>*</v>
      </c>
      <c r="R40" s="11">
        <f>[36]Outubro!$F$21</f>
        <v>76</v>
      </c>
      <c r="S40" s="11">
        <f>[36]Outubro!$F$22</f>
        <v>91</v>
      </c>
      <c r="T40" s="11">
        <f>[36]Outubro!$F$23</f>
        <v>91</v>
      </c>
      <c r="U40" s="11">
        <f>[36]Outubro!$F$24</f>
        <v>73</v>
      </c>
      <c r="V40" s="11" t="str">
        <f>[36]Outubro!$F$25</f>
        <v>*</v>
      </c>
      <c r="W40" s="11" t="str">
        <f>[36]Outubro!$F$26</f>
        <v>*</v>
      </c>
      <c r="X40" s="11" t="str">
        <f>[36]Outubro!$F$27</f>
        <v>*</v>
      </c>
      <c r="Y40" s="11" t="str">
        <f>[36]Outubro!$F$28</f>
        <v>*</v>
      </c>
      <c r="Z40" s="11" t="str">
        <f>[36]Outubro!$F$29</f>
        <v>*</v>
      </c>
      <c r="AA40" s="11">
        <f>[36]Outubro!$F$30</f>
        <v>91</v>
      </c>
      <c r="AB40" s="11">
        <f>[36]Outubro!$F$31</f>
        <v>95</v>
      </c>
      <c r="AC40" s="11">
        <f>[36]Outubro!$F$32</f>
        <v>84</v>
      </c>
      <c r="AD40" s="11">
        <f>[36]Outubro!$F$33</f>
        <v>94</v>
      </c>
      <c r="AE40" s="11" t="str">
        <f>[36]Outubro!$F$34</f>
        <v>*</v>
      </c>
      <c r="AF40" s="11" t="str">
        <f>[36]Outubro!$F$35</f>
        <v>*</v>
      </c>
      <c r="AG40" s="15">
        <f t="shared" ref="AG40" si="13">MAX(B40:AF40)</f>
        <v>95</v>
      </c>
      <c r="AH40" s="94">
        <f t="shared" ref="AH40" si="14">AVERAGE(B40:AF40)</f>
        <v>81</v>
      </c>
    </row>
    <row r="41" spans="1:36" x14ac:dyDescent="0.2">
      <c r="A41" s="58" t="s">
        <v>175</v>
      </c>
      <c r="B41" s="11">
        <f>[37]Outubro!$F$5</f>
        <v>61</v>
      </c>
      <c r="C41" s="11">
        <f>[37]Outubro!$F$6</f>
        <v>64</v>
      </c>
      <c r="D41" s="11">
        <f>[37]Outubro!$F$7</f>
        <v>72</v>
      </c>
      <c r="E41" s="11">
        <f>[37]Outubro!$F$8</f>
        <v>72</v>
      </c>
      <c r="F41" s="11">
        <f>[37]Outubro!$F$9</f>
        <v>75</v>
      </c>
      <c r="G41" s="11">
        <f>[37]Outubro!$F$10</f>
        <v>71</v>
      </c>
      <c r="H41" s="11">
        <f>[37]Outubro!$F$11</f>
        <v>84</v>
      </c>
      <c r="I41" s="11">
        <f>[37]Outubro!$F$12</f>
        <v>72</v>
      </c>
      <c r="J41" s="11">
        <f>[37]Outubro!$F$13</f>
        <v>62</v>
      </c>
      <c r="K41" s="11">
        <f>[37]Outubro!$F$14</f>
        <v>70</v>
      </c>
      <c r="L41" s="11">
        <f>[37]Outubro!$F$15</f>
        <v>61</v>
      </c>
      <c r="M41" s="11">
        <f>[37]Outubro!$F$16</f>
        <v>83</v>
      </c>
      <c r="N41" s="11">
        <f>[37]Outubro!$F$17</f>
        <v>84</v>
      </c>
      <c r="O41" s="11">
        <f>[37]Outubro!$F$18</f>
        <v>87</v>
      </c>
      <c r="P41" s="11">
        <f>[37]Outubro!$F$19</f>
        <v>97</v>
      </c>
      <c r="Q41" s="11">
        <f>[37]Outubro!$F$20</f>
        <v>98</v>
      </c>
      <c r="R41" s="11">
        <f>[37]Outubro!$F$21</f>
        <v>87</v>
      </c>
      <c r="S41" s="11">
        <f>[37]Outubro!$F$22</f>
        <v>91</v>
      </c>
      <c r="T41" s="11">
        <f>[37]Outubro!$F$23</f>
        <v>97</v>
      </c>
      <c r="U41" s="11">
        <f>[37]Outubro!$F$24</f>
        <v>95</v>
      </c>
      <c r="V41" s="11">
        <f>[37]Outubro!$F$25</f>
        <v>97</v>
      </c>
      <c r="W41" s="11">
        <f>[37]Outubro!$F$26</f>
        <v>97</v>
      </c>
      <c r="X41" s="11">
        <f>[37]Outubro!$F$27</f>
        <v>78</v>
      </c>
      <c r="Y41" s="11">
        <f>[37]Outubro!$F$28</f>
        <v>98</v>
      </c>
      <c r="Z41" s="11">
        <f>[37]Outubro!$F$29</f>
        <v>98</v>
      </c>
      <c r="AA41" s="11">
        <f>[37]Outubro!$F$30</f>
        <v>96</v>
      </c>
      <c r="AB41" s="11">
        <f>[37]Outubro!$F$31</f>
        <v>98</v>
      </c>
      <c r="AC41" s="11">
        <f>[37]Outubro!$F$32</f>
        <v>97</v>
      </c>
      <c r="AD41" s="11">
        <f>[37]Outubro!$F$33</f>
        <v>98</v>
      </c>
      <c r="AE41" s="11">
        <f>[37]Outubro!$F$34</f>
        <v>97</v>
      </c>
      <c r="AF41" s="11">
        <f>[37]Outubro!$F$35</f>
        <v>91</v>
      </c>
      <c r="AG41" s="15">
        <f t="shared" si="11"/>
        <v>98</v>
      </c>
      <c r="AH41" s="94">
        <f t="shared" si="12"/>
        <v>84.774193548387103</v>
      </c>
    </row>
    <row r="42" spans="1:36" x14ac:dyDescent="0.2">
      <c r="A42" s="58" t="s">
        <v>17</v>
      </c>
      <c r="B42" s="11">
        <f>[38]Outubro!$F$5</f>
        <v>88</v>
      </c>
      <c r="C42" s="11">
        <f>[38]Outubro!$F$6</f>
        <v>81</v>
      </c>
      <c r="D42" s="11">
        <f>[38]Outubro!$F$7</f>
        <v>82</v>
      </c>
      <c r="E42" s="11">
        <f>[38]Outubro!$F$8</f>
        <v>86</v>
      </c>
      <c r="F42" s="11">
        <f>[38]Outubro!$F$9</f>
        <v>87</v>
      </c>
      <c r="G42" s="11">
        <f>[38]Outubro!$F$10</f>
        <v>88</v>
      </c>
      <c r="H42" s="11">
        <f>[38]Outubro!$F$11</f>
        <v>84</v>
      </c>
      <c r="I42" s="11">
        <f>[38]Outubro!$F$12</f>
        <v>90</v>
      </c>
      <c r="J42" s="11">
        <f>[38]Outubro!$F$13</f>
        <v>74</v>
      </c>
      <c r="K42" s="11">
        <f>[38]Outubro!$F$14</f>
        <v>78</v>
      </c>
      <c r="L42" s="11">
        <f>[38]Outubro!$F$15</f>
        <v>76</v>
      </c>
      <c r="M42" s="11">
        <f>[38]Outubro!$F$16</f>
        <v>100</v>
      </c>
      <c r="N42" s="11">
        <f>[38]Outubro!$F$17</f>
        <v>96</v>
      </c>
      <c r="O42" s="11">
        <f>[38]Outubro!$F$18</f>
        <v>97</v>
      </c>
      <c r="P42" s="11">
        <f>[38]Outubro!$F$19</f>
        <v>99</v>
      </c>
      <c r="Q42" s="11">
        <f>[38]Outubro!$F$20</f>
        <v>100</v>
      </c>
      <c r="R42" s="11">
        <f>[38]Outubro!$F$21</f>
        <v>89</v>
      </c>
      <c r="S42" s="11">
        <f>[38]Outubro!$F$22</f>
        <v>95</v>
      </c>
      <c r="T42" s="11">
        <f>[38]Outubro!$F$23</f>
        <v>100</v>
      </c>
      <c r="U42" s="11">
        <f>[38]Outubro!$F$24</f>
        <v>96</v>
      </c>
      <c r="V42" s="11">
        <f>[38]Outubro!$F$25</f>
        <v>99</v>
      </c>
      <c r="W42" s="11">
        <f>[38]Outubro!$F$26</f>
        <v>97</v>
      </c>
      <c r="X42" s="11">
        <f>[38]Outubro!$F$27</f>
        <v>84</v>
      </c>
      <c r="Y42" s="11">
        <f>[38]Outubro!$F$28</f>
        <v>96</v>
      </c>
      <c r="Z42" s="11">
        <f>[38]Outubro!$F$29</f>
        <v>100</v>
      </c>
      <c r="AA42" s="11">
        <f>[38]Outubro!$F$30</f>
        <v>100</v>
      </c>
      <c r="AB42" s="11">
        <f>[38]Outubro!$F$31</f>
        <v>100</v>
      </c>
      <c r="AC42" s="11">
        <f>[38]Outubro!$F$32</f>
        <v>99</v>
      </c>
      <c r="AD42" s="11">
        <f>[38]Outubro!$F$33</f>
        <v>100</v>
      </c>
      <c r="AE42" s="11">
        <f>[38]Outubro!$F$34</f>
        <v>95</v>
      </c>
      <c r="AF42" s="11">
        <f>[38]Outubro!$F$35</f>
        <v>99</v>
      </c>
      <c r="AG42" s="15">
        <f t="shared" ref="AG42:AG43" si="15">MAX(B42:AF42)</f>
        <v>100</v>
      </c>
      <c r="AH42" s="94">
        <f t="shared" ref="AH42:AH43" si="16">AVERAGE(B42:AF42)</f>
        <v>92.096774193548384</v>
      </c>
    </row>
    <row r="43" spans="1:36" x14ac:dyDescent="0.2">
      <c r="A43" s="58" t="s">
        <v>157</v>
      </c>
      <c r="B43" s="11">
        <f>[39]Outubro!$F$5</f>
        <v>79</v>
      </c>
      <c r="C43" s="11">
        <f>[39]Outubro!$F$6</f>
        <v>68</v>
      </c>
      <c r="D43" s="11">
        <f>[39]Outubro!$F$7</f>
        <v>78</v>
      </c>
      <c r="E43" s="11">
        <f>[39]Outubro!$F$8</f>
        <v>74</v>
      </c>
      <c r="F43" s="11">
        <f>[39]Outubro!$F$9</f>
        <v>81</v>
      </c>
      <c r="G43" s="11">
        <f>[39]Outubro!$F$10</f>
        <v>95</v>
      </c>
      <c r="H43" s="11">
        <f>[39]Outubro!$F$11</f>
        <v>89</v>
      </c>
      <c r="I43" s="11">
        <f>[39]Outubro!$F$12</f>
        <v>74</v>
      </c>
      <c r="J43" s="11">
        <f>[39]Outubro!$F$13</f>
        <v>86</v>
      </c>
      <c r="K43" s="11">
        <f>[39]Outubro!$F$14</f>
        <v>80</v>
      </c>
      <c r="L43" s="11">
        <f>[39]Outubro!$F$15</f>
        <v>71</v>
      </c>
      <c r="M43" s="11">
        <f>[39]Outubro!$F$16</f>
        <v>65</v>
      </c>
      <c r="N43" s="11">
        <f>[39]Outubro!$F$17</f>
        <v>76</v>
      </c>
      <c r="O43" s="11">
        <f>[39]Outubro!$F$18</f>
        <v>95</v>
      </c>
      <c r="P43" s="11">
        <f>[39]Outubro!$F$19</f>
        <v>100</v>
      </c>
      <c r="Q43" s="11">
        <f>[39]Outubro!$F$20</f>
        <v>100</v>
      </c>
      <c r="R43" s="11">
        <f>[39]Outubro!$F$21</f>
        <v>85</v>
      </c>
      <c r="S43" s="11">
        <f>[39]Outubro!$F$22</f>
        <v>72</v>
      </c>
      <c r="T43" s="11">
        <f>[39]Outubro!$F$23</f>
        <v>100</v>
      </c>
      <c r="U43" s="11">
        <f>[39]Outubro!$F$24</f>
        <v>100</v>
      </c>
      <c r="V43" s="11">
        <f>[39]Outubro!$F$25</f>
        <v>100</v>
      </c>
      <c r="W43" s="11">
        <f>[39]Outubro!$F$26</f>
        <v>94</v>
      </c>
      <c r="X43" s="11">
        <f>[39]Outubro!$F$27</f>
        <v>100</v>
      </c>
      <c r="Y43" s="11">
        <f>[39]Outubro!$F$28</f>
        <v>100</v>
      </c>
      <c r="Z43" s="11">
        <f>[39]Outubro!$F$29</f>
        <v>100</v>
      </c>
      <c r="AA43" s="11">
        <f>[39]Outubro!$F$30</f>
        <v>100</v>
      </c>
      <c r="AB43" s="11">
        <f>[39]Outubro!$F$31</f>
        <v>100</v>
      </c>
      <c r="AC43" s="11">
        <f>[39]Outubro!$F$32</f>
        <v>100</v>
      </c>
      <c r="AD43" s="11">
        <f>[39]Outubro!$F$33</f>
        <v>100</v>
      </c>
      <c r="AE43" s="11">
        <f>[39]Outubro!$F$34</f>
        <v>100</v>
      </c>
      <c r="AF43" s="11">
        <f>[39]Outubro!$F$35</f>
        <v>90</v>
      </c>
      <c r="AG43" s="15">
        <f t="shared" si="15"/>
        <v>100</v>
      </c>
      <c r="AH43" s="94">
        <f t="shared" si="16"/>
        <v>88.774193548387103</v>
      </c>
    </row>
    <row r="44" spans="1:36" x14ac:dyDescent="0.2">
      <c r="A44" s="58" t="s">
        <v>18</v>
      </c>
      <c r="B44" s="11">
        <f>[40]Outubro!$F$5</f>
        <v>51</v>
      </c>
      <c r="C44" s="11">
        <f>[40]Outubro!$F$6</f>
        <v>54</v>
      </c>
      <c r="D44" s="11">
        <f>[40]Outubro!$F$7</f>
        <v>60</v>
      </c>
      <c r="E44" s="11">
        <f>[40]Outubro!$F$8</f>
        <v>69</v>
      </c>
      <c r="F44" s="11">
        <f>[40]Outubro!$F$9</f>
        <v>74</v>
      </c>
      <c r="G44" s="11">
        <f>[40]Outubro!$F$10</f>
        <v>63</v>
      </c>
      <c r="H44" s="11">
        <f>[40]Outubro!$F$11</f>
        <v>59</v>
      </c>
      <c r="I44" s="11">
        <f>[40]Outubro!$F$12</f>
        <v>60</v>
      </c>
      <c r="J44" s="11">
        <f>[40]Outubro!$F$13</f>
        <v>71</v>
      </c>
      <c r="K44" s="11">
        <f>[40]Outubro!$F$14</f>
        <v>69</v>
      </c>
      <c r="L44" s="11">
        <f>[40]Outubro!$F$15</f>
        <v>53</v>
      </c>
      <c r="M44" s="11">
        <f>[40]Outubro!$F$16</f>
        <v>91</v>
      </c>
      <c r="N44" s="11">
        <f>[40]Outubro!$F$17</f>
        <v>85</v>
      </c>
      <c r="O44" s="11">
        <f>[40]Outubro!$F$18</f>
        <v>79</v>
      </c>
      <c r="P44" s="11">
        <f>[40]Outubro!$F$19</f>
        <v>96</v>
      </c>
      <c r="Q44" s="11">
        <f>[40]Outubro!$F$20</f>
        <v>96</v>
      </c>
      <c r="R44" s="11">
        <f>[40]Outubro!$F$21</f>
        <v>84</v>
      </c>
      <c r="S44" s="11">
        <f>[40]Outubro!$F$22</f>
        <v>82</v>
      </c>
      <c r="T44" s="11">
        <f>[40]Outubro!$F$23</f>
        <v>83</v>
      </c>
      <c r="U44" s="11">
        <f>[40]Outubro!$F$24</f>
        <v>96</v>
      </c>
      <c r="V44" s="11">
        <f>[40]Outubro!$F$25</f>
        <v>97</v>
      </c>
      <c r="W44" s="11">
        <f>[40]Outubro!$F$26</f>
        <v>95</v>
      </c>
      <c r="X44" s="11">
        <f>[40]Outubro!$F$27</f>
        <v>94</v>
      </c>
      <c r="Y44" s="11">
        <f>[40]Outubro!$F$28</f>
        <v>96</v>
      </c>
      <c r="Z44" s="11">
        <f>[40]Outubro!$F$29</f>
        <v>93</v>
      </c>
      <c r="AA44" s="11">
        <f>[40]Outubro!$F$30</f>
        <v>95</v>
      </c>
      <c r="AB44" s="11">
        <f>[40]Outubro!$F$31</f>
        <v>97</v>
      </c>
      <c r="AC44" s="11">
        <f>[40]Outubro!$F$32</f>
        <v>96</v>
      </c>
      <c r="AD44" s="11">
        <f>[40]Outubro!$F$33</f>
        <v>97</v>
      </c>
      <c r="AE44" s="11">
        <f>[40]Outubro!$F$34</f>
        <v>97</v>
      </c>
      <c r="AF44" s="11">
        <f>[40]Outubro!$F$35</f>
        <v>93</v>
      </c>
      <c r="AG44" s="15">
        <f t="shared" ref="AG44" si="17">MAX(B44:AF44)</f>
        <v>97</v>
      </c>
      <c r="AH44" s="94">
        <f t="shared" ref="AH44" si="18">AVERAGE(B44:AF44)</f>
        <v>81.451612903225808</v>
      </c>
      <c r="AJ44" t="s">
        <v>47</v>
      </c>
    </row>
    <row r="45" spans="1:36" x14ac:dyDescent="0.2">
      <c r="A45" s="58" t="s">
        <v>162</v>
      </c>
      <c r="B45" s="11" t="str">
        <f>[41]Outubro!$F$5</f>
        <v>*</v>
      </c>
      <c r="C45" s="11" t="str">
        <f>[41]Outubro!$F$6</f>
        <v>*</v>
      </c>
      <c r="D45" s="11" t="str">
        <f>[41]Outubro!$F$7</f>
        <v>*</v>
      </c>
      <c r="E45" s="11" t="str">
        <f>[41]Outubro!$F$8</f>
        <v>*</v>
      </c>
      <c r="F45" s="11" t="str">
        <f>[41]Outubro!$F$9</f>
        <v>*</v>
      </c>
      <c r="G45" s="11" t="str">
        <f>[41]Outubro!$F$10</f>
        <v>*</v>
      </c>
      <c r="H45" s="11" t="str">
        <f>[41]Outubro!$F$11</f>
        <v>*</v>
      </c>
      <c r="I45" s="11" t="str">
        <f>[41]Outubro!$F$12</f>
        <v>*</v>
      </c>
      <c r="J45" s="11" t="str">
        <f>[41]Outubro!$F$13</f>
        <v>*</v>
      </c>
      <c r="K45" s="11" t="str">
        <f>[41]Outubro!$F$14</f>
        <v>*</v>
      </c>
      <c r="L45" s="11" t="str">
        <f>[41]Outubro!$F$15</f>
        <v>*</v>
      </c>
      <c r="M45" s="11" t="str">
        <f>[41]Outubro!$F$16</f>
        <v>*</v>
      </c>
      <c r="N45" s="11" t="str">
        <f>[41]Outubro!$F$17</f>
        <v>*</v>
      </c>
      <c r="O45" s="11" t="str">
        <f>[41]Outubro!$F$18</f>
        <v>*</v>
      </c>
      <c r="P45" s="11" t="str">
        <f>[41]Outubro!$F$19</f>
        <v>*</v>
      </c>
      <c r="Q45" s="11" t="str">
        <f>[41]Outubro!$F$20</f>
        <v>*</v>
      </c>
      <c r="R45" s="11" t="str">
        <f>[41]Outubro!$F$21</f>
        <v>*</v>
      </c>
      <c r="S45" s="11" t="str">
        <f>[41]Outubro!$F$22</f>
        <v>*</v>
      </c>
      <c r="T45" s="11" t="str">
        <f>[41]Outubro!$F$23</f>
        <v>*</v>
      </c>
      <c r="U45" s="11" t="str">
        <f>[41]Outubro!$F$24</f>
        <v>*</v>
      </c>
      <c r="V45" s="11" t="str">
        <f>[41]Outubro!$F$25</f>
        <v>*</v>
      </c>
      <c r="W45" s="11" t="str">
        <f>[41]Outubro!$F$26</f>
        <v>*</v>
      </c>
      <c r="X45" s="11" t="str">
        <f>[41]Outubro!$F$27</f>
        <v>*</v>
      </c>
      <c r="Y45" s="11" t="str">
        <f>[41]Outubro!$F$28</f>
        <v>*</v>
      </c>
      <c r="Z45" s="11" t="str">
        <f>[41]Outubro!$F$29</f>
        <v>*</v>
      </c>
      <c r="AA45" s="11" t="str">
        <f>[41]Outubro!$F$30</f>
        <v>*</v>
      </c>
      <c r="AB45" s="11" t="str">
        <f>[41]Outubro!$F$31</f>
        <v>*</v>
      </c>
      <c r="AC45" s="11" t="str">
        <f>[41]Outubro!$F$32</f>
        <v>*</v>
      </c>
      <c r="AD45" s="11" t="str">
        <f>[41]Outubro!$F$33</f>
        <v>*</v>
      </c>
      <c r="AE45" s="11" t="str">
        <f>[41]Outubro!$F$34</f>
        <v>*</v>
      </c>
      <c r="AF45" s="11" t="str">
        <f>[41]Outubro!$F$35</f>
        <v>*</v>
      </c>
      <c r="AG45" s="15" t="s">
        <v>226</v>
      </c>
      <c r="AH45" s="94" t="s">
        <v>226</v>
      </c>
      <c r="AJ45" t="s">
        <v>47</v>
      </c>
    </row>
    <row r="46" spans="1:36" x14ac:dyDescent="0.2">
      <c r="A46" s="58" t="s">
        <v>19</v>
      </c>
      <c r="B46" s="11">
        <f>[42]Outubro!$F$5</f>
        <v>36</v>
      </c>
      <c r="C46" s="11">
        <f>[42]Outubro!$F$6</f>
        <v>45</v>
      </c>
      <c r="D46" s="11">
        <f>[42]Outubro!$F$7</f>
        <v>58</v>
      </c>
      <c r="E46" s="11">
        <f>[42]Outubro!$F$8</f>
        <v>70</v>
      </c>
      <c r="F46" s="11">
        <f>[42]Outubro!$F$9</f>
        <v>67</v>
      </c>
      <c r="G46" s="11">
        <f>[42]Outubro!$F$10</f>
        <v>72</v>
      </c>
      <c r="H46" s="11">
        <f>[42]Outubro!$F$11</f>
        <v>33</v>
      </c>
      <c r="I46" s="11">
        <f>[42]Outubro!$F$12</f>
        <v>55</v>
      </c>
      <c r="J46" s="11">
        <f>[42]Outubro!$F$13</f>
        <v>71</v>
      </c>
      <c r="K46" s="11">
        <f>[42]Outubro!$F$14</f>
        <v>64</v>
      </c>
      <c r="L46" s="11">
        <f>[42]Outubro!$F$15</f>
        <v>41</v>
      </c>
      <c r="M46" s="11">
        <f>[42]Outubro!$F$16</f>
        <v>54</v>
      </c>
      <c r="N46" s="11">
        <f>[42]Outubro!$F$17</f>
        <v>48</v>
      </c>
      <c r="O46" s="11">
        <f>[42]Outubro!$F$18</f>
        <v>71</v>
      </c>
      <c r="P46" s="11">
        <f>[42]Outubro!$F$19</f>
        <v>90</v>
      </c>
      <c r="Q46" s="11">
        <f>[42]Outubro!$F$20</f>
        <v>92</v>
      </c>
      <c r="R46" s="11">
        <f>[42]Outubro!$F$21</f>
        <v>66</v>
      </c>
      <c r="S46" s="11">
        <f>[42]Outubro!$F$22</f>
        <v>57</v>
      </c>
      <c r="T46" s="11">
        <f>[42]Outubro!$F$23</f>
        <v>71</v>
      </c>
      <c r="U46" s="11">
        <f>[42]Outubro!$F$24</f>
        <v>73</v>
      </c>
      <c r="V46" s="11">
        <f>[42]Outubro!$F$25</f>
        <v>67</v>
      </c>
      <c r="W46" s="11">
        <f>[42]Outubro!$F$26</f>
        <v>63</v>
      </c>
      <c r="X46" s="11">
        <f>[42]Outubro!$F$27</f>
        <v>55</v>
      </c>
      <c r="Y46" s="11">
        <f>[42]Outubro!$F$28</f>
        <v>92</v>
      </c>
      <c r="Z46" s="11">
        <f>[42]Outubro!$F$29</f>
        <v>78</v>
      </c>
      <c r="AA46" s="11">
        <f>[42]Outubro!$F$30</f>
        <v>93</v>
      </c>
      <c r="AB46" s="11">
        <f>[42]Outubro!$F$31</f>
        <v>63</v>
      </c>
      <c r="AC46" s="11">
        <f>[42]Outubro!$F$32</f>
        <v>42</v>
      </c>
      <c r="AD46" s="11">
        <f>[42]Outubro!$F$33</f>
        <v>86</v>
      </c>
      <c r="AE46" s="11">
        <f>[42]Outubro!$F$34</f>
        <v>76</v>
      </c>
      <c r="AF46" s="11">
        <f>[42]Outubro!$F$35</f>
        <v>75</v>
      </c>
      <c r="AG46" s="15" t="s">
        <v>226</v>
      </c>
      <c r="AH46" s="94" t="s">
        <v>226</v>
      </c>
      <c r="AI46" s="12" t="s">
        <v>47</v>
      </c>
      <c r="AJ46" t="s">
        <v>47</v>
      </c>
    </row>
    <row r="47" spans="1:36" x14ac:dyDescent="0.2">
      <c r="A47" s="58" t="s">
        <v>31</v>
      </c>
      <c r="B47" s="11">
        <f>[43]Outubro!$F$5</f>
        <v>58</v>
      </c>
      <c r="C47" s="11">
        <f>[43]Outubro!$F$6</f>
        <v>58</v>
      </c>
      <c r="D47" s="11">
        <f>[43]Outubro!$F$7</f>
        <v>60</v>
      </c>
      <c r="E47" s="11">
        <f>[43]Outubro!$F$8</f>
        <v>73</v>
      </c>
      <c r="F47" s="11">
        <f>[43]Outubro!$F$9</f>
        <v>70</v>
      </c>
      <c r="G47" s="11">
        <f>[43]Outubro!$F$10</f>
        <v>72</v>
      </c>
      <c r="H47" s="11">
        <f>[43]Outubro!$F$11</f>
        <v>66</v>
      </c>
      <c r="I47" s="11">
        <f>[43]Outubro!$F$12</f>
        <v>65</v>
      </c>
      <c r="J47" s="11">
        <f>[43]Outubro!$F$13</f>
        <v>58</v>
      </c>
      <c r="K47" s="11">
        <f>[43]Outubro!$F$14</f>
        <v>68</v>
      </c>
      <c r="L47" s="11">
        <f>[43]Outubro!$F$15</f>
        <v>50</v>
      </c>
      <c r="M47" s="11">
        <f>[43]Outubro!$F$16</f>
        <v>65</v>
      </c>
      <c r="N47" s="11">
        <f>[43]Outubro!$F$17</f>
        <v>72</v>
      </c>
      <c r="O47" s="11">
        <f>[43]Outubro!$F$18</f>
        <v>75</v>
      </c>
      <c r="P47" s="11">
        <f>[43]Outubro!$F$19</f>
        <v>85</v>
      </c>
      <c r="Q47" s="11">
        <f>[43]Outubro!$F$20</f>
        <v>88</v>
      </c>
      <c r="R47" s="11">
        <f>[43]Outubro!$F$21</f>
        <v>84</v>
      </c>
      <c r="S47" s="11">
        <f>[43]Outubro!$F$22</f>
        <v>79</v>
      </c>
      <c r="T47" s="11">
        <f>[43]Outubro!$F$23</f>
        <v>84</v>
      </c>
      <c r="U47" s="11">
        <f>[43]Outubro!$F$24</f>
        <v>80</v>
      </c>
      <c r="V47" s="11">
        <f>[43]Outubro!$F$25</f>
        <v>84</v>
      </c>
      <c r="W47" s="11">
        <f>[43]Outubro!$F$26</f>
        <v>84</v>
      </c>
      <c r="X47" s="11">
        <f>[43]Outubro!$F$27</f>
        <v>77</v>
      </c>
      <c r="Y47" s="11">
        <f>[43]Outubro!$F$28</f>
        <v>81</v>
      </c>
      <c r="Z47" s="11">
        <f>[43]Outubro!$F$29</f>
        <v>85</v>
      </c>
      <c r="AA47" s="11">
        <f>[43]Outubro!$F$30</f>
        <v>85</v>
      </c>
      <c r="AB47" s="11">
        <f>[43]Outubro!$F$31</f>
        <v>89</v>
      </c>
      <c r="AC47" s="11">
        <f>[43]Outubro!$F$32</f>
        <v>70</v>
      </c>
      <c r="AD47" s="11">
        <f>[43]Outubro!$F$33</f>
        <v>88</v>
      </c>
      <c r="AE47" s="11">
        <f>[43]Outubro!$F$34</f>
        <v>92</v>
      </c>
      <c r="AF47" s="11">
        <f>[43]Outubro!$F$35</f>
        <v>90</v>
      </c>
      <c r="AG47" s="15">
        <f>MAX(B47:AF47)</f>
        <v>92</v>
      </c>
      <c r="AH47" s="94">
        <f t="shared" ref="AH47" si="19">AVERAGE(B47:AF47)</f>
        <v>75.322580645161295</v>
      </c>
      <c r="AJ47" t="s">
        <v>47</v>
      </c>
    </row>
    <row r="48" spans="1:36" x14ac:dyDescent="0.2">
      <c r="A48" s="58" t="s">
        <v>44</v>
      </c>
      <c r="B48" s="11">
        <f>[44]Outubro!$F$5</f>
        <v>34</v>
      </c>
      <c r="C48" s="11">
        <f>[44]Outubro!$F$6</f>
        <v>35</v>
      </c>
      <c r="D48" s="11">
        <f>[44]Outubro!$F$7</f>
        <v>61</v>
      </c>
      <c r="E48" s="11">
        <f>[44]Outubro!$F$8</f>
        <v>44</v>
      </c>
      <c r="F48" s="11">
        <f>[44]Outubro!$F$9</f>
        <v>70</v>
      </c>
      <c r="G48" s="11">
        <f>[44]Outubro!$F$10</f>
        <v>69</v>
      </c>
      <c r="H48" s="11">
        <f>[44]Outubro!$F$11</f>
        <v>48</v>
      </c>
      <c r="I48" s="11">
        <f>[44]Outubro!$F$12</f>
        <v>71</v>
      </c>
      <c r="J48" s="11">
        <f>[44]Outubro!$F$13</f>
        <v>50</v>
      </c>
      <c r="K48" s="11">
        <f>[44]Outubro!$F$14</f>
        <v>51</v>
      </c>
      <c r="L48" s="11">
        <f>[44]Outubro!$F$15</f>
        <v>58</v>
      </c>
      <c r="M48" s="11">
        <f>[44]Outubro!$F$16</f>
        <v>91</v>
      </c>
      <c r="N48" s="11">
        <f>[44]Outubro!$F$17</f>
        <v>73</v>
      </c>
      <c r="O48" s="11">
        <f>[44]Outubro!$F$18</f>
        <v>64</v>
      </c>
      <c r="P48" s="11">
        <f>[44]Outubro!$F$19</f>
        <v>81</v>
      </c>
      <c r="Q48" s="11">
        <f>[44]Outubro!$F$20</f>
        <v>91</v>
      </c>
      <c r="R48" s="11">
        <f>[44]Outubro!$F$21</f>
        <v>84</v>
      </c>
      <c r="S48" s="11">
        <f>[44]Outubro!$F$22</f>
        <v>78</v>
      </c>
      <c r="T48" s="11">
        <f>[44]Outubro!$F$23</f>
        <v>90</v>
      </c>
      <c r="U48" s="11">
        <f>[44]Outubro!$F$24</f>
        <v>96</v>
      </c>
      <c r="V48" s="11">
        <f>[44]Outubro!$F$25</f>
        <v>94</v>
      </c>
      <c r="W48" s="11">
        <f>[44]Outubro!$F$26</f>
        <v>89</v>
      </c>
      <c r="X48" s="11">
        <f>[44]Outubro!$F$27</f>
        <v>88</v>
      </c>
      <c r="Y48" s="11">
        <f>[44]Outubro!$F$28</f>
        <v>86</v>
      </c>
      <c r="Z48" s="11">
        <f>[44]Outubro!$F$29</f>
        <v>88</v>
      </c>
      <c r="AA48" s="11">
        <f>[44]Outubro!$F$30</f>
        <v>79</v>
      </c>
      <c r="AB48" s="11">
        <f>[44]Outubro!$F$31</f>
        <v>96</v>
      </c>
      <c r="AC48" s="11">
        <f>[44]Outubro!$F$32</f>
        <v>91</v>
      </c>
      <c r="AD48" s="11">
        <f>[44]Outubro!$F$33</f>
        <v>96</v>
      </c>
      <c r="AE48" s="11">
        <f>[44]Outubro!$F$34</f>
        <v>95</v>
      </c>
      <c r="AF48" s="11">
        <f>[44]Outubro!$F$35</f>
        <v>89</v>
      </c>
      <c r="AG48" s="15">
        <f>MAX(B48:AF48)</f>
        <v>96</v>
      </c>
      <c r="AH48" s="94">
        <f>AVERAGE(B48:AF48)</f>
        <v>75.161290322580641</v>
      </c>
      <c r="AI48" s="12" t="s">
        <v>47</v>
      </c>
      <c r="AJ48" t="s">
        <v>47</v>
      </c>
    </row>
    <row r="49" spans="1:36" x14ac:dyDescent="0.2">
      <c r="A49" s="58" t="s">
        <v>20</v>
      </c>
      <c r="B49" s="11" t="str">
        <f>[45]Outubro!$F$5</f>
        <v>*</v>
      </c>
      <c r="C49" s="11" t="str">
        <f>[45]Outubro!$F$6</f>
        <v>*</v>
      </c>
      <c r="D49" s="11" t="str">
        <f>[45]Outubro!$F$7</f>
        <v>*</v>
      </c>
      <c r="E49" s="11" t="str">
        <f>[45]Outubro!$F$8</f>
        <v>*</v>
      </c>
      <c r="F49" s="11" t="str">
        <f>[45]Outubro!$F$9</f>
        <v>*</v>
      </c>
      <c r="G49" s="11" t="str">
        <f>[45]Outubro!$F$10</f>
        <v>*</v>
      </c>
      <c r="H49" s="11" t="str">
        <f>[45]Outubro!$F$11</f>
        <v>*</v>
      </c>
      <c r="I49" s="11" t="str">
        <f>[45]Outubro!$F$12</f>
        <v>*</v>
      </c>
      <c r="J49" s="11" t="str">
        <f>[45]Outubro!$F$13</f>
        <v>*</v>
      </c>
      <c r="K49" s="11" t="str">
        <f>[45]Outubro!$F$14</f>
        <v>*</v>
      </c>
      <c r="L49" s="11" t="str">
        <f>[45]Outubro!$F$15</f>
        <v>*</v>
      </c>
      <c r="M49" s="11" t="str">
        <f>[45]Outubro!$F$16</f>
        <v>*</v>
      </c>
      <c r="N49" s="11" t="str">
        <f>[45]Outubro!$F$17</f>
        <v>*</v>
      </c>
      <c r="O49" s="11" t="str">
        <f>[45]Outubro!$F$18</f>
        <v>*</v>
      </c>
      <c r="P49" s="11" t="str">
        <f>[45]Outubro!$F$19</f>
        <v>*</v>
      </c>
      <c r="Q49" s="11" t="str">
        <f>[45]Outubro!$F$20</f>
        <v>*</v>
      </c>
      <c r="R49" s="11" t="str">
        <f>[45]Outubro!$F$21</f>
        <v>*</v>
      </c>
      <c r="S49" s="11" t="str">
        <f>[45]Outubro!$F$22</f>
        <v>*</v>
      </c>
      <c r="T49" s="11" t="str">
        <f>[45]Outubro!$F$23</f>
        <v>*</v>
      </c>
      <c r="U49" s="11" t="str">
        <f>[45]Outubro!$F$24</f>
        <v>*</v>
      </c>
      <c r="V49" s="11" t="str">
        <f>[45]Outubro!$F$25</f>
        <v>*</v>
      </c>
      <c r="W49" s="11" t="str">
        <f>[45]Outubro!$F$26</f>
        <v>*</v>
      </c>
      <c r="X49" s="11" t="str">
        <f>[45]Outubro!$F$27</f>
        <v>*</v>
      </c>
      <c r="Y49" s="11" t="str">
        <f>[45]Outubro!$F$28</f>
        <v>*</v>
      </c>
      <c r="Z49" s="11" t="str">
        <f>[45]Outubro!$F$29</f>
        <v>*</v>
      </c>
      <c r="AA49" s="11" t="str">
        <f>[45]Outubro!$F$30</f>
        <v>*</v>
      </c>
      <c r="AB49" s="11" t="str">
        <f>[45]Outubro!$F$31</f>
        <v>*</v>
      </c>
      <c r="AC49" s="11" t="str">
        <f>[45]Outubro!$F$32</f>
        <v>*</v>
      </c>
      <c r="AD49" s="11" t="str">
        <f>[45]Outubro!$F$33</f>
        <v>*</v>
      </c>
      <c r="AE49" s="11" t="str">
        <f>[45]Outubro!$F$34</f>
        <v>*</v>
      </c>
      <c r="AF49" s="11" t="str">
        <f>[45]Outubro!$F$35</f>
        <v>*</v>
      </c>
      <c r="AG49" s="15" t="s">
        <v>226</v>
      </c>
      <c r="AH49" s="94" t="s">
        <v>226</v>
      </c>
    </row>
    <row r="50" spans="1:36" s="5" customFormat="1" ht="17.100000000000001" customHeight="1" x14ac:dyDescent="0.2">
      <c r="A50" s="59" t="s">
        <v>33</v>
      </c>
      <c r="B50" s="13">
        <f t="shared" ref="B50:AG50" si="20">MAX(B5:B49)</f>
        <v>88</v>
      </c>
      <c r="C50" s="13">
        <f t="shared" si="20"/>
        <v>82</v>
      </c>
      <c r="D50" s="13">
        <f t="shared" si="20"/>
        <v>85</v>
      </c>
      <c r="E50" s="13">
        <f t="shared" si="20"/>
        <v>94</v>
      </c>
      <c r="F50" s="13">
        <f t="shared" si="20"/>
        <v>96</v>
      </c>
      <c r="G50" s="13">
        <f t="shared" si="20"/>
        <v>95</v>
      </c>
      <c r="H50" s="13">
        <f t="shared" si="20"/>
        <v>89</v>
      </c>
      <c r="I50" s="13">
        <f t="shared" si="20"/>
        <v>94</v>
      </c>
      <c r="J50" s="13">
        <f t="shared" si="20"/>
        <v>91</v>
      </c>
      <c r="K50" s="13">
        <f t="shared" si="20"/>
        <v>94</v>
      </c>
      <c r="L50" s="13">
        <f t="shared" si="20"/>
        <v>81</v>
      </c>
      <c r="M50" s="13">
        <f t="shared" si="20"/>
        <v>100</v>
      </c>
      <c r="N50" s="13">
        <f t="shared" si="20"/>
        <v>99</v>
      </c>
      <c r="O50" s="13">
        <f t="shared" si="20"/>
        <v>97</v>
      </c>
      <c r="P50" s="13">
        <f t="shared" si="20"/>
        <v>100</v>
      </c>
      <c r="Q50" s="13">
        <f t="shared" si="20"/>
        <v>100</v>
      </c>
      <c r="R50" s="13">
        <f t="shared" si="20"/>
        <v>96</v>
      </c>
      <c r="S50" s="13">
        <f t="shared" si="20"/>
        <v>98</v>
      </c>
      <c r="T50" s="13">
        <f t="shared" si="20"/>
        <v>100</v>
      </c>
      <c r="U50" s="13">
        <f t="shared" si="20"/>
        <v>100</v>
      </c>
      <c r="V50" s="13">
        <f t="shared" si="20"/>
        <v>100</v>
      </c>
      <c r="W50" s="13">
        <f t="shared" si="20"/>
        <v>98</v>
      </c>
      <c r="X50" s="13">
        <f t="shared" si="20"/>
        <v>100</v>
      </c>
      <c r="Y50" s="13">
        <f t="shared" si="20"/>
        <v>100</v>
      </c>
      <c r="Z50" s="13">
        <f t="shared" si="20"/>
        <v>100</v>
      </c>
      <c r="AA50" s="13">
        <f t="shared" si="20"/>
        <v>100</v>
      </c>
      <c r="AB50" s="13">
        <f t="shared" si="20"/>
        <v>100</v>
      </c>
      <c r="AC50" s="13">
        <f t="shared" si="20"/>
        <v>100</v>
      </c>
      <c r="AD50" s="13">
        <f t="shared" si="20"/>
        <v>100</v>
      </c>
      <c r="AE50" s="13">
        <f t="shared" si="20"/>
        <v>100</v>
      </c>
      <c r="AF50" s="13">
        <f t="shared" ref="AF50" si="21">MAX(AF5:AF49)</f>
        <v>99</v>
      </c>
      <c r="AG50" s="15">
        <f t="shared" si="20"/>
        <v>100</v>
      </c>
      <c r="AH50" s="94">
        <f>AVERAGE(AH5:AH49)</f>
        <v>82.567614221563062</v>
      </c>
      <c r="AJ50" s="5" t="s">
        <v>47</v>
      </c>
    </row>
    <row r="51" spans="1:36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6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6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I53" s="12" t="s">
        <v>47</v>
      </c>
    </row>
    <row r="54" spans="1:36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6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J55" t="s">
        <v>47</v>
      </c>
    </row>
    <row r="56" spans="1:36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6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6" x14ac:dyDescent="0.2">
      <c r="AJ58" t="s">
        <v>47</v>
      </c>
    </row>
    <row r="59" spans="1:36" x14ac:dyDescent="0.2">
      <c r="U59" s="2" t="s">
        <v>47</v>
      </c>
      <c r="Y59" s="2" t="s">
        <v>47</v>
      </c>
      <c r="AJ59" t="s">
        <v>47</v>
      </c>
    </row>
    <row r="60" spans="1:36" x14ac:dyDescent="0.2">
      <c r="L60" s="2" t="s">
        <v>47</v>
      </c>
      <c r="Q60" s="2" t="s">
        <v>47</v>
      </c>
      <c r="U60" s="2" t="s">
        <v>47</v>
      </c>
      <c r="AD60" s="2" t="s">
        <v>47</v>
      </c>
      <c r="AJ60" t="s">
        <v>47</v>
      </c>
    </row>
    <row r="61" spans="1:36" x14ac:dyDescent="0.2">
      <c r="O61" s="2" t="s">
        <v>47</v>
      </c>
      <c r="AB61" s="2" t="s">
        <v>47</v>
      </c>
      <c r="AG61" s="7" t="s">
        <v>47</v>
      </c>
    </row>
    <row r="62" spans="1:36" x14ac:dyDescent="0.2">
      <c r="G62" s="2" t="s">
        <v>47</v>
      </c>
      <c r="L62" s="2" t="s">
        <v>47</v>
      </c>
      <c r="AF62" s="2" t="s">
        <v>47</v>
      </c>
      <c r="AJ62" s="12" t="s">
        <v>47</v>
      </c>
    </row>
    <row r="63" spans="1:36" x14ac:dyDescent="0.2">
      <c r="P63" s="2" t="s">
        <v>229</v>
      </c>
      <c r="S63" s="2" t="s">
        <v>47</v>
      </c>
      <c r="U63" s="2" t="s">
        <v>47</v>
      </c>
      <c r="V63" s="2" t="s">
        <v>47</v>
      </c>
      <c r="Y63" s="2" t="s">
        <v>47</v>
      </c>
      <c r="AD63" s="2" t="s">
        <v>47</v>
      </c>
    </row>
    <row r="64" spans="1:36" x14ac:dyDescent="0.2">
      <c r="L64" s="2" t="s">
        <v>47</v>
      </c>
      <c r="S64" s="2" t="s">
        <v>47</v>
      </c>
      <c r="T64" s="2" t="s">
        <v>47</v>
      </c>
      <c r="Z64" s="2" t="s">
        <v>47</v>
      </c>
      <c r="AA64" s="2" t="s">
        <v>47</v>
      </c>
      <c r="AB64" s="2" t="s">
        <v>47</v>
      </c>
      <c r="AE64" s="2" t="s">
        <v>47</v>
      </c>
    </row>
    <row r="65" spans="7:33" x14ac:dyDescent="0.2">
      <c r="V65" s="2" t="s">
        <v>47</v>
      </c>
      <c r="W65" s="2" t="s">
        <v>47</v>
      </c>
      <c r="X65" s="2" t="s">
        <v>47</v>
      </c>
      <c r="Y65" s="2" t="s">
        <v>47</v>
      </c>
      <c r="AG65" s="7" t="s">
        <v>47</v>
      </c>
    </row>
    <row r="66" spans="7:33" x14ac:dyDescent="0.2">
      <c r="G66" s="2" t="s">
        <v>47</v>
      </c>
      <c r="P66" s="2" t="s">
        <v>47</v>
      </c>
      <c r="V66" s="2" t="s">
        <v>47</v>
      </c>
      <c r="Y66" s="2" t="s">
        <v>47</v>
      </c>
      <c r="AE66" s="2" t="s">
        <v>47</v>
      </c>
    </row>
    <row r="67" spans="7:33" x14ac:dyDescent="0.2">
      <c r="R67" s="2" t="s">
        <v>47</v>
      </c>
      <c r="U67" s="2" t="s">
        <v>47</v>
      </c>
    </row>
    <row r="68" spans="7:33" x14ac:dyDescent="0.2">
      <c r="L68" s="2" t="s">
        <v>47</v>
      </c>
      <c r="Y68" s="2" t="s">
        <v>47</v>
      </c>
      <c r="AC68" s="2" t="s">
        <v>47</v>
      </c>
      <c r="AD68" s="2" t="s">
        <v>47</v>
      </c>
    </row>
    <row r="70" spans="7:33" x14ac:dyDescent="0.2">
      <c r="N70" s="2" t="s">
        <v>47</v>
      </c>
    </row>
    <row r="71" spans="7:33" x14ac:dyDescent="0.2">
      <c r="U71" s="2" t="s">
        <v>47</v>
      </c>
    </row>
    <row r="76" spans="7:33" x14ac:dyDescent="0.2">
      <c r="W76" s="2" t="s">
        <v>47</v>
      </c>
    </row>
  </sheetData>
  <sheetProtection password="C6EC" sheet="1" objects="1" scenarios="1"/>
  <mergeCells count="36"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E3:AE4"/>
    <mergeCell ref="Z3:Z4"/>
    <mergeCell ref="T52:X52"/>
    <mergeCell ref="AF3:AF4"/>
    <mergeCell ref="A2:A4"/>
    <mergeCell ref="S3:S4"/>
    <mergeCell ref="V3:V4"/>
    <mergeCell ref="T53:X53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  <mergeCell ref="T3:T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zoomScale="90" zoomScaleNormal="90" workbookViewId="0">
      <selection activeCell="AM79" sqref="AM79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2" width="5.7109375" style="2" customWidth="1"/>
    <col min="33" max="33" width="7" style="6" bestFit="1" customWidth="1"/>
    <col min="34" max="34" width="6.85546875" style="1" customWidth="1"/>
  </cols>
  <sheetData>
    <row r="1" spans="1:38" ht="20.100000000000001" customHeight="1" x14ac:dyDescent="0.2">
      <c r="A1" s="158" t="s">
        <v>27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60"/>
    </row>
    <row r="2" spans="1:38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67"/>
      <c r="AG2" s="152"/>
      <c r="AH2" s="153"/>
    </row>
    <row r="3" spans="1:38" s="5" customFormat="1" ht="20.100000000000001" customHeight="1" x14ac:dyDescent="0.2">
      <c r="A3" s="15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6">
        <v>30</v>
      </c>
      <c r="AF3" s="149">
        <v>31</v>
      </c>
      <c r="AG3" s="119" t="s">
        <v>38</v>
      </c>
      <c r="AH3" s="60" t="s">
        <v>36</v>
      </c>
    </row>
    <row r="4" spans="1:38" s="5" customFormat="1" ht="20.100000000000001" customHeigh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50"/>
      <c r="AG4" s="119" t="s">
        <v>35</v>
      </c>
      <c r="AH4" s="60" t="s">
        <v>35</v>
      </c>
    </row>
    <row r="5" spans="1:38" s="5" customFormat="1" x14ac:dyDescent="0.2">
      <c r="A5" s="58" t="s">
        <v>40</v>
      </c>
      <c r="B5" s="129">
        <f>[1]Outubro!$G$5</f>
        <v>10</v>
      </c>
      <c r="C5" s="129">
        <f>[1]Outubro!$G$6</f>
        <v>9</v>
      </c>
      <c r="D5" s="129">
        <f>[1]Outubro!$G$7</f>
        <v>9</v>
      </c>
      <c r="E5" s="129">
        <f>[1]Outubro!$G$8</f>
        <v>15</v>
      </c>
      <c r="F5" s="129">
        <f>[1]Outubro!$G$9</f>
        <v>10</v>
      </c>
      <c r="G5" s="129">
        <f>[1]Outubro!$G$10</f>
        <v>11</v>
      </c>
      <c r="H5" s="129">
        <f>[1]Outubro!$G$11</f>
        <v>12</v>
      </c>
      <c r="I5" s="129">
        <f>[1]Outubro!$G$12</f>
        <v>18</v>
      </c>
      <c r="J5" s="129">
        <f>[1]Outubro!$G$13</f>
        <v>14</v>
      </c>
      <c r="K5" s="129">
        <f>[1]Outubro!$G$14</f>
        <v>27</v>
      </c>
      <c r="L5" s="129">
        <f>[1]Outubro!$G$15</f>
        <v>23</v>
      </c>
      <c r="M5" s="129">
        <f>[1]Outubro!$G$16</f>
        <v>26</v>
      </c>
      <c r="N5" s="129">
        <f>[1]Outubro!$G$17</f>
        <v>21</v>
      </c>
      <c r="O5" s="129">
        <f>[1]Outubro!$G$18</f>
        <v>18</v>
      </c>
      <c r="P5" s="129">
        <f>[1]Outubro!$G$19</f>
        <v>43</v>
      </c>
      <c r="Q5" s="129">
        <f>[1]Outubro!$G$20</f>
        <v>43</v>
      </c>
      <c r="R5" s="129">
        <f>[1]Outubro!$G$21</f>
        <v>27</v>
      </c>
      <c r="S5" s="129">
        <f>[1]Outubro!$G$22</f>
        <v>25</v>
      </c>
      <c r="T5" s="129">
        <f>[1]Outubro!$G$23</f>
        <v>30</v>
      </c>
      <c r="U5" s="129">
        <f>[1]Outubro!$G$24</f>
        <v>43</v>
      </c>
      <c r="V5" s="129">
        <f>[1]Outubro!$G$25</f>
        <v>32</v>
      </c>
      <c r="W5" s="129">
        <f>[1]Outubro!$G$26</f>
        <v>34</v>
      </c>
      <c r="X5" s="129">
        <f>[1]Outubro!$G$27</f>
        <v>32</v>
      </c>
      <c r="Y5" s="129">
        <f>[1]Outubro!$G$28</f>
        <v>34</v>
      </c>
      <c r="Z5" s="129">
        <f>[1]Outubro!$G$29</f>
        <v>34</v>
      </c>
      <c r="AA5" s="129">
        <f>[1]Outubro!$G$30</f>
        <v>62</v>
      </c>
      <c r="AB5" s="129">
        <f>[1]Outubro!$G$31</f>
        <v>40</v>
      </c>
      <c r="AC5" s="129">
        <f>[1]Outubro!$G$32</f>
        <v>33</v>
      </c>
      <c r="AD5" s="129">
        <f>[1]Outubro!$G$33</f>
        <v>66</v>
      </c>
      <c r="AE5" s="129">
        <f>[1]Outubro!$G$34</f>
        <v>51</v>
      </c>
      <c r="AF5" s="129">
        <f>[1]Outubro!$G$35</f>
        <v>40</v>
      </c>
      <c r="AG5" s="15">
        <f t="shared" ref="AG5:AG6" si="1">MIN(B5:AF5)</f>
        <v>9</v>
      </c>
      <c r="AH5" s="94">
        <f t="shared" ref="AH5:AH6" si="2">AVERAGE(B5:AF5)</f>
        <v>28.774193548387096</v>
      </c>
    </row>
    <row r="6" spans="1:38" x14ac:dyDescent="0.2">
      <c r="A6" s="58" t="s">
        <v>0</v>
      </c>
      <c r="B6" s="11">
        <f>[2]Outubro!$G$5</f>
        <v>11</v>
      </c>
      <c r="C6" s="11">
        <f>[2]Outubro!$G$6</f>
        <v>13</v>
      </c>
      <c r="D6" s="11">
        <f>[2]Outubro!$G$7</f>
        <v>13</v>
      </c>
      <c r="E6" s="11">
        <f>[2]Outubro!$G$8</f>
        <v>25</v>
      </c>
      <c r="F6" s="11">
        <f>[2]Outubro!$G$9</f>
        <v>29</v>
      </c>
      <c r="G6" s="11">
        <f>[2]Outubro!$G$10</f>
        <v>17</v>
      </c>
      <c r="H6" s="11">
        <f>[2]Outubro!$G$11</f>
        <v>16</v>
      </c>
      <c r="I6" s="11">
        <f>[2]Outubro!$G$12</f>
        <v>15</v>
      </c>
      <c r="J6" s="11">
        <f>[2]Outubro!$G$13</f>
        <v>16</v>
      </c>
      <c r="K6" s="11">
        <f>[2]Outubro!$G$14</f>
        <v>9</v>
      </c>
      <c r="L6" s="11">
        <f>[2]Outubro!$G$15</f>
        <v>18</v>
      </c>
      <c r="M6" s="11">
        <f>[2]Outubro!$G$16</f>
        <v>26</v>
      </c>
      <c r="N6" s="11">
        <f>[2]Outubro!$G$17</f>
        <v>26</v>
      </c>
      <c r="O6" s="11">
        <f>[2]Outubro!$G$18</f>
        <v>26</v>
      </c>
      <c r="P6" s="11">
        <f>[2]Outubro!$G$19</f>
        <v>82</v>
      </c>
      <c r="Q6" s="11">
        <f>[2]Outubro!$G$20</f>
        <v>49</v>
      </c>
      <c r="R6" s="11">
        <f>[2]Outubro!$G$21</f>
        <v>36</v>
      </c>
      <c r="S6" s="11">
        <f>[2]Outubro!$G$22</f>
        <v>44</v>
      </c>
      <c r="T6" s="11">
        <f>[2]Outubro!$G$23</f>
        <v>26</v>
      </c>
      <c r="U6" s="11">
        <f>[2]Outubro!$G$24</f>
        <v>35</v>
      </c>
      <c r="V6" s="11">
        <f>[2]Outubro!$G$25</f>
        <v>26</v>
      </c>
      <c r="W6" s="11">
        <f>[2]Outubro!$G$26</f>
        <v>37</v>
      </c>
      <c r="X6" s="11">
        <f>[2]Outubro!$G$27</f>
        <v>35</v>
      </c>
      <c r="Y6" s="11">
        <f>[2]Outubro!$G$28</f>
        <v>44</v>
      </c>
      <c r="Z6" s="11">
        <f>[2]Outubro!$G$29</f>
        <v>25</v>
      </c>
      <c r="AA6" s="11">
        <f>[2]Outubro!$G$30</f>
        <v>50</v>
      </c>
      <c r="AB6" s="11">
        <f>[2]Outubro!$G$31</f>
        <v>30</v>
      </c>
      <c r="AC6" s="11">
        <f>[2]Outubro!$G$32</f>
        <v>26</v>
      </c>
      <c r="AD6" s="11">
        <f>[2]Outubro!$G$33</f>
        <v>48</v>
      </c>
      <c r="AE6" s="11">
        <f>[2]Outubro!$G$34</f>
        <v>32</v>
      </c>
      <c r="AF6" s="11">
        <f>[2]Outubro!$G$35</f>
        <v>32</v>
      </c>
      <c r="AG6" s="15">
        <f t="shared" si="1"/>
        <v>9</v>
      </c>
      <c r="AH6" s="94">
        <f t="shared" si="2"/>
        <v>29.580645161290324</v>
      </c>
    </row>
    <row r="7" spans="1:38" x14ac:dyDescent="0.2">
      <c r="A7" s="58" t="s">
        <v>104</v>
      </c>
      <c r="B7" s="11">
        <f>[3]Outubro!$G$5</f>
        <v>18</v>
      </c>
      <c r="C7" s="11">
        <f>[3]Outubro!$G$6</f>
        <v>19</v>
      </c>
      <c r="D7" s="11">
        <f>[3]Outubro!$G$7</f>
        <v>16</v>
      </c>
      <c r="E7" s="11">
        <f>[3]Outubro!$G$8</f>
        <v>30</v>
      </c>
      <c r="F7" s="11">
        <f>[3]Outubro!$G$9</f>
        <v>36</v>
      </c>
      <c r="G7" s="11">
        <f>[3]Outubro!$G$10</f>
        <v>25</v>
      </c>
      <c r="H7" s="11">
        <f>[3]Outubro!$G$11</f>
        <v>22</v>
      </c>
      <c r="I7" s="11">
        <f>[3]Outubro!$G$12</f>
        <v>27</v>
      </c>
      <c r="J7" s="11">
        <f>[3]Outubro!$G$13</f>
        <v>22</v>
      </c>
      <c r="K7" s="11">
        <f>[3]Outubro!$G$14</f>
        <v>18</v>
      </c>
      <c r="L7" s="11">
        <f>[3]Outubro!$G$15</f>
        <v>27</v>
      </c>
      <c r="M7" s="11">
        <f>[3]Outubro!$G$16</f>
        <v>36</v>
      </c>
      <c r="N7" s="11">
        <f>[3]Outubro!$G$17</f>
        <v>27</v>
      </c>
      <c r="O7" s="11">
        <f>[3]Outubro!$G$18</f>
        <v>33</v>
      </c>
      <c r="P7" s="11">
        <f>[3]Outubro!$G$19</f>
        <v>58</v>
      </c>
      <c r="Q7" s="11">
        <f>[3]Outubro!$G$20</f>
        <v>58</v>
      </c>
      <c r="R7" s="11">
        <f>[3]Outubro!$G$21</f>
        <v>44</v>
      </c>
      <c r="S7" s="11">
        <f>[3]Outubro!$G$22</f>
        <v>42</v>
      </c>
      <c r="T7" s="11">
        <f>[3]Outubro!$G$23</f>
        <v>40</v>
      </c>
      <c r="U7" s="11">
        <f>[3]Outubro!$G$24</f>
        <v>42</v>
      </c>
      <c r="V7" s="11">
        <f>[3]Outubro!$G$25</f>
        <v>37</v>
      </c>
      <c r="W7" s="11">
        <f>[3]Outubro!$G$26</f>
        <v>40</v>
      </c>
      <c r="X7" s="11">
        <f>[3]Outubro!$G$27</f>
        <v>40</v>
      </c>
      <c r="Y7" s="11">
        <f>[3]Outubro!$G$28</f>
        <v>58</v>
      </c>
      <c r="Z7" s="11">
        <f>[3]Outubro!$G$29</f>
        <v>38</v>
      </c>
      <c r="AA7" s="11">
        <f>[3]Outubro!$G$30</f>
        <v>56</v>
      </c>
      <c r="AB7" s="11">
        <f>[3]Outubro!$G$31</f>
        <v>35</v>
      </c>
      <c r="AC7" s="11">
        <f>[3]Outubro!$G$32</f>
        <v>41</v>
      </c>
      <c r="AD7" s="11">
        <f>[3]Outubro!$G$33</f>
        <v>59</v>
      </c>
      <c r="AE7" s="11">
        <f>[3]Outubro!$G$34</f>
        <v>66</v>
      </c>
      <c r="AF7" s="11">
        <f>[3]Outubro!$G$35</f>
        <v>49</v>
      </c>
      <c r="AG7" s="14">
        <f>MIN(B7:AF7)</f>
        <v>16</v>
      </c>
      <c r="AH7" s="116">
        <f>AVERAGE(B7:AF7)</f>
        <v>37.387096774193552</v>
      </c>
    </row>
    <row r="8" spans="1:38" x14ac:dyDescent="0.2">
      <c r="A8" s="58" t="s">
        <v>1</v>
      </c>
      <c r="B8" s="11" t="str">
        <f>[4]Outubro!$G$5</f>
        <v>*</v>
      </c>
      <c r="C8" s="11" t="str">
        <f>[4]Outubro!$G$6</f>
        <v>*</v>
      </c>
      <c r="D8" s="11" t="str">
        <f>[4]Outubro!$G$7</f>
        <v>*</v>
      </c>
      <c r="E8" s="11" t="str">
        <f>[4]Outubro!$G$8</f>
        <v>*</v>
      </c>
      <c r="F8" s="11" t="str">
        <f>[4]Outubro!$G$9</f>
        <v>*</v>
      </c>
      <c r="G8" s="11" t="str">
        <f>[4]Outubro!$G$10</f>
        <v>*</v>
      </c>
      <c r="H8" s="11" t="str">
        <f>[4]Outubro!$G$11</f>
        <v>*</v>
      </c>
      <c r="I8" s="11" t="str">
        <f>[4]Outubro!$G$12</f>
        <v>*</v>
      </c>
      <c r="J8" s="11" t="str">
        <f>[4]Outubro!$G$13</f>
        <v>*</v>
      </c>
      <c r="K8" s="11" t="str">
        <f>[4]Outubro!$G$14</f>
        <v>*</v>
      </c>
      <c r="L8" s="11" t="str">
        <f>[4]Outubro!$G$15</f>
        <v>*</v>
      </c>
      <c r="M8" s="11" t="str">
        <f>[4]Outubro!$G$16</f>
        <v>*</v>
      </c>
      <c r="N8" s="11" t="str">
        <f>[4]Outubro!$G$17</f>
        <v>*</v>
      </c>
      <c r="O8" s="11" t="str">
        <f>[4]Outubro!$G$18</f>
        <v>*</v>
      </c>
      <c r="P8" s="11" t="str">
        <f>[4]Outubro!$G$19</f>
        <v>*</v>
      </c>
      <c r="Q8" s="11" t="str">
        <f>[4]Outubro!$G$20</f>
        <v>*</v>
      </c>
      <c r="R8" s="11" t="str">
        <f>[4]Outubro!$G$21</f>
        <v>*</v>
      </c>
      <c r="S8" s="11" t="str">
        <f>[4]Outubro!$G$22</f>
        <v>*</v>
      </c>
      <c r="T8" s="11" t="str">
        <f>[4]Outubro!$G$23</f>
        <v>*</v>
      </c>
      <c r="U8" s="11" t="str">
        <f>[4]Outubro!$G$24</f>
        <v>*</v>
      </c>
      <c r="V8" s="11" t="str">
        <f>[4]Outubro!$G$25</f>
        <v>*</v>
      </c>
      <c r="W8" s="11" t="str">
        <f>[4]Outubro!$G$26</f>
        <v>*</v>
      </c>
      <c r="X8" s="11" t="str">
        <f>[4]Outubro!$G$27</f>
        <v>*</v>
      </c>
      <c r="Y8" s="11" t="str">
        <f>[4]Outubro!$G$28</f>
        <v>*</v>
      </c>
      <c r="Z8" s="11" t="str">
        <f>[4]Outubro!$G$29</f>
        <v>*</v>
      </c>
      <c r="AA8" s="11" t="str">
        <f>[4]Outubro!$G$30</f>
        <v>*</v>
      </c>
      <c r="AB8" s="11">
        <f>[4]Outubro!$G$31</f>
        <v>38</v>
      </c>
      <c r="AC8" s="11">
        <f>[4]Outubro!$G$32</f>
        <v>44</v>
      </c>
      <c r="AD8" s="11">
        <f>[4]Outubro!$G$33</f>
        <v>65</v>
      </c>
      <c r="AE8" s="11">
        <f>[4]Outubro!$G$34</f>
        <v>51</v>
      </c>
      <c r="AF8" s="11">
        <f>[4]Outubro!$G$35</f>
        <v>41</v>
      </c>
      <c r="AG8" s="14">
        <f>MIN(B8:AF8)</f>
        <v>38</v>
      </c>
      <c r="AH8" s="116">
        <f>AVERAGE(B8:AF8)</f>
        <v>47.8</v>
      </c>
    </row>
    <row r="9" spans="1:38" x14ac:dyDescent="0.2">
      <c r="A9" s="58" t="s">
        <v>167</v>
      </c>
      <c r="B9" s="11">
        <f>[5]Outubro!$G$5</f>
        <v>24</v>
      </c>
      <c r="C9" s="11">
        <f>[5]Outubro!$G$6</f>
        <v>25</v>
      </c>
      <c r="D9" s="11">
        <f>[5]Outubro!$G$7</f>
        <v>28</v>
      </c>
      <c r="E9" s="11">
        <f>[5]Outubro!$G$8</f>
        <v>39</v>
      </c>
      <c r="F9" s="11">
        <f>[5]Outubro!$G$9</f>
        <v>50</v>
      </c>
      <c r="G9" s="11">
        <f>[5]Outubro!$G$10</f>
        <v>34</v>
      </c>
      <c r="H9" s="11">
        <f>[5]Outubro!$G$11</f>
        <v>29</v>
      </c>
      <c r="I9" s="11">
        <f>[5]Outubro!$G$12</f>
        <v>28</v>
      </c>
      <c r="J9" s="11">
        <f>[5]Outubro!$G$13</f>
        <v>29</v>
      </c>
      <c r="K9" s="11">
        <f>[5]Outubro!$G$14</f>
        <v>13</v>
      </c>
      <c r="L9" s="11">
        <f>[5]Outubro!$G$15</f>
        <v>23</v>
      </c>
      <c r="M9" s="11">
        <f>[5]Outubro!$G$16</f>
        <v>36</v>
      </c>
      <c r="N9" s="11">
        <f>[5]Outubro!$G$17</f>
        <v>38</v>
      </c>
      <c r="O9" s="11">
        <f>[5]Outubro!$G$18</f>
        <v>35</v>
      </c>
      <c r="P9" s="11">
        <f>[5]Outubro!$G$19</f>
        <v>65</v>
      </c>
      <c r="Q9" s="11">
        <f>[5]Outubro!$G$20</f>
        <v>60</v>
      </c>
      <c r="R9" s="11">
        <f>[5]Outubro!$G$21</f>
        <v>43</v>
      </c>
      <c r="S9" s="11">
        <f>[5]Outubro!$G$22</f>
        <v>54</v>
      </c>
      <c r="T9" s="11">
        <f>[5]Outubro!$G$23</f>
        <v>37</v>
      </c>
      <c r="U9" s="11">
        <f>[5]Outubro!$G$24</f>
        <v>38</v>
      </c>
      <c r="V9" s="11">
        <f>[5]Outubro!$G$25</f>
        <v>32</v>
      </c>
      <c r="W9" s="11">
        <f>[5]Outubro!$G$26</f>
        <v>53</v>
      </c>
      <c r="X9" s="11">
        <f>[5]Outubro!$G$27</f>
        <v>50</v>
      </c>
      <c r="Y9" s="11">
        <f>[5]Outubro!$G$28</f>
        <v>59</v>
      </c>
      <c r="Z9" s="11">
        <f>[5]Outubro!$G$29</f>
        <v>38</v>
      </c>
      <c r="AA9" s="11">
        <f>[5]Outubro!$G$30</f>
        <v>54</v>
      </c>
      <c r="AB9" s="11">
        <f>[5]Outubro!$G$31</f>
        <v>45</v>
      </c>
      <c r="AC9" s="11">
        <f>[5]Outubro!$G$32</f>
        <v>34</v>
      </c>
      <c r="AD9" s="11">
        <f>[5]Outubro!$G$33</f>
        <v>51</v>
      </c>
      <c r="AE9" s="11">
        <f>[5]Outubro!$G$34</f>
        <v>42</v>
      </c>
      <c r="AF9" s="11">
        <f>[5]Outubro!$G$35</f>
        <v>43</v>
      </c>
      <c r="AG9" s="14">
        <f>MIN(B9:AF9)</f>
        <v>13</v>
      </c>
      <c r="AH9" s="116">
        <f>AVERAGE(B9:AF9)</f>
        <v>39.645161290322584</v>
      </c>
      <c r="AL9" t="s">
        <v>47</v>
      </c>
    </row>
    <row r="10" spans="1:38" x14ac:dyDescent="0.2">
      <c r="A10" s="58" t="s">
        <v>111</v>
      </c>
      <c r="B10" s="11" t="str">
        <f>[6]Outubro!$G$5</f>
        <v>*</v>
      </c>
      <c r="C10" s="11" t="str">
        <f>[6]Outubro!$G$6</f>
        <v>*</v>
      </c>
      <c r="D10" s="11" t="str">
        <f>[6]Outubro!$G$7</f>
        <v>*</v>
      </c>
      <c r="E10" s="11" t="str">
        <f>[6]Outubro!$G$8</f>
        <v>*</v>
      </c>
      <c r="F10" s="11" t="str">
        <f>[6]Outubro!$G$9</f>
        <v>*</v>
      </c>
      <c r="G10" s="11" t="str">
        <f>[6]Outubro!$G$10</f>
        <v>*</v>
      </c>
      <c r="H10" s="11" t="str">
        <f>[6]Outubro!$G$11</f>
        <v>*</v>
      </c>
      <c r="I10" s="11" t="str">
        <f>[6]Outubro!$G$12</f>
        <v>*</v>
      </c>
      <c r="J10" s="11" t="str">
        <f>[6]Outubro!$G$13</f>
        <v>*</v>
      </c>
      <c r="K10" s="11" t="str">
        <f>[6]Outubro!$G$14</f>
        <v>*</v>
      </c>
      <c r="L10" s="11" t="str">
        <f>[6]Outubro!$G$15</f>
        <v>*</v>
      </c>
      <c r="M10" s="11" t="str">
        <f>[6]Outubro!$G$16</f>
        <v>*</v>
      </c>
      <c r="N10" s="11" t="str">
        <f>[6]Outubro!$G$17</f>
        <v>*</v>
      </c>
      <c r="O10" s="11" t="str">
        <f>[6]Outubro!$G$18</f>
        <v>*</v>
      </c>
      <c r="P10" s="11" t="str">
        <f>[6]Outubro!$G$19</f>
        <v>*</v>
      </c>
      <c r="Q10" s="11" t="str">
        <f>[6]Outubro!$G$20</f>
        <v>*</v>
      </c>
      <c r="R10" s="11" t="str">
        <f>[6]Outubro!$G$21</f>
        <v>*</v>
      </c>
      <c r="S10" s="11" t="str">
        <f>[6]Outubro!$G$22</f>
        <v>*</v>
      </c>
      <c r="T10" s="11" t="str">
        <f>[6]Outubro!$G$23</f>
        <v>*</v>
      </c>
      <c r="U10" s="11" t="str">
        <f>[6]Outubro!$G$24</f>
        <v>*</v>
      </c>
      <c r="V10" s="11" t="str">
        <f>[6]Outubro!$G$25</f>
        <v>*</v>
      </c>
      <c r="W10" s="11" t="str">
        <f>[6]Outubro!$G$26</f>
        <v>*</v>
      </c>
      <c r="X10" s="11" t="str">
        <f>[6]Outubro!$G$27</f>
        <v>*</v>
      </c>
      <c r="Y10" s="11" t="str">
        <f>[6]Outubro!$G$28</f>
        <v>*</v>
      </c>
      <c r="Z10" s="11" t="str">
        <f>[6]Outubro!$G$29</f>
        <v>*</v>
      </c>
      <c r="AA10" s="11" t="str">
        <f>[6]Outubro!$G$30</f>
        <v>*</v>
      </c>
      <c r="AB10" s="11" t="str">
        <f>[6]Outubro!$G$31</f>
        <v>*</v>
      </c>
      <c r="AC10" s="11" t="str">
        <f>[6]Outubro!$G$32</f>
        <v>*</v>
      </c>
      <c r="AD10" s="11" t="str">
        <f>[6]Outubro!$G$33</f>
        <v>*</v>
      </c>
      <c r="AE10" s="11" t="str">
        <f>[6]Outubro!$G$34</f>
        <v>*</v>
      </c>
      <c r="AF10" s="11" t="str">
        <f>[6]Outubro!$G$35</f>
        <v>*</v>
      </c>
      <c r="AG10" s="15" t="s">
        <v>226</v>
      </c>
      <c r="AH10" s="94" t="s">
        <v>226</v>
      </c>
    </row>
    <row r="11" spans="1:38" x14ac:dyDescent="0.2">
      <c r="A11" s="58" t="s">
        <v>64</v>
      </c>
      <c r="B11" s="11" t="str">
        <f>[7]Outubro!$G$5</f>
        <v>*</v>
      </c>
      <c r="C11" s="11" t="str">
        <f>[7]Outubro!$G$6</f>
        <v>*</v>
      </c>
      <c r="D11" s="11" t="str">
        <f>[7]Outubro!$G$7</f>
        <v>*</v>
      </c>
      <c r="E11" s="11" t="str">
        <f>[7]Outubro!$G$8</f>
        <v>*</v>
      </c>
      <c r="F11" s="11" t="str">
        <f>[7]Outubro!$G$9</f>
        <v>*</v>
      </c>
      <c r="G11" s="11" t="str">
        <f>[7]Outubro!$G$10</f>
        <v>*</v>
      </c>
      <c r="H11" s="11" t="str">
        <f>[7]Outubro!$G$11</f>
        <v>*</v>
      </c>
      <c r="I11" s="11" t="str">
        <f>[7]Outubro!$G$12</f>
        <v>*</v>
      </c>
      <c r="J11" s="11" t="str">
        <f>[7]Outubro!$G$13</f>
        <v>*</v>
      </c>
      <c r="K11" s="11" t="str">
        <f>[7]Outubro!$G$14</f>
        <v>*</v>
      </c>
      <c r="L11" s="11" t="str">
        <f>[7]Outubro!$G$15</f>
        <v>*</v>
      </c>
      <c r="M11" s="11" t="str">
        <f>[7]Outubro!$G$16</f>
        <v>*</v>
      </c>
      <c r="N11" s="11" t="str">
        <f>[7]Outubro!$G$17</f>
        <v>*</v>
      </c>
      <c r="O11" s="11" t="str">
        <f>[7]Outubro!$G$18</f>
        <v>*</v>
      </c>
      <c r="P11" s="11" t="str">
        <f>[7]Outubro!$G$19</f>
        <v>*</v>
      </c>
      <c r="Q11" s="11" t="str">
        <f>[7]Outubro!$G$20</f>
        <v>*</v>
      </c>
      <c r="R11" s="11" t="str">
        <f>[7]Outubro!$G$21</f>
        <v>*</v>
      </c>
      <c r="S11" s="11" t="str">
        <f>[7]Outubro!$G$22</f>
        <v>*</v>
      </c>
      <c r="T11" s="11" t="str">
        <f>[7]Outubro!$G$23</f>
        <v>*</v>
      </c>
      <c r="U11" s="11" t="str">
        <f>[7]Outubro!$G$24</f>
        <v>*</v>
      </c>
      <c r="V11" s="11" t="str">
        <f>[7]Outubro!$G$25</f>
        <v>*</v>
      </c>
      <c r="W11" s="11" t="str">
        <f>[7]Outubro!$G$26</f>
        <v>*</v>
      </c>
      <c r="X11" s="11" t="str">
        <f>[7]Outubro!$G$27</f>
        <v>*</v>
      </c>
      <c r="Y11" s="11" t="str">
        <f>[7]Outubro!$G$28</f>
        <v>*</v>
      </c>
      <c r="Z11" s="11" t="str">
        <f>[7]Outubro!$G$29</f>
        <v>*</v>
      </c>
      <c r="AA11" s="11" t="str">
        <f>[7]Outubro!$G$30</f>
        <v>*</v>
      </c>
      <c r="AB11" s="11" t="str">
        <f>[7]Outubro!$G$31</f>
        <v>*</v>
      </c>
      <c r="AC11" s="11" t="str">
        <f>[7]Outubro!$G$32</f>
        <v>*</v>
      </c>
      <c r="AD11" s="11" t="str">
        <f>[7]Outubro!$G$33</f>
        <v>*</v>
      </c>
      <c r="AE11" s="11" t="str">
        <f>[7]Outubro!$G$34</f>
        <v>*</v>
      </c>
      <c r="AF11" s="11" t="str">
        <f>[7]Outubro!$G$35</f>
        <v>*</v>
      </c>
      <c r="AG11" s="15" t="s">
        <v>226</v>
      </c>
      <c r="AH11" s="94" t="s">
        <v>226</v>
      </c>
    </row>
    <row r="12" spans="1:38" x14ac:dyDescent="0.2">
      <c r="A12" s="58" t="s">
        <v>41</v>
      </c>
      <c r="B12" s="11" t="str">
        <f>[8]Outubro!$G$5</f>
        <v>*</v>
      </c>
      <c r="C12" s="11" t="str">
        <f>[8]Outubro!$G$6</f>
        <v>*</v>
      </c>
      <c r="D12" s="11" t="str">
        <f>[8]Outubro!$G$7</f>
        <v>*</v>
      </c>
      <c r="E12" s="11" t="str">
        <f>[8]Outubro!$G$8</f>
        <v>*</v>
      </c>
      <c r="F12" s="11" t="str">
        <f>[8]Outubro!$G$9</f>
        <v>*</v>
      </c>
      <c r="G12" s="11" t="str">
        <f>[8]Outubro!$G$10</f>
        <v>*</v>
      </c>
      <c r="H12" s="11" t="str">
        <f>[8]Outubro!$G$11</f>
        <v>*</v>
      </c>
      <c r="I12" s="11" t="str">
        <f>[8]Outubro!$G$12</f>
        <v>*</v>
      </c>
      <c r="J12" s="11" t="str">
        <f>[8]Outubro!$G$13</f>
        <v>*</v>
      </c>
      <c r="K12" s="11" t="str">
        <f>[8]Outubro!$G$14</f>
        <v>*</v>
      </c>
      <c r="L12" s="11" t="str">
        <f>[8]Outubro!$G$15</f>
        <v>*</v>
      </c>
      <c r="M12" s="11" t="str">
        <f>[8]Outubro!$G$16</f>
        <v>*</v>
      </c>
      <c r="N12" s="11" t="str">
        <f>[8]Outubro!$G$17</f>
        <v>*</v>
      </c>
      <c r="O12" s="11" t="str">
        <f>[8]Outubro!$G$18</f>
        <v>*</v>
      </c>
      <c r="P12" s="11" t="str">
        <f>[8]Outubro!$G$19</f>
        <v>*</v>
      </c>
      <c r="Q12" s="11" t="str">
        <f>[8]Outubro!$G$20</f>
        <v>*</v>
      </c>
      <c r="R12" s="11" t="str">
        <f>[8]Outubro!$G$21</f>
        <v>*</v>
      </c>
      <c r="S12" s="11" t="str">
        <f>[8]Outubro!$G$22</f>
        <v>*</v>
      </c>
      <c r="T12" s="11" t="str">
        <f>[8]Outubro!$G$23</f>
        <v>*</v>
      </c>
      <c r="U12" s="11" t="str">
        <f>[8]Outubro!$G$24</f>
        <v>*</v>
      </c>
      <c r="V12" s="11" t="str">
        <f>[8]Outubro!$G$25</f>
        <v>*</v>
      </c>
      <c r="W12" s="11" t="str">
        <f>[8]Outubro!$G$26</f>
        <v>*</v>
      </c>
      <c r="X12" s="11" t="str">
        <f>[8]Outubro!$G$27</f>
        <v>*</v>
      </c>
      <c r="Y12" s="11" t="str">
        <f>[8]Outubro!$G$28</f>
        <v>*</v>
      </c>
      <c r="Z12" s="11" t="str">
        <f>[8]Outubro!$G$29</f>
        <v>*</v>
      </c>
      <c r="AA12" s="11" t="str">
        <f>[8]Outubro!$G$30</f>
        <v>*</v>
      </c>
      <c r="AB12" s="11" t="str">
        <f>[8]Outubro!$G$31</f>
        <v>*</v>
      </c>
      <c r="AC12" s="11" t="str">
        <f>[8]Outubro!$G$32</f>
        <v>*</v>
      </c>
      <c r="AD12" s="11" t="str">
        <f>[8]Outubro!$G$33</f>
        <v>*</v>
      </c>
      <c r="AE12" s="11" t="str">
        <f>[8]Outubro!$G$34</f>
        <v>*</v>
      </c>
      <c r="AF12" s="11" t="str">
        <f>[8]Outubro!$G$35</f>
        <v>*</v>
      </c>
      <c r="AG12" s="15" t="s">
        <v>226</v>
      </c>
      <c r="AH12" s="94" t="s">
        <v>226</v>
      </c>
      <c r="AL12" t="s">
        <v>47</v>
      </c>
    </row>
    <row r="13" spans="1:38" x14ac:dyDescent="0.2">
      <c r="A13" s="58" t="s">
        <v>114</v>
      </c>
      <c r="B13" s="11">
        <f>[9]Outubro!$G$5</f>
        <v>18</v>
      </c>
      <c r="C13" s="11">
        <f>[9]Outubro!$G$6</f>
        <v>21</v>
      </c>
      <c r="D13" s="11">
        <f>[9]Outubro!$G$7</f>
        <v>24</v>
      </c>
      <c r="E13" s="11">
        <f>[9]Outubro!$G$8</f>
        <v>43</v>
      </c>
      <c r="F13" s="11">
        <f>[9]Outubro!$G$9</f>
        <v>41</v>
      </c>
      <c r="G13" s="11">
        <f>[9]Outubro!$G$10</f>
        <v>32</v>
      </c>
      <c r="H13" s="11">
        <f>[9]Outubro!$G$11</f>
        <v>27</v>
      </c>
      <c r="I13" s="11">
        <f>[9]Outubro!$G$12</f>
        <v>25</v>
      </c>
      <c r="J13" s="11">
        <f>[9]Outubro!$G$13</f>
        <v>25</v>
      </c>
      <c r="K13" s="11">
        <f>[9]Outubro!$G$14</f>
        <v>27</v>
      </c>
      <c r="L13" s="11">
        <f>[9]Outubro!$G$15</f>
        <v>27</v>
      </c>
      <c r="M13" s="11">
        <f>[9]Outubro!$G$16</f>
        <v>41</v>
      </c>
      <c r="N13" s="11">
        <f>[9]Outubro!$G$17</f>
        <v>35</v>
      </c>
      <c r="O13" s="11">
        <f>[9]Outubro!$G$18</f>
        <v>29</v>
      </c>
      <c r="P13" s="11">
        <f>[9]Outubro!$G$19</f>
        <v>38</v>
      </c>
      <c r="Q13" s="11">
        <f>[9]Outubro!$G$20</f>
        <v>52</v>
      </c>
      <c r="R13" s="11">
        <f>[9]Outubro!$G$21</f>
        <v>44</v>
      </c>
      <c r="S13" s="11">
        <f>[9]Outubro!$G$22</f>
        <v>52</v>
      </c>
      <c r="T13" s="11">
        <f>[9]Outubro!$G$23</f>
        <v>46</v>
      </c>
      <c r="U13" s="11">
        <f>[9]Outubro!$G$24</f>
        <v>43</v>
      </c>
      <c r="V13" s="11">
        <f>[9]Outubro!$G$25</f>
        <v>45</v>
      </c>
      <c r="W13" s="11">
        <f>[9]Outubro!$G$26</f>
        <v>52</v>
      </c>
      <c r="X13" s="11">
        <f>[9]Outubro!$G$27</f>
        <v>52</v>
      </c>
      <c r="Y13" s="11">
        <f>[9]Outubro!$G$28</f>
        <v>52</v>
      </c>
      <c r="Z13" s="11">
        <f>[9]Outubro!$G$29</f>
        <v>46</v>
      </c>
      <c r="AA13" s="11">
        <f>[9]Outubro!$G$30</f>
        <v>60</v>
      </c>
      <c r="AB13" s="11">
        <f>[9]Outubro!$G$31</f>
        <v>37</v>
      </c>
      <c r="AC13" s="11">
        <f>[9]Outubro!$G$32</f>
        <v>48</v>
      </c>
      <c r="AD13" s="11">
        <f>[9]Outubro!$G$33</f>
        <v>62</v>
      </c>
      <c r="AE13" s="11">
        <f>[9]Outubro!$G$34</f>
        <v>44</v>
      </c>
      <c r="AF13" s="11">
        <f>[9]Outubro!$G$35</f>
        <v>44</v>
      </c>
      <c r="AG13" s="14">
        <f>MIN(B13:AF13)</f>
        <v>18</v>
      </c>
      <c r="AH13" s="116">
        <f>AVERAGE(B13:AF13)</f>
        <v>39.741935483870968</v>
      </c>
    </row>
    <row r="14" spans="1:38" x14ac:dyDescent="0.2">
      <c r="A14" s="58" t="s">
        <v>118</v>
      </c>
      <c r="B14" s="11" t="str">
        <f>[10]Outubro!$G$5</f>
        <v>*</v>
      </c>
      <c r="C14" s="11" t="str">
        <f>[10]Outubro!$G$6</f>
        <v>*</v>
      </c>
      <c r="D14" s="11" t="str">
        <f>[10]Outubro!$G$7</f>
        <v>*</v>
      </c>
      <c r="E14" s="11" t="str">
        <f>[10]Outubro!$G$8</f>
        <v>*</v>
      </c>
      <c r="F14" s="11" t="str">
        <f>[10]Outubro!$G$9</f>
        <v>*</v>
      </c>
      <c r="G14" s="11" t="str">
        <f>[10]Outubro!$G$10</f>
        <v>*</v>
      </c>
      <c r="H14" s="11" t="str">
        <f>[10]Outubro!$G$11</f>
        <v>*</v>
      </c>
      <c r="I14" s="11" t="str">
        <f>[10]Outubro!$G$12</f>
        <v>*</v>
      </c>
      <c r="J14" s="11" t="str">
        <f>[10]Outubro!$G$13</f>
        <v>*</v>
      </c>
      <c r="K14" s="11" t="str">
        <f>[10]Outubro!$G$14</f>
        <v>*</v>
      </c>
      <c r="L14" s="11" t="str">
        <f>[10]Outubro!$G$15</f>
        <v>*</v>
      </c>
      <c r="M14" s="11" t="str">
        <f>[10]Outubro!$G$16</f>
        <v>*</v>
      </c>
      <c r="N14" s="11" t="str">
        <f>[10]Outubro!$G$17</f>
        <v>*</v>
      </c>
      <c r="O14" s="11" t="str">
        <f>[10]Outubro!$G$18</f>
        <v>*</v>
      </c>
      <c r="P14" s="11" t="str">
        <f>[10]Outubro!$G$19</f>
        <v>*</v>
      </c>
      <c r="Q14" s="11" t="str">
        <f>[10]Outubro!$G$20</f>
        <v>*</v>
      </c>
      <c r="R14" s="11" t="str">
        <f>[10]Outubro!$G$21</f>
        <v>*</v>
      </c>
      <c r="S14" s="11" t="str">
        <f>[10]Outubro!$G$22</f>
        <v>*</v>
      </c>
      <c r="T14" s="11" t="str">
        <f>[10]Outubro!$G$23</f>
        <v>*</v>
      </c>
      <c r="U14" s="11" t="str">
        <f>[10]Outubro!$G$24</f>
        <v>*</v>
      </c>
      <c r="V14" s="11" t="str">
        <f>[10]Outubro!$G$25</f>
        <v>*</v>
      </c>
      <c r="W14" s="11" t="str">
        <f>[10]Outubro!$G$26</f>
        <v>*</v>
      </c>
      <c r="X14" s="11" t="str">
        <f>[10]Outubro!$G$27</f>
        <v>*</v>
      </c>
      <c r="Y14" s="11" t="str">
        <f>[10]Outubro!$G$28</f>
        <v>*</v>
      </c>
      <c r="Z14" s="11" t="str">
        <f>[10]Outubro!$G$29</f>
        <v>*</v>
      </c>
      <c r="AA14" s="11" t="str">
        <f>[10]Outubro!$G$30</f>
        <v>*</v>
      </c>
      <c r="AB14" s="11" t="str">
        <f>[10]Outubro!$G$31</f>
        <v>*</v>
      </c>
      <c r="AC14" s="11" t="str">
        <f>[10]Outubro!$G$32</f>
        <v>*</v>
      </c>
      <c r="AD14" s="11" t="str">
        <f>[10]Outubro!$G$33</f>
        <v>*</v>
      </c>
      <c r="AE14" s="11" t="str">
        <f>[10]Outubro!$G$34</f>
        <v>*</v>
      </c>
      <c r="AF14" s="11" t="str">
        <f>[10]Outubro!$G$35</f>
        <v>*</v>
      </c>
      <c r="AG14" s="15" t="s">
        <v>226</v>
      </c>
      <c r="AH14" s="94" t="s">
        <v>226</v>
      </c>
    </row>
    <row r="15" spans="1:38" x14ac:dyDescent="0.2">
      <c r="A15" s="58" t="s">
        <v>121</v>
      </c>
      <c r="B15" s="11">
        <f>[11]Outubro!$G$5</f>
        <v>21</v>
      </c>
      <c r="C15" s="11">
        <f>[11]Outubro!$G$6</f>
        <v>21</v>
      </c>
      <c r="D15" s="11">
        <f>[11]Outubro!$G$7</f>
        <v>15</v>
      </c>
      <c r="E15" s="11">
        <f>[11]Outubro!$G$8</f>
        <v>35</v>
      </c>
      <c r="F15" s="11">
        <f>[11]Outubro!$G$9</f>
        <v>32</v>
      </c>
      <c r="G15" s="11">
        <f>[11]Outubro!$G$10</f>
        <v>27</v>
      </c>
      <c r="H15" s="11">
        <f>[11]Outubro!$G$11</f>
        <v>21</v>
      </c>
      <c r="I15" s="11">
        <f>[11]Outubro!$G$12</f>
        <v>22</v>
      </c>
      <c r="J15" s="11">
        <f>[11]Outubro!$G$13</f>
        <v>21</v>
      </c>
      <c r="K15" s="11">
        <f>[11]Outubro!$G$14</f>
        <v>14</v>
      </c>
      <c r="L15" s="11">
        <f>[11]Outubro!$G$15</f>
        <v>25</v>
      </c>
      <c r="M15" s="11">
        <f>[11]Outubro!$G$16</f>
        <v>36</v>
      </c>
      <c r="N15" s="11">
        <f>[11]Outubro!$G$17</f>
        <v>31</v>
      </c>
      <c r="O15" s="11">
        <f>[11]Outubro!$G$18</f>
        <v>37</v>
      </c>
      <c r="P15" s="11">
        <f>[11]Outubro!$G$19</f>
        <v>72</v>
      </c>
      <c r="Q15" s="11">
        <f>[11]Outubro!$G$20</f>
        <v>61</v>
      </c>
      <c r="R15" s="11">
        <f>[11]Outubro!$G$21</f>
        <v>43</v>
      </c>
      <c r="S15" s="11">
        <f>[11]Outubro!$G$22</f>
        <v>45</v>
      </c>
      <c r="T15" s="11">
        <f>[11]Outubro!$G$23</f>
        <v>38</v>
      </c>
      <c r="U15" s="11">
        <f>[11]Outubro!$G$24</f>
        <v>39</v>
      </c>
      <c r="V15" s="11">
        <f>[11]Outubro!$G$25</f>
        <v>33</v>
      </c>
      <c r="W15" s="11">
        <f>[11]Outubro!$G$26</f>
        <v>41</v>
      </c>
      <c r="X15" s="11">
        <f>[11]Outubro!$G$27</f>
        <v>45</v>
      </c>
      <c r="Y15" s="11">
        <f>[11]Outubro!$G$28</f>
        <v>59</v>
      </c>
      <c r="Z15" s="11">
        <f>[11]Outubro!$G$29</f>
        <v>37</v>
      </c>
      <c r="AA15" s="11">
        <f>[11]Outubro!$G$30</f>
        <v>54</v>
      </c>
      <c r="AB15" s="11">
        <f>[11]Outubro!$G$31</f>
        <v>36</v>
      </c>
      <c r="AC15" s="11">
        <f>[11]Outubro!$G$32</f>
        <v>38</v>
      </c>
      <c r="AD15" s="11">
        <f>[11]Outubro!$G$33</f>
        <v>60</v>
      </c>
      <c r="AE15" s="11">
        <f>[11]Outubro!$G$34</f>
        <v>51</v>
      </c>
      <c r="AF15" s="11">
        <f>[11]Outubro!$G$35</f>
        <v>42</v>
      </c>
      <c r="AG15" s="15">
        <f t="shared" ref="AG15" si="3">MIN(B15:AF15)</f>
        <v>14</v>
      </c>
      <c r="AH15" s="94">
        <f t="shared" ref="AH15" si="4">AVERAGE(B15:AF15)</f>
        <v>37.161290322580648</v>
      </c>
    </row>
    <row r="16" spans="1:38" x14ac:dyDescent="0.2">
      <c r="A16" s="58" t="s">
        <v>168</v>
      </c>
      <c r="B16" s="11" t="str">
        <f>[12]Outubro!$G$5</f>
        <v>*</v>
      </c>
      <c r="C16" s="11" t="str">
        <f>[12]Outubro!$G$6</f>
        <v>*</v>
      </c>
      <c r="D16" s="11" t="str">
        <f>[12]Outubro!$G$7</f>
        <v>*</v>
      </c>
      <c r="E16" s="11" t="str">
        <f>[12]Outubro!$G$8</f>
        <v>*</v>
      </c>
      <c r="F16" s="11" t="str">
        <f>[12]Outubro!$G$9</f>
        <v>*</v>
      </c>
      <c r="G16" s="11" t="str">
        <f>[12]Outubro!$G$10</f>
        <v>*</v>
      </c>
      <c r="H16" s="11" t="str">
        <f>[12]Outubro!$G$11</f>
        <v>*</v>
      </c>
      <c r="I16" s="11" t="str">
        <f>[12]Outubro!$G$12</f>
        <v>*</v>
      </c>
      <c r="J16" s="11" t="str">
        <f>[12]Outubro!$G$13</f>
        <v>*</v>
      </c>
      <c r="K16" s="11" t="str">
        <f>[12]Outubro!$G$14</f>
        <v>*</v>
      </c>
      <c r="L16" s="11" t="str">
        <f>[12]Outubro!$G$15</f>
        <v>*</v>
      </c>
      <c r="M16" s="11" t="str">
        <f>[12]Outubro!$G$16</f>
        <v>*</v>
      </c>
      <c r="N16" s="11" t="str">
        <f>[12]Outubro!$G$17</f>
        <v>*</v>
      </c>
      <c r="O16" s="11" t="str">
        <f>[12]Outubro!$G$18</f>
        <v>*</v>
      </c>
      <c r="P16" s="11" t="str">
        <f>[12]Outubro!$G$19</f>
        <v>*</v>
      </c>
      <c r="Q16" s="11" t="str">
        <f>[12]Outubro!$G$20</f>
        <v>*</v>
      </c>
      <c r="R16" s="11" t="str">
        <f>[12]Outubro!$G$21</f>
        <v>*</v>
      </c>
      <c r="S16" s="11" t="str">
        <f>[12]Outubro!$G$22</f>
        <v>*</v>
      </c>
      <c r="T16" s="11" t="str">
        <f>[12]Outubro!$G$23</f>
        <v>*</v>
      </c>
      <c r="U16" s="11" t="str">
        <f>[12]Outubro!$G$24</f>
        <v>*</v>
      </c>
      <c r="V16" s="11" t="str">
        <f>[12]Outubro!$G$25</f>
        <v>*</v>
      </c>
      <c r="W16" s="11" t="str">
        <f>[12]Outubro!$G$26</f>
        <v>*</v>
      </c>
      <c r="X16" s="11" t="str">
        <f>[12]Outubro!$G$27</f>
        <v>*</v>
      </c>
      <c r="Y16" s="11" t="str">
        <f>[12]Outubro!$G$28</f>
        <v>*</v>
      </c>
      <c r="Z16" s="11" t="str">
        <f>[12]Outubro!$G$29</f>
        <v>*</v>
      </c>
      <c r="AA16" s="11" t="str">
        <f>[12]Outubro!$G$30</f>
        <v>*</v>
      </c>
      <c r="AB16" s="11" t="str">
        <f>[12]Outubro!$G$31</f>
        <v>*</v>
      </c>
      <c r="AC16" s="11" t="str">
        <f>[12]Outubro!$G$32</f>
        <v>*</v>
      </c>
      <c r="AD16" s="11" t="str">
        <f>[12]Outubro!$G$33</f>
        <v>*</v>
      </c>
      <c r="AE16" s="11" t="str">
        <f>[12]Outubro!$G$34</f>
        <v>*</v>
      </c>
      <c r="AF16" s="11" t="str">
        <f>[12]Outubro!$G$35</f>
        <v>*</v>
      </c>
      <c r="AG16" s="15" t="s">
        <v>226</v>
      </c>
      <c r="AH16" s="94" t="s">
        <v>226</v>
      </c>
    </row>
    <row r="17" spans="1:39" x14ac:dyDescent="0.2">
      <c r="A17" s="58" t="s">
        <v>2</v>
      </c>
      <c r="B17" s="11">
        <f>[13]Outubro!$G$5</f>
        <v>11</v>
      </c>
      <c r="C17" s="11">
        <f>[13]Outubro!$G$6</f>
        <v>14</v>
      </c>
      <c r="D17" s="11">
        <f>[13]Outubro!$G$7</f>
        <v>15</v>
      </c>
      <c r="E17" s="11">
        <f>[13]Outubro!$G$8</f>
        <v>14</v>
      </c>
      <c r="F17" s="11">
        <f>[13]Outubro!$G$9</f>
        <v>14</v>
      </c>
      <c r="G17" s="11">
        <f>[13]Outubro!$G$10</f>
        <v>19</v>
      </c>
      <c r="H17" s="11">
        <f>[13]Outubro!$G$11</f>
        <v>16</v>
      </c>
      <c r="I17" s="11">
        <f>[13]Outubro!$G$12</f>
        <v>23</v>
      </c>
      <c r="J17" s="11">
        <f>[13]Outubro!$G$13</f>
        <v>21</v>
      </c>
      <c r="K17" s="11">
        <f>[13]Outubro!$G$14</f>
        <v>29</v>
      </c>
      <c r="L17" s="11">
        <f>[13]Outubro!$G$15</f>
        <v>25</v>
      </c>
      <c r="M17" s="11">
        <f>[13]Outubro!$G$16</f>
        <v>35</v>
      </c>
      <c r="N17" s="11">
        <f>[13]Outubro!$G$17</f>
        <v>28</v>
      </c>
      <c r="O17" s="11">
        <f>[13]Outubro!$G$18</f>
        <v>21</v>
      </c>
      <c r="P17" s="11">
        <f>[13]Outubro!$G$19</f>
        <v>53</v>
      </c>
      <c r="Q17" s="11">
        <f>[13]Outubro!$G$20</f>
        <v>41</v>
      </c>
      <c r="R17" s="11">
        <f>[13]Outubro!$G$21</f>
        <v>34</v>
      </c>
      <c r="S17" s="11">
        <f>[13]Outubro!$G$22</f>
        <v>32</v>
      </c>
      <c r="T17" s="11">
        <f>[13]Outubro!$G$23</f>
        <v>38</v>
      </c>
      <c r="U17" s="11">
        <f>[13]Outubro!$G$24</f>
        <v>44</v>
      </c>
      <c r="V17" s="11">
        <f>[13]Outubro!$G$25</f>
        <v>33</v>
      </c>
      <c r="W17" s="11">
        <f>[13]Outubro!$G$26</f>
        <v>40</v>
      </c>
      <c r="X17" s="11">
        <f>[13]Outubro!$G$27</f>
        <v>50</v>
      </c>
      <c r="Y17" s="11">
        <f>[13]Outubro!$G$28</f>
        <v>41</v>
      </c>
      <c r="Z17" s="11">
        <f>[13]Outubro!$G$29</f>
        <v>38</v>
      </c>
      <c r="AA17" s="11">
        <f>[13]Outubro!$G$30</f>
        <v>59</v>
      </c>
      <c r="AB17" s="11">
        <f>[13]Outubro!$G$31</f>
        <v>40</v>
      </c>
      <c r="AC17" s="11">
        <f>[13]Outubro!$G$32</f>
        <v>45</v>
      </c>
      <c r="AD17" s="11">
        <f>[13]Outubro!$G$33</f>
        <v>55</v>
      </c>
      <c r="AE17" s="11">
        <f>[13]Outubro!$G$34</f>
        <v>63</v>
      </c>
      <c r="AF17" s="11">
        <f>[13]Outubro!$G$35</f>
        <v>45</v>
      </c>
      <c r="AG17" s="15">
        <f t="shared" ref="AG17:AG25" si="5">MIN(B17:AF17)</f>
        <v>11</v>
      </c>
      <c r="AH17" s="94">
        <f t="shared" ref="AH17:AH25" si="6">AVERAGE(B17:AF17)</f>
        <v>33.41935483870968</v>
      </c>
      <c r="AJ17" s="12" t="s">
        <v>47</v>
      </c>
    </row>
    <row r="18" spans="1:39" x14ac:dyDescent="0.2">
      <c r="A18" s="58" t="s">
        <v>3</v>
      </c>
      <c r="B18" s="11">
        <f>[14]Outubro!$G$5</f>
        <v>15</v>
      </c>
      <c r="C18" s="11">
        <f>[14]Outubro!$G$6</f>
        <v>9</v>
      </c>
      <c r="D18" s="11">
        <f>[14]Outubro!$G$7</f>
        <v>10</v>
      </c>
      <c r="E18" s="11">
        <f>[14]Outubro!$G$8</f>
        <v>11</v>
      </c>
      <c r="F18" s="11">
        <f>[14]Outubro!$G$9</f>
        <v>10</v>
      </c>
      <c r="G18" s="11">
        <f>[14]Outubro!$G$10</f>
        <v>9</v>
      </c>
      <c r="H18" s="11">
        <f>[14]Outubro!$G$11</f>
        <v>12</v>
      </c>
      <c r="I18" s="11">
        <f>[14]Outubro!$G$12</f>
        <v>19</v>
      </c>
      <c r="J18" s="11">
        <f>[14]Outubro!$G$13</f>
        <v>16</v>
      </c>
      <c r="K18" s="11">
        <f>[14]Outubro!$G$14</f>
        <v>30</v>
      </c>
      <c r="L18" s="11">
        <f>[14]Outubro!$G$15</f>
        <v>27</v>
      </c>
      <c r="M18" s="11">
        <f>[14]Outubro!$G$16</f>
        <v>25</v>
      </c>
      <c r="N18" s="11">
        <f>[14]Outubro!$G$17</f>
        <v>17</v>
      </c>
      <c r="O18" s="11">
        <f>[14]Outubro!$G$18</f>
        <v>19</v>
      </c>
      <c r="P18" s="11">
        <f>[14]Outubro!$G$19</f>
        <v>38</v>
      </c>
      <c r="Q18" s="11">
        <f>[14]Outubro!$G$20</f>
        <v>46</v>
      </c>
      <c r="R18" s="11">
        <f>[14]Outubro!$G$21</f>
        <v>31</v>
      </c>
      <c r="S18" s="11">
        <f>[14]Outubro!$G$22</f>
        <v>21</v>
      </c>
      <c r="T18" s="11">
        <f>[14]Outubro!$G$23</f>
        <v>45</v>
      </c>
      <c r="U18" s="11">
        <f>[14]Outubro!$G$24</f>
        <v>56</v>
      </c>
      <c r="V18" s="11">
        <f>[14]Outubro!$G$25</f>
        <v>35</v>
      </c>
      <c r="W18" s="11">
        <f>[14]Outubro!$G$26</f>
        <v>32</v>
      </c>
      <c r="X18" s="11">
        <f>[14]Outubro!$G$27</f>
        <v>31</v>
      </c>
      <c r="Y18" s="11">
        <f>[14]Outubro!$G$28</f>
        <v>43</v>
      </c>
      <c r="Z18" s="11">
        <f>[14]Outubro!$G$29</f>
        <v>38</v>
      </c>
      <c r="AA18" s="11">
        <f>[14]Outubro!$G$30</f>
        <v>52</v>
      </c>
      <c r="AB18" s="11">
        <f>[14]Outubro!$G$31</f>
        <v>49</v>
      </c>
      <c r="AC18" s="11">
        <f>[14]Outubro!$G$32</f>
        <v>36</v>
      </c>
      <c r="AD18" s="11">
        <f>[14]Outubro!$G$33</f>
        <v>52</v>
      </c>
      <c r="AE18" s="11">
        <f>[14]Outubro!$G$34</f>
        <v>80</v>
      </c>
      <c r="AF18" s="11" t="str">
        <f>[14]Outubro!$G$35</f>
        <v>*</v>
      </c>
      <c r="AG18" s="15">
        <f t="shared" si="5"/>
        <v>9</v>
      </c>
      <c r="AH18" s="94">
        <f>AVERAGE(B18:AF18)</f>
        <v>30.466666666666665</v>
      </c>
      <c r="AI18" s="12" t="s">
        <v>47</v>
      </c>
      <c r="AJ18" s="12" t="s">
        <v>47</v>
      </c>
    </row>
    <row r="19" spans="1:39" x14ac:dyDescent="0.2">
      <c r="A19" s="58" t="s">
        <v>4</v>
      </c>
      <c r="B19" s="11" t="str">
        <f>[15]Outubro!$G$5</f>
        <v>*</v>
      </c>
      <c r="C19" s="11" t="str">
        <f>[15]Outubro!$G$6</f>
        <v>*</v>
      </c>
      <c r="D19" s="11" t="str">
        <f>[15]Outubro!$G$7</f>
        <v>*</v>
      </c>
      <c r="E19" s="11" t="str">
        <f>[15]Outubro!$G$8</f>
        <v>*</v>
      </c>
      <c r="F19" s="11" t="str">
        <f>[15]Outubro!$G$9</f>
        <v>*</v>
      </c>
      <c r="G19" s="11" t="str">
        <f>[15]Outubro!$G$10</f>
        <v>*</v>
      </c>
      <c r="H19" s="11" t="str">
        <f>[15]Outubro!$G$11</f>
        <v>*</v>
      </c>
      <c r="I19" s="11" t="str">
        <f>[15]Outubro!$G$12</f>
        <v>*</v>
      </c>
      <c r="J19" s="11" t="str">
        <f>[15]Outubro!$G$13</f>
        <v>*</v>
      </c>
      <c r="K19" s="11" t="str">
        <f>[15]Outubro!$G$14</f>
        <v>*</v>
      </c>
      <c r="L19" s="11" t="str">
        <f>[15]Outubro!$G$15</f>
        <v>*</v>
      </c>
      <c r="M19" s="11" t="str">
        <f>[15]Outubro!$G$16</f>
        <v>*</v>
      </c>
      <c r="N19" s="11" t="str">
        <f>[15]Outubro!$G$17</f>
        <v>*</v>
      </c>
      <c r="O19" s="11" t="str">
        <f>[15]Outubro!$G$18</f>
        <v>*</v>
      </c>
      <c r="P19" s="11" t="str">
        <f>[15]Outubro!$G$19</f>
        <v>*</v>
      </c>
      <c r="Q19" s="11" t="str">
        <f>[15]Outubro!$G$20</f>
        <v>*</v>
      </c>
      <c r="R19" s="11" t="str">
        <f>[15]Outubro!$G$21</f>
        <v>*</v>
      </c>
      <c r="S19" s="11" t="str">
        <f>[15]Outubro!$G$22</f>
        <v>*</v>
      </c>
      <c r="T19" s="11" t="str">
        <f>[15]Outubro!$G$23</f>
        <v>*</v>
      </c>
      <c r="U19" s="11" t="str">
        <f>[15]Outubro!$G$24</f>
        <v>*</v>
      </c>
      <c r="V19" s="11" t="str">
        <f>[15]Outubro!$G$25</f>
        <v>*</v>
      </c>
      <c r="W19" s="11" t="str">
        <f>[15]Outubro!$G$26</f>
        <v>*</v>
      </c>
      <c r="X19" s="11" t="str">
        <f>[15]Outubro!$G$27</f>
        <v>*</v>
      </c>
      <c r="Y19" s="11" t="str">
        <f>[15]Outubro!$G$28</f>
        <v>*</v>
      </c>
      <c r="Z19" s="11" t="str">
        <f>[15]Outubro!$G$29</f>
        <v>*</v>
      </c>
      <c r="AA19" s="11" t="str">
        <f>[15]Outubro!$G$30</f>
        <v>*</v>
      </c>
      <c r="AB19" s="11" t="str">
        <f>[15]Outubro!$G$31</f>
        <v>*</v>
      </c>
      <c r="AC19" s="11" t="str">
        <f>[15]Outubro!$G$32</f>
        <v>*</v>
      </c>
      <c r="AD19" s="11" t="str">
        <f>[15]Outubro!$G$33</f>
        <v>*</v>
      </c>
      <c r="AE19" s="11" t="str">
        <f>[15]Outubro!$G$34</f>
        <v>*</v>
      </c>
      <c r="AF19" s="11" t="str">
        <f>[15]Outubro!$G$35</f>
        <v>*</v>
      </c>
      <c r="AG19" s="15" t="s">
        <v>226</v>
      </c>
      <c r="AH19" s="94" t="s">
        <v>226</v>
      </c>
      <c r="AL19" t="s">
        <v>47</v>
      </c>
    </row>
    <row r="20" spans="1:39" x14ac:dyDescent="0.2">
      <c r="A20" s="58" t="s">
        <v>5</v>
      </c>
      <c r="B20" s="11">
        <f>[16]Outubro!$G$5</f>
        <v>11</v>
      </c>
      <c r="C20" s="11">
        <f>[16]Outubro!$G$6</f>
        <v>11</v>
      </c>
      <c r="D20" s="11">
        <f>[16]Outubro!$G$7</f>
        <v>15</v>
      </c>
      <c r="E20" s="11">
        <f>[16]Outubro!$G$8</f>
        <v>27</v>
      </c>
      <c r="F20" s="11">
        <f>[16]Outubro!$G$9</f>
        <v>24</v>
      </c>
      <c r="G20" s="11">
        <f>[16]Outubro!$G$10</f>
        <v>19</v>
      </c>
      <c r="H20" s="11">
        <f>[16]Outubro!$G$11</f>
        <v>21</v>
      </c>
      <c r="I20" s="11">
        <f>[16]Outubro!$G$12</f>
        <v>15</v>
      </c>
      <c r="J20" s="11">
        <f>[16]Outubro!$G$13</f>
        <v>11</v>
      </c>
      <c r="K20" s="11">
        <f>[16]Outubro!$G$14</f>
        <v>14</v>
      </c>
      <c r="L20" s="11">
        <f>[16]Outubro!$G$15</f>
        <v>21</v>
      </c>
      <c r="M20" s="11">
        <f>[16]Outubro!$G$16</f>
        <v>27</v>
      </c>
      <c r="N20" s="11">
        <f>[16]Outubro!$G$17</f>
        <v>21</v>
      </c>
      <c r="O20" s="11">
        <f>[16]Outubro!$G$18</f>
        <v>21</v>
      </c>
      <c r="P20" s="11">
        <f>[16]Outubro!$G$19</f>
        <v>34</v>
      </c>
      <c r="Q20" s="11">
        <f>[16]Outubro!$G$20</f>
        <v>32</v>
      </c>
      <c r="R20" s="11">
        <f>[16]Outubro!$G$21</f>
        <v>23</v>
      </c>
      <c r="S20" s="11">
        <f>[16]Outubro!$G$22</f>
        <v>27</v>
      </c>
      <c r="T20" s="11">
        <f>[16]Outubro!$G$23</f>
        <v>48</v>
      </c>
      <c r="U20" s="11">
        <f>[16]Outubro!$G$24</f>
        <v>38</v>
      </c>
      <c r="V20" s="11">
        <f>[16]Outubro!$G$25</f>
        <v>58</v>
      </c>
      <c r="W20" s="11">
        <f>[16]Outubro!$G$26</f>
        <v>31</v>
      </c>
      <c r="X20" s="11">
        <f>[16]Outubro!$G$27</f>
        <v>57</v>
      </c>
      <c r="Y20" s="11">
        <f>[16]Outubro!$G$28</f>
        <v>61</v>
      </c>
      <c r="Z20" s="11">
        <f>[16]Outubro!$G$29</f>
        <v>43</v>
      </c>
      <c r="AA20" s="11">
        <f>[16]Outubro!$G$30</f>
        <v>48</v>
      </c>
      <c r="AB20" s="11">
        <f>[16]Outubro!$G$31</f>
        <v>50</v>
      </c>
      <c r="AC20" s="11">
        <f>[16]Outubro!$G$32</f>
        <v>33</v>
      </c>
      <c r="AD20" s="11">
        <f>[16]Outubro!$G$33</f>
        <v>59</v>
      </c>
      <c r="AE20" s="11">
        <f>[16]Outubro!$G$34</f>
        <v>40</v>
      </c>
      <c r="AF20" s="11">
        <f>[16]Outubro!$G$35</f>
        <v>38</v>
      </c>
      <c r="AG20" s="15">
        <f t="shared" si="5"/>
        <v>11</v>
      </c>
      <c r="AH20" s="94">
        <f t="shared" si="6"/>
        <v>31.548387096774192</v>
      </c>
      <c r="AI20" s="12" t="s">
        <v>47</v>
      </c>
    </row>
    <row r="21" spans="1:39" x14ac:dyDescent="0.2">
      <c r="A21" s="58" t="s">
        <v>43</v>
      </c>
      <c r="B21" s="11">
        <f>[17]Outubro!$G$5</f>
        <v>11</v>
      </c>
      <c r="C21" s="11">
        <f>[17]Outubro!$G$6</f>
        <v>8</v>
      </c>
      <c r="D21" s="11">
        <f>[17]Outubro!$G$7</f>
        <v>8</v>
      </c>
      <c r="E21" s="11">
        <f>[17]Outubro!$G$8</f>
        <v>7</v>
      </c>
      <c r="F21" s="11">
        <f>[17]Outubro!$G$9</f>
        <v>10</v>
      </c>
      <c r="G21" s="11">
        <f>[17]Outubro!$G$10</f>
        <v>10</v>
      </c>
      <c r="H21" s="11">
        <f>[17]Outubro!$G$11</f>
        <v>17</v>
      </c>
      <c r="I21" s="11">
        <f>[17]Outubro!$G$12</f>
        <v>19</v>
      </c>
      <c r="J21" s="11">
        <f>[17]Outubro!$G$13</f>
        <v>17</v>
      </c>
      <c r="K21" s="11">
        <f>[17]Outubro!$G$14</f>
        <v>23</v>
      </c>
      <c r="L21" s="11">
        <f>[17]Outubro!$G$15</f>
        <v>36</v>
      </c>
      <c r="M21" s="11">
        <f>[17]Outubro!$G$16</f>
        <v>21</v>
      </c>
      <c r="N21" s="11">
        <f>[17]Outubro!$G$17</f>
        <v>17</v>
      </c>
      <c r="O21" s="11">
        <f>[17]Outubro!$G$18</f>
        <v>21</v>
      </c>
      <c r="P21" s="11">
        <f>[17]Outubro!$G$19</f>
        <v>34</v>
      </c>
      <c r="Q21" s="11">
        <f>[17]Outubro!$G$20</f>
        <v>29</v>
      </c>
      <c r="R21" s="11">
        <f>[17]Outubro!$G$21</f>
        <v>30</v>
      </c>
      <c r="S21" s="11">
        <f>[17]Outubro!$G$22</f>
        <v>23</v>
      </c>
      <c r="T21" s="11">
        <f>[17]Outubro!$G$23</f>
        <v>30</v>
      </c>
      <c r="U21" s="11">
        <f>[17]Outubro!$G$24</f>
        <v>44</v>
      </c>
      <c r="V21" s="11">
        <f>[17]Outubro!$G$25</f>
        <v>31</v>
      </c>
      <c r="W21" s="11">
        <f>[17]Outubro!$G$26</f>
        <v>32</v>
      </c>
      <c r="X21" s="11">
        <f>[17]Outubro!$G$27</f>
        <v>37</v>
      </c>
      <c r="Y21" s="11">
        <f>[17]Outubro!$G$28</f>
        <v>35</v>
      </c>
      <c r="Z21" s="11">
        <f>[17]Outubro!$G$29</f>
        <v>38</v>
      </c>
      <c r="AA21" s="11">
        <f>[17]Outubro!$G$30</f>
        <v>44</v>
      </c>
      <c r="AB21" s="11">
        <f>[17]Outubro!$G$31</f>
        <v>52</v>
      </c>
      <c r="AC21" s="11">
        <f>[17]Outubro!$G$32</f>
        <v>40</v>
      </c>
      <c r="AD21" s="11">
        <f>[17]Outubro!$G$33</f>
        <v>65</v>
      </c>
      <c r="AE21" s="11">
        <f>[17]Outubro!$G$34</f>
        <v>50</v>
      </c>
      <c r="AF21" s="11">
        <f>[17]Outubro!$G$35</f>
        <v>38</v>
      </c>
      <c r="AG21" s="15">
        <f>MIN(B21:AF21)</f>
        <v>7</v>
      </c>
      <c r="AH21" s="94">
        <f>AVERAGE(B21:AF21)</f>
        <v>28.29032258064516</v>
      </c>
      <c r="AJ21" t="s">
        <v>47</v>
      </c>
      <c r="AL21" t="s">
        <v>47</v>
      </c>
    </row>
    <row r="22" spans="1:39" x14ac:dyDescent="0.2">
      <c r="A22" s="58" t="s">
        <v>6</v>
      </c>
      <c r="B22" s="11">
        <f>[18]Outubro!$G$5</f>
        <v>12</v>
      </c>
      <c r="C22" s="11">
        <f>[18]Outubro!$G$6</f>
        <v>15</v>
      </c>
      <c r="D22" s="11">
        <f>[18]Outubro!$G$7</f>
        <v>10</v>
      </c>
      <c r="E22" s="11">
        <f>[18]Outubro!$G$8</f>
        <v>10</v>
      </c>
      <c r="F22" s="11">
        <f>[18]Outubro!$G$9</f>
        <v>11</v>
      </c>
      <c r="G22" s="11">
        <f>[18]Outubro!$G$10</f>
        <v>12</v>
      </c>
      <c r="H22" s="11">
        <f>[18]Outubro!$G$11</f>
        <v>15</v>
      </c>
      <c r="I22" s="11">
        <f>[18]Outubro!$G$12</f>
        <v>16</v>
      </c>
      <c r="J22" s="11">
        <f>[18]Outubro!$G$13</f>
        <v>16</v>
      </c>
      <c r="K22" s="11">
        <f>[18]Outubro!$G$14</f>
        <v>19</v>
      </c>
      <c r="L22" s="11">
        <f>[18]Outubro!$G$15</f>
        <v>31</v>
      </c>
      <c r="M22" s="11">
        <f>[18]Outubro!$G$16</f>
        <v>30</v>
      </c>
      <c r="N22" s="11">
        <f>[18]Outubro!$G$17</f>
        <v>20</v>
      </c>
      <c r="O22" s="11">
        <f>[18]Outubro!$G$18</f>
        <v>19</v>
      </c>
      <c r="P22" s="11">
        <f>[18]Outubro!$G$19</f>
        <v>32</v>
      </c>
      <c r="Q22" s="11">
        <f>[18]Outubro!$G$20</f>
        <v>35</v>
      </c>
      <c r="R22" s="11">
        <f>[18]Outubro!$G$21</f>
        <v>25</v>
      </c>
      <c r="S22" s="11">
        <f>[18]Outubro!$G$22</f>
        <v>19</v>
      </c>
      <c r="T22" s="11">
        <f>[18]Outubro!$G$23</f>
        <v>33</v>
      </c>
      <c r="U22" s="11">
        <f>[18]Outubro!$G$24</f>
        <v>38</v>
      </c>
      <c r="V22" s="11">
        <f>[18]Outubro!$G$25</f>
        <v>36</v>
      </c>
      <c r="W22" s="11">
        <f>[18]Outubro!$G$26</f>
        <v>27</v>
      </c>
      <c r="X22" s="11">
        <f>[18]Outubro!$G$27</f>
        <v>42</v>
      </c>
      <c r="Y22" s="11">
        <f>[18]Outubro!$G$28</f>
        <v>31</v>
      </c>
      <c r="Z22" s="11">
        <f>[18]Outubro!$G$29</f>
        <v>35</v>
      </c>
      <c r="AA22" s="11">
        <f>[18]Outubro!$G$30</f>
        <v>41</v>
      </c>
      <c r="AB22" s="11">
        <f>[18]Outubro!$G$31</f>
        <v>45</v>
      </c>
      <c r="AC22" s="11">
        <f>[18]Outubro!$G$32</f>
        <v>35</v>
      </c>
      <c r="AD22" s="11">
        <f>[18]Outubro!$G$33</f>
        <v>85</v>
      </c>
      <c r="AE22" s="11">
        <f>[18]Outubro!$G$34</f>
        <v>55</v>
      </c>
      <c r="AF22" s="11">
        <f>[18]Outubro!$G$35</f>
        <v>41</v>
      </c>
      <c r="AG22" s="15">
        <f t="shared" si="5"/>
        <v>10</v>
      </c>
      <c r="AH22" s="94">
        <f t="shared" si="6"/>
        <v>28.741935483870968</v>
      </c>
      <c r="AK22" t="s">
        <v>47</v>
      </c>
      <c r="AL22" t="s">
        <v>47</v>
      </c>
    </row>
    <row r="23" spans="1:39" x14ac:dyDescent="0.2">
      <c r="A23" s="58" t="s">
        <v>7</v>
      </c>
      <c r="B23" s="11" t="str">
        <f>[19]Outubro!$G$5</f>
        <v>*</v>
      </c>
      <c r="C23" s="11" t="str">
        <f>[19]Outubro!$G$6</f>
        <v>*</v>
      </c>
      <c r="D23" s="11" t="str">
        <f>[19]Outubro!$G$7</f>
        <v>*</v>
      </c>
      <c r="E23" s="11" t="str">
        <f>[19]Outubro!$G$8</f>
        <v>*</v>
      </c>
      <c r="F23" s="11" t="str">
        <f>[19]Outubro!$G$9</f>
        <v>*</v>
      </c>
      <c r="G23" s="11" t="str">
        <f>[19]Outubro!$G$10</f>
        <v>*</v>
      </c>
      <c r="H23" s="11" t="str">
        <f>[19]Outubro!$G$11</f>
        <v>*</v>
      </c>
      <c r="I23" s="11" t="str">
        <f>[19]Outubro!$G$12</f>
        <v>*</v>
      </c>
      <c r="J23" s="11" t="str">
        <f>[19]Outubro!$G$13</f>
        <v>*</v>
      </c>
      <c r="K23" s="11" t="str">
        <f>[19]Outubro!$G$14</f>
        <v>*</v>
      </c>
      <c r="L23" s="11" t="str">
        <f>[19]Outubro!$G$15</f>
        <v>*</v>
      </c>
      <c r="M23" s="11" t="str">
        <f>[19]Outubro!$G$16</f>
        <v>*</v>
      </c>
      <c r="N23" s="11" t="str">
        <f>[19]Outubro!$G$17</f>
        <v>*</v>
      </c>
      <c r="O23" s="11" t="str">
        <f>[19]Outubro!$G$18</f>
        <v>*</v>
      </c>
      <c r="P23" s="11" t="str">
        <f>[19]Outubro!$G$19</f>
        <v>*</v>
      </c>
      <c r="Q23" s="11" t="str">
        <f>[19]Outubro!$G$20</f>
        <v>*</v>
      </c>
      <c r="R23" s="11" t="str">
        <f>[19]Outubro!$G$21</f>
        <v>*</v>
      </c>
      <c r="S23" s="11" t="str">
        <f>[19]Outubro!$G$22</f>
        <v>*</v>
      </c>
      <c r="T23" s="11" t="str">
        <f>[19]Outubro!$G$23</f>
        <v>*</v>
      </c>
      <c r="U23" s="11" t="str">
        <f>[19]Outubro!$G$24</f>
        <v>*</v>
      </c>
      <c r="V23" s="11" t="str">
        <f>[19]Outubro!$G$25</f>
        <v>*</v>
      </c>
      <c r="W23" s="11" t="str">
        <f>[19]Outubro!$G$26</f>
        <v>*</v>
      </c>
      <c r="X23" s="11" t="str">
        <f>[19]Outubro!$G$27</f>
        <v>*</v>
      </c>
      <c r="Y23" s="11" t="str">
        <f>[19]Outubro!$G$28</f>
        <v>*</v>
      </c>
      <c r="Z23" s="11" t="str">
        <f>[19]Outubro!$G$29</f>
        <v>*</v>
      </c>
      <c r="AA23" s="11" t="str">
        <f>[19]Outubro!$G$30</f>
        <v>*</v>
      </c>
      <c r="AB23" s="11" t="str">
        <f>[19]Outubro!$G$31</f>
        <v>*</v>
      </c>
      <c r="AC23" s="11" t="str">
        <f>[19]Outubro!$G$32</f>
        <v>*</v>
      </c>
      <c r="AD23" s="11" t="str">
        <f>[19]Outubro!$G$33</f>
        <v>*</v>
      </c>
      <c r="AE23" s="11" t="str">
        <f>[19]Outubro!$G$34</f>
        <v>*</v>
      </c>
      <c r="AF23" s="11" t="str">
        <f>[19]Outubro!$G$35</f>
        <v>*</v>
      </c>
      <c r="AG23" s="15" t="s">
        <v>226</v>
      </c>
      <c r="AH23" s="94" t="s">
        <v>226</v>
      </c>
      <c r="AJ23" t="s">
        <v>47</v>
      </c>
      <c r="AK23" t="s">
        <v>47</v>
      </c>
    </row>
    <row r="24" spans="1:39" x14ac:dyDescent="0.2">
      <c r="A24" s="58" t="s">
        <v>169</v>
      </c>
      <c r="B24" s="11" t="str">
        <f>[20]Outubro!$G$5</f>
        <v>*</v>
      </c>
      <c r="C24" s="11" t="str">
        <f>[20]Outubro!$G$6</f>
        <v>*</v>
      </c>
      <c r="D24" s="11" t="str">
        <f>[20]Outubro!$G$7</f>
        <v>*</v>
      </c>
      <c r="E24" s="11" t="str">
        <f>[20]Outubro!$G$8</f>
        <v>*</v>
      </c>
      <c r="F24" s="11" t="str">
        <f>[20]Outubro!$G$9</f>
        <v>*</v>
      </c>
      <c r="G24" s="11" t="str">
        <f>[20]Outubro!$G$10</f>
        <v>*</v>
      </c>
      <c r="H24" s="11" t="str">
        <f>[20]Outubro!$G$11</f>
        <v>*</v>
      </c>
      <c r="I24" s="11" t="str">
        <f>[20]Outubro!$G$12</f>
        <v>*</v>
      </c>
      <c r="J24" s="11" t="str">
        <f>[20]Outubro!$G$13</f>
        <v>*</v>
      </c>
      <c r="K24" s="11" t="str">
        <f>[20]Outubro!$G$14</f>
        <v>*</v>
      </c>
      <c r="L24" s="11" t="str">
        <f>[20]Outubro!$G$15</f>
        <v>*</v>
      </c>
      <c r="M24" s="11" t="str">
        <f>[20]Outubro!$G$16</f>
        <v>*</v>
      </c>
      <c r="N24" s="11" t="str">
        <f>[20]Outubro!$G$17</f>
        <v>*</v>
      </c>
      <c r="O24" s="11" t="str">
        <f>[20]Outubro!$G$18</f>
        <v>*</v>
      </c>
      <c r="P24" s="11" t="str">
        <f>[20]Outubro!$G$19</f>
        <v>*</v>
      </c>
      <c r="Q24" s="11" t="str">
        <f>[20]Outubro!$G$20</f>
        <v>*</v>
      </c>
      <c r="R24" s="11" t="str">
        <f>[20]Outubro!$G$21</f>
        <v>*</v>
      </c>
      <c r="S24" s="11" t="str">
        <f>[20]Outubro!$G$22</f>
        <v>*</v>
      </c>
      <c r="T24" s="11" t="str">
        <f>[20]Outubro!$G$23</f>
        <v>*</v>
      </c>
      <c r="U24" s="11" t="str">
        <f>[20]Outubro!$G$24</f>
        <v>*</v>
      </c>
      <c r="V24" s="11" t="str">
        <f>[20]Outubro!$G$25</f>
        <v>*</v>
      </c>
      <c r="W24" s="11" t="str">
        <f>[20]Outubro!$G$26</f>
        <v>*</v>
      </c>
      <c r="X24" s="11" t="str">
        <f>[20]Outubro!$G$27</f>
        <v>*</v>
      </c>
      <c r="Y24" s="11" t="str">
        <f>[20]Outubro!$G$28</f>
        <v>*</v>
      </c>
      <c r="Z24" s="11" t="str">
        <f>[20]Outubro!$G$29</f>
        <v>*</v>
      </c>
      <c r="AA24" s="11" t="str">
        <f>[20]Outubro!$G$30</f>
        <v>*</v>
      </c>
      <c r="AB24" s="11" t="str">
        <f>[20]Outubro!$G$31</f>
        <v>*</v>
      </c>
      <c r="AC24" s="11" t="str">
        <f>[20]Outubro!$G$32</f>
        <v>*</v>
      </c>
      <c r="AD24" s="11" t="str">
        <f>[20]Outubro!$G$33</f>
        <v>*</v>
      </c>
      <c r="AE24" s="11" t="str">
        <f>[20]Outubro!$G$34</f>
        <v>*</v>
      </c>
      <c r="AF24" s="11" t="str">
        <f>[20]Outubro!$G$35</f>
        <v>*</v>
      </c>
      <c r="AG24" s="15" t="s">
        <v>226</v>
      </c>
      <c r="AH24" s="94" t="s">
        <v>226</v>
      </c>
      <c r="AJ24" t="s">
        <v>47</v>
      </c>
    </row>
    <row r="25" spans="1:39" x14ac:dyDescent="0.2">
      <c r="A25" s="58" t="s">
        <v>170</v>
      </c>
      <c r="B25" s="11">
        <f>[21]Outubro!$G$5</f>
        <v>16</v>
      </c>
      <c r="C25" s="11">
        <f>[21]Outubro!$G$6</f>
        <v>21</v>
      </c>
      <c r="D25" s="11">
        <f>[21]Outubro!$G$7</f>
        <v>21</v>
      </c>
      <c r="E25" s="11">
        <f>[21]Outubro!$G$8</f>
        <v>33</v>
      </c>
      <c r="F25" s="11">
        <f>[21]Outubro!$G$9</f>
        <v>41</v>
      </c>
      <c r="G25" s="11">
        <f>[21]Outubro!$G$10</f>
        <v>32</v>
      </c>
      <c r="H25" s="11">
        <f>[21]Outubro!$G$11</f>
        <v>24</v>
      </c>
      <c r="I25" s="11">
        <f>[21]Outubro!$G$12</f>
        <v>33</v>
      </c>
      <c r="J25" s="11">
        <f>[21]Outubro!$G$13</f>
        <v>31</v>
      </c>
      <c r="K25" s="11">
        <f>[21]Outubro!$G$14</f>
        <v>15</v>
      </c>
      <c r="L25" s="11">
        <f>[21]Outubro!$G$15</f>
        <v>24</v>
      </c>
      <c r="M25" s="11">
        <f>[21]Outubro!$G$16</f>
        <v>36</v>
      </c>
      <c r="N25" s="11">
        <f>[21]Outubro!$G$17</f>
        <v>34</v>
      </c>
      <c r="O25" s="11">
        <f>[21]Outubro!$G$18</f>
        <v>33</v>
      </c>
      <c r="P25" s="11">
        <f>[21]Outubro!$G$19</f>
        <v>72</v>
      </c>
      <c r="Q25" s="11">
        <f>[21]Outubro!$G$20</f>
        <v>45</v>
      </c>
      <c r="R25" s="11">
        <f>[21]Outubro!$G$21</f>
        <v>37</v>
      </c>
      <c r="S25" s="11">
        <f>[21]Outubro!$G$22</f>
        <v>39</v>
      </c>
      <c r="T25" s="11">
        <f>[21]Outubro!$G$23</f>
        <v>34</v>
      </c>
      <c r="U25" s="11">
        <f>[21]Outubro!$G$24</f>
        <v>34</v>
      </c>
      <c r="V25" s="11">
        <f>[21]Outubro!$G$25</f>
        <v>29</v>
      </c>
      <c r="W25" s="11">
        <f>[21]Outubro!$G$26</f>
        <v>31</v>
      </c>
      <c r="X25" s="11">
        <f>[21]Outubro!$G$27</f>
        <v>34</v>
      </c>
      <c r="Y25" s="11">
        <f>[21]Outubro!$G$28</f>
        <v>37</v>
      </c>
      <c r="Z25" s="11">
        <f>[21]Outubro!$G$29</f>
        <v>30</v>
      </c>
      <c r="AA25" s="11">
        <f>[21]Outubro!$G$30</f>
        <v>57</v>
      </c>
      <c r="AB25" s="11">
        <f>[21]Outubro!$G$31</f>
        <v>34</v>
      </c>
      <c r="AC25" s="11">
        <f>[21]Outubro!$G$32</f>
        <v>31</v>
      </c>
      <c r="AD25" s="11">
        <f>[21]Outubro!$G$33</f>
        <v>47</v>
      </c>
      <c r="AE25" s="11">
        <f>[21]Outubro!$G$34</f>
        <v>43</v>
      </c>
      <c r="AF25" s="11">
        <f>[21]Outubro!$G$35</f>
        <v>41</v>
      </c>
      <c r="AG25" s="15">
        <f t="shared" si="5"/>
        <v>15</v>
      </c>
      <c r="AH25" s="94">
        <f t="shared" si="6"/>
        <v>34.483870967741936</v>
      </c>
      <c r="AI25" s="12" t="s">
        <v>47</v>
      </c>
      <c r="AJ25" t="s">
        <v>47</v>
      </c>
    </row>
    <row r="26" spans="1:39" x14ac:dyDescent="0.2">
      <c r="A26" s="58" t="s">
        <v>171</v>
      </c>
      <c r="B26" s="11">
        <f>[22]Outubro!$G$5</f>
        <v>17</v>
      </c>
      <c r="C26" s="11">
        <f>[22]Outubro!$G$6</f>
        <v>20</v>
      </c>
      <c r="D26" s="11">
        <f>[22]Outubro!$G$7</f>
        <v>21</v>
      </c>
      <c r="E26" s="11">
        <f>[22]Outubro!$G$8</f>
        <v>33</v>
      </c>
      <c r="F26" s="11">
        <f>[22]Outubro!$G$9</f>
        <v>29</v>
      </c>
      <c r="G26" s="11">
        <f>[22]Outubro!$G$10</f>
        <v>25</v>
      </c>
      <c r="H26" s="11">
        <f>[22]Outubro!$G$11</f>
        <v>25</v>
      </c>
      <c r="I26" s="11">
        <f>[22]Outubro!$G$12</f>
        <v>26</v>
      </c>
      <c r="J26" s="11">
        <f>[22]Outubro!$G$13</f>
        <v>22</v>
      </c>
      <c r="K26" s="11">
        <f>[22]Outubro!$G$14</f>
        <v>15</v>
      </c>
      <c r="L26" s="11">
        <f>[22]Outubro!$G$15</f>
        <v>27</v>
      </c>
      <c r="M26" s="11">
        <f>[22]Outubro!$G$16</f>
        <v>39</v>
      </c>
      <c r="N26" s="11">
        <f>[22]Outubro!$G$17</f>
        <v>38</v>
      </c>
      <c r="O26" s="11">
        <f>[22]Outubro!$G$18</f>
        <v>32</v>
      </c>
      <c r="P26" s="11">
        <f>[22]Outubro!$G$19</f>
        <v>73</v>
      </c>
      <c r="Q26" s="11">
        <f>[22]Outubro!$G$20</f>
        <v>59</v>
      </c>
      <c r="R26" s="11">
        <f>[22]Outubro!$G$21</f>
        <v>42</v>
      </c>
      <c r="S26" s="11">
        <f>[22]Outubro!$G$22</f>
        <v>43</v>
      </c>
      <c r="T26" s="11">
        <f>[22]Outubro!$G$23</f>
        <v>40</v>
      </c>
      <c r="U26" s="11">
        <f>[22]Outubro!$G$24</f>
        <v>40</v>
      </c>
      <c r="V26" s="11">
        <f>[22]Outubro!$G$25</f>
        <v>38</v>
      </c>
      <c r="W26" s="11">
        <f>[22]Outubro!$G$26</f>
        <v>44</v>
      </c>
      <c r="X26" s="11">
        <f>[22]Outubro!$G$27</f>
        <v>51</v>
      </c>
      <c r="Y26" s="11">
        <f>[22]Outubro!$G$28</f>
        <v>57</v>
      </c>
      <c r="Z26" s="11">
        <f>[22]Outubro!$G$29</f>
        <v>36</v>
      </c>
      <c r="AA26" s="11">
        <f>[22]Outubro!$G$30</f>
        <v>55</v>
      </c>
      <c r="AB26" s="11">
        <f>[22]Outubro!$G$31</f>
        <v>38</v>
      </c>
      <c r="AC26" s="11">
        <f>[22]Outubro!$G$32</f>
        <v>40</v>
      </c>
      <c r="AD26" s="11">
        <f>[22]Outubro!$G$33</f>
        <v>60</v>
      </c>
      <c r="AE26" s="11">
        <f>[22]Outubro!$G$34</f>
        <v>59</v>
      </c>
      <c r="AF26" s="11">
        <f>[22]Outubro!$G$35</f>
        <v>44</v>
      </c>
      <c r="AG26" s="15">
        <f>MIN(B26:AF26)</f>
        <v>15</v>
      </c>
      <c r="AH26" s="94">
        <f>AVERAGE(B26:AF26)</f>
        <v>38.322580645161288</v>
      </c>
      <c r="AJ26" t="s">
        <v>47</v>
      </c>
      <c r="AM26" t="s">
        <v>47</v>
      </c>
    </row>
    <row r="27" spans="1:39" x14ac:dyDescent="0.2">
      <c r="A27" s="58" t="s">
        <v>8</v>
      </c>
      <c r="B27" s="11">
        <f>[23]Outubro!$G$5</f>
        <v>13</v>
      </c>
      <c r="C27" s="11">
        <f>[23]Outubro!$G$6</f>
        <v>17</v>
      </c>
      <c r="D27" s="11">
        <f>[23]Outubro!$G$7</f>
        <v>19</v>
      </c>
      <c r="E27" s="11">
        <f>[23]Outubro!$G$8</f>
        <v>34</v>
      </c>
      <c r="F27" s="11">
        <f>[23]Outubro!$G$9</f>
        <v>31</v>
      </c>
      <c r="G27" s="11">
        <f>[23]Outubro!$G$10</f>
        <v>26</v>
      </c>
      <c r="H27" s="11">
        <f>[23]Outubro!$G$11</f>
        <v>21</v>
      </c>
      <c r="I27" s="11">
        <f>[23]Outubro!$G$12</f>
        <v>37</v>
      </c>
      <c r="J27" s="11">
        <f>[23]Outubro!$G$13</f>
        <v>37</v>
      </c>
      <c r="K27" s="11">
        <f>[23]Outubro!$G$14</f>
        <v>14</v>
      </c>
      <c r="L27" s="11">
        <f>[23]Outubro!$G$15</f>
        <v>27</v>
      </c>
      <c r="M27" s="11">
        <f>[23]Outubro!$G$16</f>
        <v>34</v>
      </c>
      <c r="N27" s="11">
        <f>[23]Outubro!$G$17</f>
        <v>29</v>
      </c>
      <c r="O27" s="11">
        <f>[23]Outubro!$G$18</f>
        <v>32</v>
      </c>
      <c r="P27" s="11">
        <f>[23]Outubro!$G$19</f>
        <v>76</v>
      </c>
      <c r="Q27" s="11">
        <f>[23]Outubro!$G$20</f>
        <v>49</v>
      </c>
      <c r="R27" s="11">
        <f>[23]Outubro!$G$21</f>
        <v>36</v>
      </c>
      <c r="S27" s="11">
        <f>[23]Outubro!$G$22</f>
        <v>37</v>
      </c>
      <c r="T27" s="11">
        <f>[23]Outubro!$G$23</f>
        <v>31</v>
      </c>
      <c r="U27" s="11">
        <f>[23]Outubro!$G$24</f>
        <v>28</v>
      </c>
      <c r="V27" s="11">
        <f>[23]Outubro!$G$25</f>
        <v>26</v>
      </c>
      <c r="W27" s="11">
        <f>[23]Outubro!$G$26</f>
        <v>27</v>
      </c>
      <c r="X27" s="11">
        <f>[23]Outubro!$G$27</f>
        <v>37</v>
      </c>
      <c r="Y27" s="11">
        <f>[23]Outubro!$G$28</f>
        <v>37</v>
      </c>
      <c r="Z27" s="11">
        <f>[23]Outubro!$G$29</f>
        <v>30</v>
      </c>
      <c r="AA27" s="11">
        <f>[23]Outubro!$G$30</f>
        <v>47</v>
      </c>
      <c r="AB27" s="11">
        <f>[23]Outubro!$G$31</f>
        <v>33</v>
      </c>
      <c r="AC27" s="11">
        <f>[23]Outubro!$G$32</f>
        <v>31</v>
      </c>
      <c r="AD27" s="11">
        <f>[23]Outubro!$G$33</f>
        <v>50</v>
      </c>
      <c r="AE27" s="11">
        <f>[23]Outubro!$G$34</f>
        <v>55</v>
      </c>
      <c r="AF27" s="11">
        <f>[23]Outubro!$G$35</f>
        <v>42</v>
      </c>
      <c r="AG27" s="15">
        <f>MIN(B27:AF27)</f>
        <v>13</v>
      </c>
      <c r="AH27" s="94">
        <f>AVERAGE(B27:AF27)</f>
        <v>33.645161290322584</v>
      </c>
      <c r="AJ27" t="s">
        <v>47</v>
      </c>
      <c r="AK27" t="s">
        <v>47</v>
      </c>
      <c r="AL27" t="s">
        <v>47</v>
      </c>
    </row>
    <row r="28" spans="1:39" x14ac:dyDescent="0.2">
      <c r="A28" s="58" t="s">
        <v>9</v>
      </c>
      <c r="B28" s="11">
        <f>[24]Outubro!$G$5</f>
        <v>15</v>
      </c>
      <c r="C28" s="11">
        <f>[24]Outubro!$G$6</f>
        <v>16</v>
      </c>
      <c r="D28" s="11">
        <f>[24]Outubro!$G$7</f>
        <v>14</v>
      </c>
      <c r="E28" s="11">
        <f>[24]Outubro!$G$8</f>
        <v>23</v>
      </c>
      <c r="F28" s="11">
        <f>[24]Outubro!$G$9</f>
        <v>32</v>
      </c>
      <c r="G28" s="11">
        <f>[24]Outubro!$G$10</f>
        <v>21</v>
      </c>
      <c r="H28" s="11">
        <f>[24]Outubro!$G$11</f>
        <v>17</v>
      </c>
      <c r="I28" s="11">
        <f>[24]Outubro!$G$12</f>
        <v>23</v>
      </c>
      <c r="J28" s="11">
        <f>[24]Outubro!$G$13</f>
        <v>19</v>
      </c>
      <c r="K28" s="11">
        <f>[24]Outubro!$G$14</f>
        <v>14</v>
      </c>
      <c r="L28" s="11">
        <f>[24]Outubro!$G$15</f>
        <v>25</v>
      </c>
      <c r="M28" s="11">
        <f>[24]Outubro!$G$16</f>
        <v>32</v>
      </c>
      <c r="N28" s="11">
        <f>[24]Outubro!$G$17</f>
        <v>26</v>
      </c>
      <c r="O28" s="11">
        <f>[24]Outubro!$G$18</f>
        <v>35</v>
      </c>
      <c r="P28" s="11">
        <f>[24]Outubro!$G$19</f>
        <v>56</v>
      </c>
      <c r="Q28" s="11">
        <f>[24]Outubro!$G$20</f>
        <v>55</v>
      </c>
      <c r="R28" s="11">
        <f>[24]Outubro!$G$21</f>
        <v>40</v>
      </c>
      <c r="S28" s="11">
        <f>[24]Outubro!$G$22</f>
        <v>40</v>
      </c>
      <c r="T28" s="11">
        <f>[24]Outubro!$G$23</f>
        <v>34</v>
      </c>
      <c r="U28" s="11">
        <f>[24]Outubro!$G$24</f>
        <v>40</v>
      </c>
      <c r="V28" s="11">
        <f>[24]Outubro!$G$25</f>
        <v>34</v>
      </c>
      <c r="W28" s="11">
        <f>[24]Outubro!$G$26</f>
        <v>37</v>
      </c>
      <c r="X28" s="11">
        <f>[24]Outubro!$G$27</f>
        <v>39</v>
      </c>
      <c r="Y28" s="11">
        <f>[24]Outubro!$G$28</f>
        <v>57</v>
      </c>
      <c r="Z28" s="11">
        <f>[24]Outubro!$G$29</f>
        <v>36</v>
      </c>
      <c r="AA28" s="11">
        <f>[24]Outubro!$G$30</f>
        <v>50</v>
      </c>
      <c r="AB28" s="11">
        <f>[24]Outubro!$G$31</f>
        <v>33</v>
      </c>
      <c r="AC28" s="11">
        <f>[24]Outubro!$G$32</f>
        <v>37</v>
      </c>
      <c r="AD28" s="11">
        <f>[24]Outubro!$G$33</f>
        <v>58</v>
      </c>
      <c r="AE28" s="11">
        <f>[24]Outubro!$G$34</f>
        <v>61</v>
      </c>
      <c r="AF28" s="11">
        <f>[24]Outubro!$G$35</f>
        <v>45</v>
      </c>
      <c r="AG28" s="15">
        <f>MIN(B28:AF28)</f>
        <v>14</v>
      </c>
      <c r="AH28" s="94">
        <f>AVERAGE(B28:AF28)</f>
        <v>34.322580645161288</v>
      </c>
      <c r="AL28" t="s">
        <v>47</v>
      </c>
    </row>
    <row r="29" spans="1:39" x14ac:dyDescent="0.2">
      <c r="A29" s="58" t="s">
        <v>42</v>
      </c>
      <c r="B29" s="11">
        <f>[25]Outubro!$G$5</f>
        <v>21</v>
      </c>
      <c r="C29" s="11">
        <f>[25]Outubro!$G$6</f>
        <v>23</v>
      </c>
      <c r="D29" s="11">
        <f>[25]Outubro!$G$7</f>
        <v>25</v>
      </c>
      <c r="E29" s="11">
        <f>[25]Outubro!$G$8</f>
        <v>41</v>
      </c>
      <c r="F29" s="11">
        <f>[25]Outubro!$G$9</f>
        <v>39</v>
      </c>
      <c r="G29" s="11">
        <f>[25]Outubro!$G$10</f>
        <v>28</v>
      </c>
      <c r="H29" s="11">
        <f>[25]Outubro!$G$11</f>
        <v>24</v>
      </c>
      <c r="I29" s="11">
        <f>[25]Outubro!$G$12</f>
        <v>24</v>
      </c>
      <c r="J29" s="11">
        <f>[25]Outubro!$G$13</f>
        <v>19</v>
      </c>
      <c r="K29" s="11">
        <f>[25]Outubro!$G$14</f>
        <v>19</v>
      </c>
      <c r="L29" s="11">
        <f>[25]Outubro!$G$15</f>
        <v>23</v>
      </c>
      <c r="M29" s="11">
        <f>[25]Outubro!$G$16</f>
        <v>41</v>
      </c>
      <c r="N29" s="11">
        <f>[25]Outubro!$G$17</f>
        <v>31</v>
      </c>
      <c r="O29" s="11">
        <f>[25]Outubro!$G$18</f>
        <v>27</v>
      </c>
      <c r="P29" s="11">
        <f>[25]Outubro!$G$19</f>
        <v>69</v>
      </c>
      <c r="Q29" s="11">
        <f>[25]Outubro!$G$20</f>
        <v>55</v>
      </c>
      <c r="R29" s="11">
        <f>[25]Outubro!$G$21</f>
        <v>42</v>
      </c>
      <c r="S29" s="11">
        <f>[25]Outubro!$G$22</f>
        <v>49</v>
      </c>
      <c r="T29" s="11">
        <f>[25]Outubro!$G$23</f>
        <v>50</v>
      </c>
      <c r="U29" s="11">
        <f>[25]Outubro!$G$24</f>
        <v>40</v>
      </c>
      <c r="V29" s="11">
        <f>[25]Outubro!$G$25</f>
        <v>46</v>
      </c>
      <c r="W29" s="11">
        <f>[25]Outubro!$G$26</f>
        <v>47</v>
      </c>
      <c r="X29" s="11">
        <f>[25]Outubro!$G$27</f>
        <v>58</v>
      </c>
      <c r="Y29" s="11">
        <f>[25]Outubro!$G$28</f>
        <v>53</v>
      </c>
      <c r="Z29" s="11">
        <f>[25]Outubro!$G$29</f>
        <v>43</v>
      </c>
      <c r="AA29" s="11">
        <f>[25]Outubro!$G$30</f>
        <v>79</v>
      </c>
      <c r="AB29" s="11">
        <f>[25]Outubro!$G$31</f>
        <v>40</v>
      </c>
      <c r="AC29" s="11">
        <f>[25]Outubro!$G$32</f>
        <v>48</v>
      </c>
      <c r="AD29" s="11">
        <f>[25]Outubro!$G$33</f>
        <v>69</v>
      </c>
      <c r="AE29" s="11">
        <f>[25]Outubro!$G$34</f>
        <v>47</v>
      </c>
      <c r="AF29" s="11">
        <f>[25]Outubro!$G$35</f>
        <v>42</v>
      </c>
      <c r="AG29" s="15">
        <f t="shared" ref="AG29" si="7">MIN(B29:AF29)</f>
        <v>19</v>
      </c>
      <c r="AH29" s="94">
        <f t="shared" ref="AH29" si="8">AVERAGE(B29:AF29)</f>
        <v>40.70967741935484</v>
      </c>
      <c r="AK29" t="s">
        <v>47</v>
      </c>
      <c r="AL29" t="s">
        <v>47</v>
      </c>
    </row>
    <row r="30" spans="1:39" x14ac:dyDescent="0.2">
      <c r="A30" s="58" t="s">
        <v>10</v>
      </c>
      <c r="B30" s="11" t="str">
        <f>[26]Outubro!$G$5</f>
        <v>*</v>
      </c>
      <c r="C30" s="11" t="str">
        <f>[26]Outubro!$G$6</f>
        <v>*</v>
      </c>
      <c r="D30" s="11" t="str">
        <f>[26]Outubro!$G$7</f>
        <v>*</v>
      </c>
      <c r="E30" s="11" t="str">
        <f>[26]Outubro!$G$8</f>
        <v>*</v>
      </c>
      <c r="F30" s="11" t="str">
        <f>[26]Outubro!$G$9</f>
        <v>*</v>
      </c>
      <c r="G30" s="11" t="str">
        <f>[26]Outubro!$G$10</f>
        <v>*</v>
      </c>
      <c r="H30" s="11" t="str">
        <f>[26]Outubro!$G$11</f>
        <v>*</v>
      </c>
      <c r="I30" s="11" t="str">
        <f>[26]Outubro!$G$12</f>
        <v>*</v>
      </c>
      <c r="J30" s="11" t="str">
        <f>[26]Outubro!$G$13</f>
        <v>*</v>
      </c>
      <c r="K30" s="11" t="str">
        <f>[26]Outubro!$G$14</f>
        <v>*</v>
      </c>
      <c r="L30" s="11" t="str">
        <f>[26]Outubro!$G$15</f>
        <v>*</v>
      </c>
      <c r="M30" s="11" t="str">
        <f>[26]Outubro!$G$16</f>
        <v>*</v>
      </c>
      <c r="N30" s="11" t="str">
        <f>[26]Outubro!$G$17</f>
        <v>*</v>
      </c>
      <c r="O30" s="11" t="str">
        <f>[26]Outubro!$G$18</f>
        <v>*</v>
      </c>
      <c r="P30" s="11" t="str">
        <f>[26]Outubro!$G$19</f>
        <v>*</v>
      </c>
      <c r="Q30" s="11" t="str">
        <f>[26]Outubro!$G$20</f>
        <v>*</v>
      </c>
      <c r="R30" s="11" t="str">
        <f>[26]Outubro!$G$21</f>
        <v>*</v>
      </c>
      <c r="S30" s="11" t="str">
        <f>[26]Outubro!$G$22</f>
        <v>*</v>
      </c>
      <c r="T30" s="11" t="str">
        <f>[26]Outubro!$G$23</f>
        <v>*</v>
      </c>
      <c r="U30" s="11" t="str">
        <f>[26]Outubro!$G$24</f>
        <v>*</v>
      </c>
      <c r="V30" s="11" t="str">
        <f>[26]Outubro!$G$25</f>
        <v>*</v>
      </c>
      <c r="W30" s="11" t="str">
        <f>[26]Outubro!$G$26</f>
        <v>*</v>
      </c>
      <c r="X30" s="11" t="str">
        <f>[26]Outubro!$G$27</f>
        <v>*</v>
      </c>
      <c r="Y30" s="11" t="str">
        <f>[26]Outubro!$G$28</f>
        <v>*</v>
      </c>
      <c r="Z30" s="11" t="str">
        <f>[26]Outubro!$G$29</f>
        <v>*</v>
      </c>
      <c r="AA30" s="11" t="str">
        <f>[26]Outubro!$G$30</f>
        <v>*</v>
      </c>
      <c r="AB30" s="11" t="str">
        <f>[26]Outubro!$G$31</f>
        <v>*</v>
      </c>
      <c r="AC30" s="11" t="str">
        <f>[26]Outubro!$G$32</f>
        <v>*</v>
      </c>
      <c r="AD30" s="11" t="str">
        <f>[26]Outubro!$G$33</f>
        <v>*</v>
      </c>
      <c r="AE30" s="11" t="str">
        <f>[26]Outubro!$G$34</f>
        <v>*</v>
      </c>
      <c r="AF30" s="11" t="str">
        <f>[26]Outubro!$G$35</f>
        <v>*</v>
      </c>
      <c r="AG30" s="15" t="s">
        <v>226</v>
      </c>
      <c r="AH30" s="94" t="s">
        <v>226</v>
      </c>
      <c r="AK30" t="s">
        <v>47</v>
      </c>
      <c r="AL30" t="s">
        <v>47</v>
      </c>
    </row>
    <row r="31" spans="1:39" x14ac:dyDescent="0.2">
      <c r="A31" s="58" t="s">
        <v>172</v>
      </c>
      <c r="B31" s="11">
        <f>[27]Outubro!$G$5</f>
        <v>17</v>
      </c>
      <c r="C31" s="11">
        <f>[27]Outubro!$G$6</f>
        <v>24</v>
      </c>
      <c r="D31" s="11">
        <f>[27]Outubro!$G$7</f>
        <v>22</v>
      </c>
      <c r="E31" s="11">
        <f>[27]Outubro!$G$8</f>
        <v>34</v>
      </c>
      <c r="F31" s="11">
        <f>[27]Outubro!$G$9</f>
        <v>36</v>
      </c>
      <c r="G31" s="11">
        <f>[27]Outubro!$G$10</f>
        <v>28</v>
      </c>
      <c r="H31" s="11">
        <f>[27]Outubro!$G$11</f>
        <v>25</v>
      </c>
      <c r="I31" s="11">
        <f>[27]Outubro!$G$12</f>
        <v>25</v>
      </c>
      <c r="J31" s="11">
        <f>[27]Outubro!$G$13</f>
        <v>23</v>
      </c>
      <c r="K31" s="11">
        <f>[27]Outubro!$G$14</f>
        <v>13</v>
      </c>
      <c r="L31" s="11">
        <f>[27]Outubro!$G$15</f>
        <v>26</v>
      </c>
      <c r="M31" s="11">
        <f>[27]Outubro!$G$16</f>
        <v>38</v>
      </c>
      <c r="N31" s="11">
        <f>[27]Outubro!$G$17</f>
        <v>36</v>
      </c>
      <c r="O31" s="11">
        <f>[27]Outubro!$G$18</f>
        <v>34</v>
      </c>
      <c r="P31" s="11">
        <f>[27]Outubro!$G$19</f>
        <v>62</v>
      </c>
      <c r="Q31" s="11">
        <f>[27]Outubro!$G$20</f>
        <v>60</v>
      </c>
      <c r="R31" s="11">
        <f>[27]Outubro!$G$21</f>
        <v>43</v>
      </c>
      <c r="S31" s="11">
        <f>[27]Outubro!$G$22</f>
        <v>49</v>
      </c>
      <c r="T31" s="11">
        <f>[27]Outubro!$G$23</f>
        <v>36</v>
      </c>
      <c r="U31" s="11">
        <f>[27]Outubro!$G$24</f>
        <v>43</v>
      </c>
      <c r="V31" s="11">
        <f>[27]Outubro!$G$25</f>
        <v>35</v>
      </c>
      <c r="W31" s="11">
        <f>[27]Outubro!$G$26</f>
        <v>42</v>
      </c>
      <c r="X31" s="11">
        <f>[27]Outubro!$G$27</f>
        <v>47</v>
      </c>
      <c r="Y31" s="11">
        <f>[27]Outubro!$G$28</f>
        <v>64</v>
      </c>
      <c r="Z31" s="11">
        <f>[27]Outubro!$G$29</f>
        <v>38</v>
      </c>
      <c r="AA31" s="11">
        <f>[27]Outubro!$G$30</f>
        <v>62</v>
      </c>
      <c r="AB31" s="11">
        <f>[27]Outubro!$G$31</f>
        <v>38</v>
      </c>
      <c r="AC31" s="11">
        <f>[27]Outubro!$G$32</f>
        <v>35</v>
      </c>
      <c r="AD31" s="11">
        <f>[27]Outubro!$G$33</f>
        <v>62</v>
      </c>
      <c r="AE31" s="11">
        <f>[27]Outubro!$G$34</f>
        <v>46</v>
      </c>
      <c r="AF31" s="11">
        <f>[27]Outubro!$G$35</f>
        <v>44</v>
      </c>
      <c r="AG31" s="15">
        <f>MIN(B31:AF31)</f>
        <v>13</v>
      </c>
      <c r="AH31" s="94">
        <f>AVERAGE(B31:AF31)</f>
        <v>38.29032258064516</v>
      </c>
      <c r="AI31" s="12" t="s">
        <v>47</v>
      </c>
      <c r="AJ31" t="s">
        <v>47</v>
      </c>
      <c r="AL31" t="s">
        <v>47</v>
      </c>
    </row>
    <row r="32" spans="1:39" x14ac:dyDescent="0.2">
      <c r="A32" s="58" t="s">
        <v>11</v>
      </c>
      <c r="B32" s="11" t="str">
        <f>[28]Outubro!$G$5</f>
        <v>*</v>
      </c>
      <c r="C32" s="11" t="str">
        <f>[28]Outubro!$G$6</f>
        <v>*</v>
      </c>
      <c r="D32" s="11" t="str">
        <f>[28]Outubro!$G$7</f>
        <v>*</v>
      </c>
      <c r="E32" s="11" t="str">
        <f>[28]Outubro!$G$8</f>
        <v>*</v>
      </c>
      <c r="F32" s="11" t="str">
        <f>[28]Outubro!$G$9</f>
        <v>*</v>
      </c>
      <c r="G32" s="11" t="str">
        <f>[28]Outubro!$G$10</f>
        <v>*</v>
      </c>
      <c r="H32" s="11" t="str">
        <f>[28]Outubro!$G$11</f>
        <v>*</v>
      </c>
      <c r="I32" s="11" t="str">
        <f>[28]Outubro!$G$12</f>
        <v>*</v>
      </c>
      <c r="J32" s="11" t="str">
        <f>[28]Outubro!$G$13</f>
        <v>*</v>
      </c>
      <c r="K32" s="11" t="str">
        <f>[28]Outubro!$G$14</f>
        <v>*</v>
      </c>
      <c r="L32" s="11" t="str">
        <f>[28]Outubro!$G$15</f>
        <v>*</v>
      </c>
      <c r="M32" s="11" t="str">
        <f>[28]Outubro!$G$16</f>
        <v>*</v>
      </c>
      <c r="N32" s="11" t="str">
        <f>[28]Outubro!$G$17</f>
        <v>*</v>
      </c>
      <c r="O32" s="11" t="str">
        <f>[28]Outubro!$G$18</f>
        <v>*</v>
      </c>
      <c r="P32" s="11" t="str">
        <f>[28]Outubro!$G$19</f>
        <v>*</v>
      </c>
      <c r="Q32" s="11" t="str">
        <f>[28]Outubro!$G$20</f>
        <v>*</v>
      </c>
      <c r="R32" s="11" t="str">
        <f>[28]Outubro!$G$21</f>
        <v>*</v>
      </c>
      <c r="S32" s="11" t="str">
        <f>[28]Outubro!$G$22</f>
        <v>*</v>
      </c>
      <c r="T32" s="11" t="str">
        <f>[28]Outubro!$G$23</f>
        <v>*</v>
      </c>
      <c r="U32" s="11" t="str">
        <f>[28]Outubro!$G$24</f>
        <v>*</v>
      </c>
      <c r="V32" s="11" t="str">
        <f>[28]Outubro!$G$25</f>
        <v>*</v>
      </c>
      <c r="W32" s="11" t="str">
        <f>[28]Outubro!$G$26</f>
        <v>*</v>
      </c>
      <c r="X32" s="11" t="str">
        <f>[28]Outubro!$G$27</f>
        <v>*</v>
      </c>
      <c r="Y32" s="11" t="str">
        <f>[28]Outubro!$G$28</f>
        <v>*</v>
      </c>
      <c r="Z32" s="11" t="str">
        <f>[28]Outubro!$G$29</f>
        <v>*</v>
      </c>
      <c r="AA32" s="11" t="str">
        <f>[28]Outubro!$G$30</f>
        <v>*</v>
      </c>
      <c r="AB32" s="11" t="str">
        <f>[28]Outubro!$G$31</f>
        <v>*</v>
      </c>
      <c r="AC32" s="11" t="str">
        <f>[28]Outubro!$G$32</f>
        <v>*</v>
      </c>
      <c r="AD32" s="11" t="str">
        <f>[28]Outubro!$G$33</f>
        <v>*</v>
      </c>
      <c r="AE32" s="11" t="str">
        <f>[28]Outubro!$G$34</f>
        <v>*</v>
      </c>
      <c r="AF32" s="11" t="str">
        <f>[28]Outubro!$G$35</f>
        <v>*</v>
      </c>
      <c r="AG32" s="15" t="s">
        <v>226</v>
      </c>
      <c r="AH32" s="94" t="s">
        <v>226</v>
      </c>
      <c r="AL32" t="s">
        <v>47</v>
      </c>
    </row>
    <row r="33" spans="1:39" s="5" customFormat="1" x14ac:dyDescent="0.2">
      <c r="A33" s="58" t="s">
        <v>12</v>
      </c>
      <c r="B33" s="11" t="str">
        <f>[29]Outubro!$G$5</f>
        <v>*</v>
      </c>
      <c r="C33" s="11" t="str">
        <f>[29]Outubro!$G$6</f>
        <v>*</v>
      </c>
      <c r="D33" s="11" t="str">
        <f>[29]Outubro!$G$7</f>
        <v>*</v>
      </c>
      <c r="E33" s="11" t="str">
        <f>[29]Outubro!$G$8</f>
        <v>*</v>
      </c>
      <c r="F33" s="11" t="str">
        <f>[29]Outubro!$G$9</f>
        <v>*</v>
      </c>
      <c r="G33" s="11" t="str">
        <f>[29]Outubro!$G$10</f>
        <v>*</v>
      </c>
      <c r="H33" s="11" t="str">
        <f>[29]Outubro!$G$11</f>
        <v>*</v>
      </c>
      <c r="I33" s="11" t="str">
        <f>[29]Outubro!$G$12</f>
        <v>*</v>
      </c>
      <c r="J33" s="11" t="str">
        <f>[29]Outubro!$G$13</f>
        <v>*</v>
      </c>
      <c r="K33" s="11" t="str">
        <f>[29]Outubro!$G$14</f>
        <v>*</v>
      </c>
      <c r="L33" s="11" t="str">
        <f>[29]Outubro!$G$15</f>
        <v>*</v>
      </c>
      <c r="M33" s="11" t="str">
        <f>[29]Outubro!$G$16</f>
        <v>*</v>
      </c>
      <c r="N33" s="11" t="str">
        <f>[29]Outubro!$G$17</f>
        <v>*</v>
      </c>
      <c r="O33" s="11">
        <f>[29]Outubro!$G$18</f>
        <v>23</v>
      </c>
      <c r="P33" s="11">
        <f>[29]Outubro!$G$19</f>
        <v>39</v>
      </c>
      <c r="Q33" s="11">
        <f>[29]Outubro!$G$20</f>
        <v>35</v>
      </c>
      <c r="R33" s="11">
        <f>[29]Outubro!$G$21</f>
        <v>26</v>
      </c>
      <c r="S33" s="11">
        <f>[29]Outubro!$G$22</f>
        <v>31</v>
      </c>
      <c r="T33" s="11">
        <f>[29]Outubro!$G$23</f>
        <v>85</v>
      </c>
      <c r="U33" s="11" t="str">
        <f>[29]Outubro!$G$24</f>
        <v>*</v>
      </c>
      <c r="V33" s="11" t="str">
        <f>[29]Outubro!$G$25</f>
        <v>*</v>
      </c>
      <c r="W33" s="11" t="str">
        <f>[29]Outubro!$G$26</f>
        <v>*</v>
      </c>
      <c r="X33" s="11" t="str">
        <f>[29]Outubro!$G$27</f>
        <v>*</v>
      </c>
      <c r="Y33" s="11" t="str">
        <f>[29]Outubro!$G$28</f>
        <v>*</v>
      </c>
      <c r="Z33" s="11" t="str">
        <f>[29]Outubro!$G$29</f>
        <v>*</v>
      </c>
      <c r="AA33" s="11" t="str">
        <f>[29]Outubro!$G$30</f>
        <v>*</v>
      </c>
      <c r="AB33" s="11" t="str">
        <f>[29]Outubro!$G$31</f>
        <v>*</v>
      </c>
      <c r="AC33" s="11" t="str">
        <f>[29]Outubro!$G$32</f>
        <v>*</v>
      </c>
      <c r="AD33" s="11">
        <f>[29]Outubro!$G$33</f>
        <v>61</v>
      </c>
      <c r="AE33" s="11">
        <f>[29]Outubro!$G$34</f>
        <v>35</v>
      </c>
      <c r="AF33" s="11">
        <f>[29]Outubro!$G$35</f>
        <v>42</v>
      </c>
      <c r="AG33" s="15">
        <f t="shared" ref="AG33:AG35" si="9">MIN(B33:AF33)</f>
        <v>23</v>
      </c>
      <c r="AH33" s="94">
        <f t="shared" ref="AH33:AH35" si="10">AVERAGE(B33:AF33)</f>
        <v>41.888888888888886</v>
      </c>
      <c r="AJ33" s="5" t="s">
        <v>47</v>
      </c>
    </row>
    <row r="34" spans="1:39" x14ac:dyDescent="0.2">
      <c r="A34" s="58" t="s">
        <v>13</v>
      </c>
      <c r="B34" s="11" t="str">
        <f>[30]Outubro!$G$5</f>
        <v>*</v>
      </c>
      <c r="C34" s="11" t="str">
        <f>[30]Outubro!$G$6</f>
        <v>*</v>
      </c>
      <c r="D34" s="11" t="str">
        <f>[30]Outubro!$G$7</f>
        <v>*</v>
      </c>
      <c r="E34" s="11" t="str">
        <f>[30]Outubro!$G$8</f>
        <v>*</v>
      </c>
      <c r="F34" s="11" t="str">
        <f>[30]Outubro!$G$9</f>
        <v>*</v>
      </c>
      <c r="G34" s="11" t="str">
        <f>[30]Outubro!$G$10</f>
        <v>*</v>
      </c>
      <c r="H34" s="11" t="str">
        <f>[30]Outubro!$G$11</f>
        <v>*</v>
      </c>
      <c r="I34" s="11" t="str">
        <f>[30]Outubro!$G$12</f>
        <v>*</v>
      </c>
      <c r="J34" s="11" t="str">
        <f>[30]Outubro!$G$13</f>
        <v>*</v>
      </c>
      <c r="K34" s="11" t="str">
        <f>[30]Outubro!$G$14</f>
        <v>*</v>
      </c>
      <c r="L34" s="11" t="str">
        <f>[30]Outubro!$G$15</f>
        <v>*</v>
      </c>
      <c r="M34" s="11" t="str">
        <f>[30]Outubro!$G$16</f>
        <v>*</v>
      </c>
      <c r="N34" s="11" t="str">
        <f>[30]Outubro!$G$17</f>
        <v>*</v>
      </c>
      <c r="O34" s="11" t="str">
        <f>[30]Outubro!$G$18</f>
        <v>*</v>
      </c>
      <c r="P34" s="11" t="str">
        <f>[30]Outubro!$G$19</f>
        <v>*</v>
      </c>
      <c r="Q34" s="11" t="str">
        <f>[30]Outubro!$G$20</f>
        <v>*</v>
      </c>
      <c r="R34" s="11" t="str">
        <f>[30]Outubro!$G$21</f>
        <v>*</v>
      </c>
      <c r="S34" s="11" t="str">
        <f>[30]Outubro!$G$22</f>
        <v>*</v>
      </c>
      <c r="T34" s="11" t="str">
        <f>[30]Outubro!$G$23</f>
        <v>*</v>
      </c>
      <c r="U34" s="11" t="str">
        <f>[30]Outubro!$G$24</f>
        <v>*</v>
      </c>
      <c r="V34" s="11" t="str">
        <f>[30]Outubro!$G$25</f>
        <v>*</v>
      </c>
      <c r="W34" s="11" t="str">
        <f>[30]Outubro!$G$26</f>
        <v>*</v>
      </c>
      <c r="X34" s="11" t="str">
        <f>[30]Outubro!$G$27</f>
        <v>*</v>
      </c>
      <c r="Y34" s="11" t="str">
        <f>[30]Outubro!$G$28</f>
        <v>*</v>
      </c>
      <c r="Z34" s="11" t="str">
        <f>[30]Outubro!$G$29</f>
        <v>*</v>
      </c>
      <c r="AA34" s="11" t="str">
        <f>[30]Outubro!$G$30</f>
        <v>*</v>
      </c>
      <c r="AB34" s="11" t="str">
        <f>[30]Outubro!$G$31</f>
        <v>*</v>
      </c>
      <c r="AC34" s="11" t="str">
        <f>[30]Outubro!$G$32</f>
        <v>*</v>
      </c>
      <c r="AD34" s="11" t="str">
        <f>[30]Outubro!$G$33</f>
        <v>*</v>
      </c>
      <c r="AE34" s="11" t="str">
        <f>[30]Outubro!$G$34</f>
        <v>*</v>
      </c>
      <c r="AF34" s="11" t="str">
        <f>[30]Outubro!$G$35</f>
        <v>*</v>
      </c>
      <c r="AG34" s="15" t="s">
        <v>226</v>
      </c>
      <c r="AH34" s="94" t="s">
        <v>226</v>
      </c>
      <c r="AK34" t="s">
        <v>47</v>
      </c>
    </row>
    <row r="35" spans="1:39" x14ac:dyDescent="0.2">
      <c r="A35" s="58" t="s">
        <v>173</v>
      </c>
      <c r="B35" s="11">
        <f>[31]Outubro!$G$5</f>
        <v>21</v>
      </c>
      <c r="C35" s="11">
        <f>[31]Outubro!$G$6</f>
        <v>22</v>
      </c>
      <c r="D35" s="11">
        <f>[31]Outubro!$G$7</f>
        <v>25</v>
      </c>
      <c r="E35" s="11">
        <f>[31]Outubro!$G$8</f>
        <v>36</v>
      </c>
      <c r="F35" s="11">
        <f>[31]Outubro!$G$9</f>
        <v>38</v>
      </c>
      <c r="G35" s="11">
        <f>[31]Outubro!$G$10</f>
        <v>33</v>
      </c>
      <c r="H35" s="11">
        <f>[31]Outubro!$G$11</f>
        <v>32</v>
      </c>
      <c r="I35" s="11">
        <f>[31]Outubro!$G$12</f>
        <v>33</v>
      </c>
      <c r="J35" s="11">
        <f>[31]Outubro!$G$13</f>
        <v>26</v>
      </c>
      <c r="K35" s="11">
        <f>[31]Outubro!$G$14</f>
        <v>28</v>
      </c>
      <c r="L35" s="11">
        <f>[31]Outubro!$G$15</f>
        <v>30</v>
      </c>
      <c r="M35" s="11">
        <f>[31]Outubro!$G$16</f>
        <v>40</v>
      </c>
      <c r="N35" s="11">
        <f>[31]Outubro!$G$17</f>
        <v>43</v>
      </c>
      <c r="O35" s="11">
        <f>[31]Outubro!$G$18</f>
        <v>38</v>
      </c>
      <c r="P35" s="11" t="str">
        <f>[31]Outubro!$G$19</f>
        <v>*</v>
      </c>
      <c r="Q35" s="11">
        <f>[31]Outubro!$G$20</f>
        <v>78</v>
      </c>
      <c r="R35" s="11">
        <f>[31]Outubro!$G$21</f>
        <v>57</v>
      </c>
      <c r="S35" s="11">
        <f>[31]Outubro!$G$22</f>
        <v>50</v>
      </c>
      <c r="T35" s="11">
        <f>[31]Outubro!$G$23</f>
        <v>58</v>
      </c>
      <c r="U35" s="11">
        <f>[31]Outubro!$G$24</f>
        <v>53</v>
      </c>
      <c r="V35" s="11">
        <f>[31]Outubro!$G$25</f>
        <v>52</v>
      </c>
      <c r="W35" s="11">
        <f>[31]Outubro!$G$26</f>
        <v>55</v>
      </c>
      <c r="X35" s="11" t="str">
        <f>[31]Outubro!$G$27</f>
        <v>*</v>
      </c>
      <c r="Y35" s="11" t="str">
        <f>[31]Outubro!$G$28</f>
        <v>*</v>
      </c>
      <c r="Z35" s="11">
        <f>[31]Outubro!$G$29</f>
        <v>57</v>
      </c>
      <c r="AA35" s="11" t="str">
        <f>[31]Outubro!$G$30</f>
        <v>*</v>
      </c>
      <c r="AB35" s="11">
        <f>[31]Outubro!$G$31</f>
        <v>63</v>
      </c>
      <c r="AC35" s="11">
        <f>[31]Outubro!$G$32</f>
        <v>52</v>
      </c>
      <c r="AD35" s="11">
        <f>[31]Outubro!$G$33</f>
        <v>83</v>
      </c>
      <c r="AE35" s="11">
        <f>[31]Outubro!$G$34</f>
        <v>84</v>
      </c>
      <c r="AF35" s="11">
        <f>[31]Outubro!$G$35</f>
        <v>64</v>
      </c>
      <c r="AG35" s="15">
        <f t="shared" si="9"/>
        <v>21</v>
      </c>
      <c r="AH35" s="94">
        <f t="shared" si="10"/>
        <v>46.333333333333336</v>
      </c>
    </row>
    <row r="36" spans="1:39" x14ac:dyDescent="0.2">
      <c r="A36" s="58" t="s">
        <v>144</v>
      </c>
      <c r="B36" s="11" t="str">
        <f>[32]Outubro!$G$5</f>
        <v>*</v>
      </c>
      <c r="C36" s="11" t="str">
        <f>[32]Outubro!$G$6</f>
        <v>*</v>
      </c>
      <c r="D36" s="11" t="str">
        <f>[32]Outubro!$G$7</f>
        <v>*</v>
      </c>
      <c r="E36" s="11" t="str">
        <f>[32]Outubro!$G$8</f>
        <v>*</v>
      </c>
      <c r="F36" s="11" t="str">
        <f>[32]Outubro!$G$9</f>
        <v>*</v>
      </c>
      <c r="G36" s="11" t="str">
        <f>[32]Outubro!$G$10</f>
        <v>*</v>
      </c>
      <c r="H36" s="11" t="str">
        <f>[32]Outubro!$G$11</f>
        <v>*</v>
      </c>
      <c r="I36" s="11" t="str">
        <f>[32]Outubro!$G$12</f>
        <v>*</v>
      </c>
      <c r="J36" s="11" t="str">
        <f>[32]Outubro!$G$13</f>
        <v>*</v>
      </c>
      <c r="K36" s="11" t="str">
        <f>[32]Outubro!$G$14</f>
        <v>*</v>
      </c>
      <c r="L36" s="11" t="str">
        <f>[32]Outubro!$G$15</f>
        <v>*</v>
      </c>
      <c r="M36" s="11" t="str">
        <f>[32]Outubro!$G$16</f>
        <v>*</v>
      </c>
      <c r="N36" s="11" t="str">
        <f>[32]Outubro!$G$17</f>
        <v>*</v>
      </c>
      <c r="O36" s="11" t="str">
        <f>[32]Outubro!$G$18</f>
        <v>*</v>
      </c>
      <c r="P36" s="11" t="str">
        <f>[32]Outubro!$G$19</f>
        <v>*</v>
      </c>
      <c r="Q36" s="11" t="str">
        <f>[32]Outubro!$G$20</f>
        <v>*</v>
      </c>
      <c r="R36" s="11" t="str">
        <f>[32]Outubro!$G$21</f>
        <v>*</v>
      </c>
      <c r="S36" s="11" t="str">
        <f>[32]Outubro!$G$22</f>
        <v>*</v>
      </c>
      <c r="T36" s="11" t="str">
        <f>[32]Outubro!$G$23</f>
        <v>*</v>
      </c>
      <c r="U36" s="11" t="str">
        <f>[32]Outubro!$G$24</f>
        <v>*</v>
      </c>
      <c r="V36" s="11" t="str">
        <f>[32]Outubro!$G$25</f>
        <v>*</v>
      </c>
      <c r="W36" s="11" t="str">
        <f>[32]Outubro!$G$26</f>
        <v>*</v>
      </c>
      <c r="X36" s="11" t="str">
        <f>[32]Outubro!$G$27</f>
        <v>*</v>
      </c>
      <c r="Y36" s="11" t="str">
        <f>[32]Outubro!$G$28</f>
        <v>*</v>
      </c>
      <c r="Z36" s="11" t="str">
        <f>[32]Outubro!$G$29</f>
        <v>*</v>
      </c>
      <c r="AA36" s="11" t="str">
        <f>[32]Outubro!$G$30</f>
        <v>*</v>
      </c>
      <c r="AB36" s="11" t="str">
        <f>[32]Outubro!$G$31</f>
        <v>*</v>
      </c>
      <c r="AC36" s="11" t="str">
        <f>[32]Outubro!$G$32</f>
        <v>*</v>
      </c>
      <c r="AD36" s="11" t="str">
        <f>[32]Outubro!$G$33</f>
        <v>*</v>
      </c>
      <c r="AE36" s="11" t="str">
        <f>[32]Outubro!$G$34</f>
        <v>*</v>
      </c>
      <c r="AF36" s="11" t="str">
        <f>[32]Outubro!$G$35</f>
        <v>*</v>
      </c>
      <c r="AG36" s="15" t="s">
        <v>226</v>
      </c>
      <c r="AH36" s="94" t="s">
        <v>226</v>
      </c>
    </row>
    <row r="37" spans="1:39" x14ac:dyDescent="0.2">
      <c r="A37" s="58" t="s">
        <v>14</v>
      </c>
      <c r="B37" s="11" t="str">
        <f>[33]Outubro!$G$5</f>
        <v>*</v>
      </c>
      <c r="C37" s="11" t="str">
        <f>[33]Outubro!$G$6</f>
        <v>*</v>
      </c>
      <c r="D37" s="11" t="str">
        <f>[33]Outubro!$G$7</f>
        <v>*</v>
      </c>
      <c r="E37" s="11" t="str">
        <f>[33]Outubro!$G$8</f>
        <v>*</v>
      </c>
      <c r="F37" s="11" t="str">
        <f>[33]Outubro!$G$9</f>
        <v>*</v>
      </c>
      <c r="G37" s="11" t="str">
        <f>[33]Outubro!$G$10</f>
        <v>*</v>
      </c>
      <c r="H37" s="11" t="str">
        <f>[33]Outubro!$G$11</f>
        <v>*</v>
      </c>
      <c r="I37" s="11" t="str">
        <f>[33]Outubro!$G$12</f>
        <v>*</v>
      </c>
      <c r="J37" s="11" t="str">
        <f>[33]Outubro!$G$13</f>
        <v>*</v>
      </c>
      <c r="K37" s="11" t="str">
        <f>[33]Outubro!$G$14</f>
        <v>*</v>
      </c>
      <c r="L37" s="11" t="str">
        <f>[33]Outubro!$G$15</f>
        <v>*</v>
      </c>
      <c r="M37" s="11" t="str">
        <f>[33]Outubro!$G$16</f>
        <v>*</v>
      </c>
      <c r="N37" s="11" t="str">
        <f>[33]Outubro!$G$17</f>
        <v>*</v>
      </c>
      <c r="O37" s="11" t="str">
        <f>[33]Outubro!$G$18</f>
        <v>*</v>
      </c>
      <c r="P37" s="11" t="str">
        <f>[33]Outubro!$G$19</f>
        <v>*</v>
      </c>
      <c r="Q37" s="11" t="str">
        <f>[33]Outubro!$G$20</f>
        <v>*</v>
      </c>
      <c r="R37" s="11" t="str">
        <f>[33]Outubro!$G$21</f>
        <v>*</v>
      </c>
      <c r="S37" s="11" t="str">
        <f>[33]Outubro!$G$22</f>
        <v>*</v>
      </c>
      <c r="T37" s="11" t="str">
        <f>[33]Outubro!$G$23</f>
        <v>*</v>
      </c>
      <c r="U37" s="11" t="str">
        <f>[33]Outubro!$G$24</f>
        <v>*</v>
      </c>
      <c r="V37" s="11" t="str">
        <f>[33]Outubro!$G$25</f>
        <v>*</v>
      </c>
      <c r="W37" s="11" t="str">
        <f>[33]Outubro!$G$26</f>
        <v>*</v>
      </c>
      <c r="X37" s="11" t="str">
        <f>[33]Outubro!$G$27</f>
        <v>*</v>
      </c>
      <c r="Y37" s="11" t="str">
        <f>[33]Outubro!$G$28</f>
        <v>*</v>
      </c>
      <c r="Z37" s="11" t="str">
        <f>[33]Outubro!$G$29</f>
        <v>*</v>
      </c>
      <c r="AA37" s="11" t="str">
        <f>[33]Outubro!$G$30</f>
        <v>*</v>
      </c>
      <c r="AB37" s="11" t="str">
        <f>[33]Outubro!$G$31</f>
        <v>*</v>
      </c>
      <c r="AC37" s="11" t="str">
        <f>[33]Outubro!$G$32</f>
        <v>*</v>
      </c>
      <c r="AD37" s="11" t="str">
        <f>[33]Outubro!$G$33</f>
        <v>*</v>
      </c>
      <c r="AE37" s="11" t="str">
        <f>[33]Outubro!$G$34</f>
        <v>*</v>
      </c>
      <c r="AF37" s="11" t="str">
        <f>[33]Outubro!$G$35</f>
        <v>*</v>
      </c>
      <c r="AG37" s="15" t="s">
        <v>226</v>
      </c>
      <c r="AH37" s="94" t="s">
        <v>226</v>
      </c>
    </row>
    <row r="38" spans="1:39" x14ac:dyDescent="0.2">
      <c r="A38" s="58" t="s">
        <v>174</v>
      </c>
      <c r="B38" s="11">
        <f>[34]Outubro!$G$5</f>
        <v>37</v>
      </c>
      <c r="C38" s="11">
        <f>[34]Outubro!$G$6</f>
        <v>38</v>
      </c>
      <c r="D38" s="11">
        <f>[34]Outubro!$G$7</f>
        <v>45</v>
      </c>
      <c r="E38" s="11">
        <f>[34]Outubro!$G$8</f>
        <v>43</v>
      </c>
      <c r="F38" s="11">
        <f>[34]Outubro!$G$9</f>
        <v>55</v>
      </c>
      <c r="G38" s="11">
        <f>[34]Outubro!$G$10</f>
        <v>48</v>
      </c>
      <c r="H38" s="11">
        <f>[34]Outubro!$G$11</f>
        <v>44</v>
      </c>
      <c r="I38" s="11">
        <f>[34]Outubro!$G$12</f>
        <v>53</v>
      </c>
      <c r="J38" s="11">
        <f>[34]Outubro!$G$13</f>
        <v>53</v>
      </c>
      <c r="K38" s="11">
        <f>[34]Outubro!$G$14</f>
        <v>51</v>
      </c>
      <c r="L38" s="11">
        <f>[34]Outubro!$G$15</f>
        <v>45</v>
      </c>
      <c r="M38" s="11">
        <f>[34]Outubro!$G$16</f>
        <v>60</v>
      </c>
      <c r="N38" s="11">
        <f>[34]Outubro!$G$17</f>
        <v>62</v>
      </c>
      <c r="O38" s="11">
        <f>[34]Outubro!$G$18</f>
        <v>66</v>
      </c>
      <c r="P38" s="11">
        <f>[34]Outubro!$G$19</f>
        <v>52</v>
      </c>
      <c r="Q38" s="11">
        <f>[34]Outubro!$G$20</f>
        <v>69</v>
      </c>
      <c r="R38" s="11">
        <f>[34]Outubro!$G$21</f>
        <v>65</v>
      </c>
      <c r="S38" s="11">
        <f>[34]Outubro!$G$22</f>
        <v>43</v>
      </c>
      <c r="T38" s="11">
        <f>[34]Outubro!$G$23</f>
        <v>69</v>
      </c>
      <c r="U38" s="11">
        <f>[34]Outubro!$G$24</f>
        <v>60</v>
      </c>
      <c r="V38" s="11">
        <f>[34]Outubro!$G$25</f>
        <v>84</v>
      </c>
      <c r="W38" s="11">
        <f>[34]Outubro!$G$26</f>
        <v>66</v>
      </c>
      <c r="X38" s="11">
        <f>[34]Outubro!$G$27</f>
        <v>62</v>
      </c>
      <c r="Y38" s="11">
        <f>[34]Outubro!$G$28</f>
        <v>66</v>
      </c>
      <c r="Z38" s="11">
        <f>[34]Outubro!$G$29</f>
        <v>79</v>
      </c>
      <c r="AA38" s="11">
        <f>[34]Outubro!$G$30</f>
        <v>61</v>
      </c>
      <c r="AB38" s="11">
        <f>[34]Outubro!$G$31</f>
        <v>69</v>
      </c>
      <c r="AC38" s="11">
        <f>[34]Outubro!$G$32</f>
        <v>74</v>
      </c>
      <c r="AD38" s="11">
        <f>[34]Outubro!$G$33</f>
        <v>86</v>
      </c>
      <c r="AE38" s="11">
        <f>[34]Outubro!$G$34</f>
        <v>88</v>
      </c>
      <c r="AF38" s="11">
        <f>[34]Outubro!$G$35</f>
        <v>70</v>
      </c>
      <c r="AG38" s="15">
        <f t="shared" ref="AG38" si="11">MIN(B38:AF38)</f>
        <v>37</v>
      </c>
      <c r="AH38" s="94">
        <f t="shared" ref="AH38" si="12">AVERAGE(B38:AF38)</f>
        <v>60.096774193548384</v>
      </c>
      <c r="AJ38" t="s">
        <v>47</v>
      </c>
      <c r="AK38" t="s">
        <v>47</v>
      </c>
    </row>
    <row r="39" spans="1:39" x14ac:dyDescent="0.2">
      <c r="A39" s="58" t="s">
        <v>15</v>
      </c>
      <c r="B39" s="11">
        <f>[35]Outubro!$G$5</f>
        <v>18</v>
      </c>
      <c r="C39" s="11">
        <f>[35]Outubro!$G$6</f>
        <v>23</v>
      </c>
      <c r="D39" s="11">
        <f>[35]Outubro!$G$7</f>
        <v>24</v>
      </c>
      <c r="E39" s="11">
        <f>[35]Outubro!$G$8</f>
        <v>33</v>
      </c>
      <c r="F39" s="11">
        <f>[35]Outubro!$G$9</f>
        <v>45</v>
      </c>
      <c r="G39" s="11">
        <f>[35]Outubro!$G$10</f>
        <v>24</v>
      </c>
      <c r="H39" s="11">
        <f>[35]Outubro!$G$11</f>
        <v>25</v>
      </c>
      <c r="I39" s="11">
        <f>[35]Outubro!$G$12</f>
        <v>26</v>
      </c>
      <c r="J39" s="11">
        <f>[35]Outubro!$G$13</f>
        <v>22</v>
      </c>
      <c r="K39" s="11">
        <f>[35]Outubro!$G$14</f>
        <v>12</v>
      </c>
      <c r="L39" s="11">
        <f>[35]Outubro!$G$15</f>
        <v>21</v>
      </c>
      <c r="M39" s="11">
        <f>[35]Outubro!$G$16</f>
        <v>34</v>
      </c>
      <c r="N39" s="11">
        <f>[35]Outubro!$G$17</f>
        <v>36</v>
      </c>
      <c r="O39" s="11">
        <f>[35]Outubro!$G$18</f>
        <v>28</v>
      </c>
      <c r="P39" s="11">
        <f>[35]Outubro!$G$19</f>
        <v>58</v>
      </c>
      <c r="Q39" s="11">
        <f>[35]Outubro!$G$20</f>
        <v>53</v>
      </c>
      <c r="R39" s="11">
        <f>[35]Outubro!$G$21</f>
        <v>41</v>
      </c>
      <c r="S39" s="11">
        <f>[35]Outubro!$G$22</f>
        <v>55</v>
      </c>
      <c r="T39" s="11">
        <f>[35]Outubro!$G$23</f>
        <v>34</v>
      </c>
      <c r="U39" s="11">
        <f>[35]Outubro!$G$24</f>
        <v>38</v>
      </c>
      <c r="V39" s="11">
        <f>[35]Outubro!$G$25</f>
        <v>37</v>
      </c>
      <c r="W39" s="11">
        <f>[35]Outubro!$G$26</f>
        <v>43</v>
      </c>
      <c r="X39" s="11">
        <f>[35]Outubro!$G$27</f>
        <v>53</v>
      </c>
      <c r="Y39" s="11">
        <f>[35]Outubro!$G$28</f>
        <v>67</v>
      </c>
      <c r="Z39" s="11">
        <f>[35]Outubro!$G$29</f>
        <v>38</v>
      </c>
      <c r="AA39" s="11">
        <f>[35]Outubro!$G$30</f>
        <v>59</v>
      </c>
      <c r="AB39" s="11">
        <f>[35]Outubro!$G$31</f>
        <v>32</v>
      </c>
      <c r="AC39" s="11">
        <f>[35]Outubro!$G$32</f>
        <v>30</v>
      </c>
      <c r="AD39" s="11">
        <f>[35]Outubro!$G$33</f>
        <v>56</v>
      </c>
      <c r="AE39" s="11">
        <f>[35]Outubro!$G$34</f>
        <v>49</v>
      </c>
      <c r="AF39" s="11">
        <f>[35]Outubro!$G$35</f>
        <v>43</v>
      </c>
      <c r="AG39" s="15">
        <f t="shared" ref="AG39:AG41" si="13">MIN(B39:AF39)</f>
        <v>12</v>
      </c>
      <c r="AH39" s="94">
        <f t="shared" ref="AH39:AH41" si="14">AVERAGE(B39:AF39)</f>
        <v>37.322580645161288</v>
      </c>
      <c r="AI39" s="12" t="s">
        <v>47</v>
      </c>
      <c r="AK39" t="s">
        <v>47</v>
      </c>
      <c r="AL39" t="s">
        <v>47</v>
      </c>
      <c r="AM39" t="s">
        <v>47</v>
      </c>
    </row>
    <row r="40" spans="1:39" x14ac:dyDescent="0.2">
      <c r="A40" s="58" t="s">
        <v>16</v>
      </c>
      <c r="B40" s="11" t="str">
        <f>[36]Outubro!$G$5</f>
        <v>*</v>
      </c>
      <c r="C40" s="11" t="str">
        <f>[36]Outubro!$G$6</f>
        <v>*</v>
      </c>
      <c r="D40" s="11" t="str">
        <f>[36]Outubro!$G$7</f>
        <v>*</v>
      </c>
      <c r="E40" s="11" t="str">
        <f>[36]Outubro!$G$8</f>
        <v>*</v>
      </c>
      <c r="F40" s="11" t="str">
        <f>[36]Outubro!$G$9</f>
        <v>*</v>
      </c>
      <c r="G40" s="11">
        <f>[36]Outubro!$G$10</f>
        <v>28</v>
      </c>
      <c r="H40" s="11">
        <f>[36]Outubro!$G$11</f>
        <v>26</v>
      </c>
      <c r="I40" s="11">
        <f>[36]Outubro!$G$12</f>
        <v>18</v>
      </c>
      <c r="J40" s="11" t="str">
        <f>[36]Outubro!$G$13</f>
        <v>*</v>
      </c>
      <c r="K40" s="11" t="str">
        <f>[36]Outubro!$G$14</f>
        <v>*</v>
      </c>
      <c r="L40" s="11" t="str">
        <f>[36]Outubro!$G$15</f>
        <v>*</v>
      </c>
      <c r="M40" s="11" t="str">
        <f>[36]Outubro!$G$16</f>
        <v>*</v>
      </c>
      <c r="N40" s="11" t="str">
        <f>[36]Outubro!$G$17</f>
        <v>*</v>
      </c>
      <c r="O40" s="11" t="str">
        <f>[36]Outubro!$G$18</f>
        <v>*</v>
      </c>
      <c r="P40" s="11" t="str">
        <f>[36]Outubro!$G$19</f>
        <v>*</v>
      </c>
      <c r="Q40" s="11" t="str">
        <f>[36]Outubro!$G$20</f>
        <v>*</v>
      </c>
      <c r="R40" s="11">
        <f>[36]Outubro!$G$21</f>
        <v>37</v>
      </c>
      <c r="S40" s="11">
        <f>[36]Outubro!$G$22</f>
        <v>51</v>
      </c>
      <c r="T40" s="11">
        <f>[36]Outubro!$G$23</f>
        <v>36</v>
      </c>
      <c r="U40" s="11">
        <f>[36]Outubro!$G$24</f>
        <v>57</v>
      </c>
      <c r="V40" s="11" t="str">
        <f>[36]Outubro!$G$25</f>
        <v>*</v>
      </c>
      <c r="W40" s="11" t="str">
        <f>[36]Outubro!$G$26</f>
        <v>*</v>
      </c>
      <c r="X40" s="11" t="str">
        <f>[36]Outubro!$G$27</f>
        <v>*</v>
      </c>
      <c r="Y40" s="11" t="str">
        <f>[36]Outubro!$G$28</f>
        <v>*</v>
      </c>
      <c r="Z40" s="11" t="str">
        <f>[36]Outubro!$G$29</f>
        <v>*</v>
      </c>
      <c r="AA40" s="11">
        <f>[36]Outubro!$G$30</f>
        <v>71</v>
      </c>
      <c r="AB40" s="11">
        <f>[36]Outubro!$G$31</f>
        <v>32</v>
      </c>
      <c r="AC40" s="11">
        <f>[36]Outubro!$G$32</f>
        <v>38</v>
      </c>
      <c r="AD40" s="11">
        <f>[36]Outubro!$G$33</f>
        <v>54</v>
      </c>
      <c r="AE40" s="11" t="str">
        <f>[36]Outubro!$G$34</f>
        <v>*</v>
      </c>
      <c r="AF40" s="11" t="str">
        <f>[36]Outubro!$G$35</f>
        <v>*</v>
      </c>
      <c r="AG40" s="15">
        <f t="shared" ref="AG40" si="15">MIN(B40:AF40)</f>
        <v>18</v>
      </c>
      <c r="AH40" s="94">
        <f t="shared" ref="AH40" si="16">AVERAGE(B40:AF40)</f>
        <v>40.727272727272727</v>
      </c>
      <c r="AL40" t="s">
        <v>47</v>
      </c>
    </row>
    <row r="41" spans="1:39" x14ac:dyDescent="0.2">
      <c r="A41" s="58" t="s">
        <v>175</v>
      </c>
      <c r="B41" s="11">
        <f>[37]Outubro!$G$5</f>
        <v>13</v>
      </c>
      <c r="C41" s="11">
        <f>[37]Outubro!$G$6</f>
        <v>14</v>
      </c>
      <c r="D41" s="11">
        <f>[37]Outubro!$G$7</f>
        <v>8</v>
      </c>
      <c r="E41" s="11">
        <f>[37]Outubro!$G$8</f>
        <v>18</v>
      </c>
      <c r="F41" s="11">
        <f>[37]Outubro!$G$9</f>
        <v>23</v>
      </c>
      <c r="G41" s="11">
        <f>[37]Outubro!$G$10</f>
        <v>20</v>
      </c>
      <c r="H41" s="11">
        <f>[37]Outubro!$G$11</f>
        <v>22</v>
      </c>
      <c r="I41" s="11">
        <f>[37]Outubro!$G$12</f>
        <v>22</v>
      </c>
      <c r="J41" s="11">
        <f>[37]Outubro!$G$13</f>
        <v>23</v>
      </c>
      <c r="K41" s="11">
        <f>[37]Outubro!$G$14</f>
        <v>32</v>
      </c>
      <c r="L41" s="11">
        <f>[37]Outubro!$G$15</f>
        <v>28</v>
      </c>
      <c r="M41" s="11">
        <f>[37]Outubro!$G$16</f>
        <v>35</v>
      </c>
      <c r="N41" s="11">
        <f>[37]Outubro!$G$17</f>
        <v>29</v>
      </c>
      <c r="O41" s="11">
        <f>[37]Outubro!$G$18</f>
        <v>25</v>
      </c>
      <c r="P41" s="11">
        <f>[37]Outubro!$E$19</f>
        <v>77.5</v>
      </c>
      <c r="Q41" s="11">
        <f>[37]Outubro!$G$20</f>
        <v>52</v>
      </c>
      <c r="R41" s="11">
        <f>[37]Outubro!$G$21</f>
        <v>36</v>
      </c>
      <c r="S41" s="11">
        <f>[37]Outubro!$G$22</f>
        <v>33</v>
      </c>
      <c r="T41" s="11">
        <f>[37]Outubro!$G$23</f>
        <v>34</v>
      </c>
      <c r="U41" s="11">
        <f>[37]Outubro!$G$24</f>
        <v>50</v>
      </c>
      <c r="V41" s="11">
        <f>[37]Outubro!$G$25</f>
        <v>36</v>
      </c>
      <c r="W41" s="11">
        <f>[37]Outubro!$G$26</f>
        <v>38</v>
      </c>
      <c r="X41" s="11">
        <f>[37]Outubro!$G$27</f>
        <v>50</v>
      </c>
      <c r="Y41" s="11">
        <f>[37]Outubro!$G$28</f>
        <v>39</v>
      </c>
      <c r="Z41" s="11">
        <f>[37]Outubro!$G$29</f>
        <v>39</v>
      </c>
      <c r="AA41" s="11">
        <f>[37]Outubro!$G$30</f>
        <v>55</v>
      </c>
      <c r="AB41" s="11">
        <f>[37]Outubro!$G$31</f>
        <v>43</v>
      </c>
      <c r="AC41" s="11">
        <f>[37]Outubro!$G$32</f>
        <v>40</v>
      </c>
      <c r="AD41" s="11">
        <f>[37]Outubro!$G$33</f>
        <v>60</v>
      </c>
      <c r="AE41" s="11">
        <f>[37]Outubro!$G$34</f>
        <v>61</v>
      </c>
      <c r="AF41" s="11">
        <f>[37]Outubro!$G$35</f>
        <v>47</v>
      </c>
      <c r="AG41" s="15">
        <f t="shared" si="13"/>
        <v>8</v>
      </c>
      <c r="AH41" s="94">
        <f t="shared" si="14"/>
        <v>35.564516129032256</v>
      </c>
      <c r="AJ41" t="s">
        <v>47</v>
      </c>
      <c r="AL41" t="s">
        <v>47</v>
      </c>
    </row>
    <row r="42" spans="1:39" x14ac:dyDescent="0.2">
      <c r="A42" s="58" t="s">
        <v>17</v>
      </c>
      <c r="B42" s="11">
        <f>[38]Outubro!$G$5</f>
        <v>13</v>
      </c>
      <c r="C42" s="11">
        <f>[38]Outubro!$G$6</f>
        <v>15</v>
      </c>
      <c r="D42" s="11">
        <f>[38]Outubro!$G$7</f>
        <v>13</v>
      </c>
      <c r="E42" s="11">
        <f>[38]Outubro!$G$8</f>
        <v>31</v>
      </c>
      <c r="F42" s="11">
        <f>[38]Outubro!$G$9</f>
        <v>30</v>
      </c>
      <c r="G42" s="11">
        <f>[38]Outubro!$G$10</f>
        <v>25</v>
      </c>
      <c r="H42" s="11">
        <f>[38]Outubro!$G$11</f>
        <v>21</v>
      </c>
      <c r="I42" s="11">
        <f>[38]Outubro!$G$12</f>
        <v>23</v>
      </c>
      <c r="J42" s="11">
        <f>[38]Outubro!$G$13</f>
        <v>20</v>
      </c>
      <c r="K42" s="11">
        <f>[38]Outubro!$G$14</f>
        <v>14</v>
      </c>
      <c r="L42" s="11">
        <f>[38]Outubro!$G$15</f>
        <v>29</v>
      </c>
      <c r="M42" s="11">
        <f>[38]Outubro!$G$16</f>
        <v>36</v>
      </c>
      <c r="N42" s="11">
        <f>[38]Outubro!$G$17</f>
        <v>32</v>
      </c>
      <c r="O42" s="11">
        <f>[38]Outubro!$G$18</f>
        <v>26</v>
      </c>
      <c r="P42" s="11">
        <f>[38]Outubro!$G$19</f>
        <v>78</v>
      </c>
      <c r="Q42" s="11">
        <f>[38]Outubro!$G$20</f>
        <v>60</v>
      </c>
      <c r="R42" s="11">
        <f>[38]Outubro!$G$21</f>
        <v>41</v>
      </c>
      <c r="S42" s="11">
        <f>[38]Outubro!$G$22</f>
        <v>38</v>
      </c>
      <c r="T42" s="11">
        <f>[38]Outubro!$G$23</f>
        <v>41</v>
      </c>
      <c r="U42" s="11">
        <f>[38]Outubro!$G$24</f>
        <v>39</v>
      </c>
      <c r="V42" s="11">
        <f>[38]Outubro!$G$25</f>
        <v>33</v>
      </c>
      <c r="W42" s="11">
        <f>[38]Outubro!$G$26</f>
        <v>41</v>
      </c>
      <c r="X42" s="11">
        <f>[38]Outubro!$G$27</f>
        <v>47</v>
      </c>
      <c r="Y42" s="11">
        <f>[38]Outubro!$G$28</f>
        <v>49</v>
      </c>
      <c r="Z42" s="11">
        <f>[38]Outubro!$G$29</f>
        <v>34</v>
      </c>
      <c r="AA42" s="11">
        <f>[38]Outubro!$G$30</f>
        <v>70</v>
      </c>
      <c r="AB42" s="11">
        <f>[38]Outubro!$G$31</f>
        <v>31</v>
      </c>
      <c r="AC42" s="11">
        <f>[38]Outubro!$G$32</f>
        <v>40</v>
      </c>
      <c r="AD42" s="11">
        <f>[38]Outubro!$G$33</f>
        <v>63</v>
      </c>
      <c r="AE42" s="11">
        <f>[38]Outubro!$G$34</f>
        <v>68</v>
      </c>
      <c r="AF42" s="11">
        <f>[38]Outubro!$G$35</f>
        <v>46</v>
      </c>
      <c r="AG42" s="15">
        <f t="shared" ref="AG42:AG43" si="17">MIN(B42:AF42)</f>
        <v>13</v>
      </c>
      <c r="AH42" s="94">
        <f t="shared" ref="AH42:AH43" si="18">AVERAGE(B42:AF42)</f>
        <v>37</v>
      </c>
    </row>
    <row r="43" spans="1:39" x14ac:dyDescent="0.2">
      <c r="A43" s="58" t="s">
        <v>157</v>
      </c>
      <c r="B43" s="11">
        <f>[39]Outubro!$G$5</f>
        <v>13</v>
      </c>
      <c r="C43" s="11">
        <f>[39]Outubro!$G$6</f>
        <v>13</v>
      </c>
      <c r="D43" s="11">
        <f>[39]Outubro!$G$7</f>
        <v>11</v>
      </c>
      <c r="E43" s="11">
        <f>[39]Outubro!$G$8</f>
        <v>25</v>
      </c>
      <c r="F43" s="11">
        <f>[39]Outubro!$G$9</f>
        <v>20</v>
      </c>
      <c r="G43" s="11">
        <f>[39]Outubro!$G$10</f>
        <v>17</v>
      </c>
      <c r="H43" s="11">
        <f>[39]Outubro!$G$11</f>
        <v>21</v>
      </c>
      <c r="I43" s="11">
        <f>[39]Outubro!$G$12</f>
        <v>25</v>
      </c>
      <c r="J43" s="11">
        <f>[39]Outubro!$G$13</f>
        <v>21</v>
      </c>
      <c r="K43" s="11">
        <f>[39]Outubro!$G$14</f>
        <v>19</v>
      </c>
      <c r="L43" s="11">
        <f>[39]Outubro!$G$15</f>
        <v>26</v>
      </c>
      <c r="M43" s="11">
        <f>[39]Outubro!$G$16</f>
        <v>31</v>
      </c>
      <c r="N43" s="11">
        <f>[39]Outubro!$G$17</f>
        <v>26</v>
      </c>
      <c r="O43" s="11">
        <f>[39]Outubro!$G$18</f>
        <v>23</v>
      </c>
      <c r="P43" s="11">
        <f>[39]Outubro!$G$19</f>
        <v>44</v>
      </c>
      <c r="Q43" s="11">
        <f>[39]Outubro!$G$20</f>
        <v>54</v>
      </c>
      <c r="R43" s="11">
        <f>[39]Outubro!$G$21</f>
        <v>38</v>
      </c>
      <c r="S43" s="11">
        <f>[39]Outubro!$G$22</f>
        <v>33</v>
      </c>
      <c r="T43" s="11">
        <f>[39]Outubro!$G$23</f>
        <v>40</v>
      </c>
      <c r="U43" s="11">
        <f>[39]Outubro!$G$24</f>
        <v>50</v>
      </c>
      <c r="V43" s="11">
        <f>[39]Outubro!$G$25</f>
        <v>44</v>
      </c>
      <c r="W43" s="11">
        <f>[39]Outubro!$G$26</f>
        <v>40</v>
      </c>
      <c r="X43" s="11">
        <f>[39]Outubro!$G$27</f>
        <v>39</v>
      </c>
      <c r="Y43" s="11">
        <f>[39]Outubro!$G$28</f>
        <v>56</v>
      </c>
      <c r="Z43" s="11">
        <f>[39]Outubro!$G$29</f>
        <v>41</v>
      </c>
      <c r="AA43" s="11">
        <f>[39]Outubro!$G$30</f>
        <v>66</v>
      </c>
      <c r="AB43" s="11">
        <f>[39]Outubro!$G$31</f>
        <v>37</v>
      </c>
      <c r="AC43" s="11">
        <f>[39]Outubro!$G$32</f>
        <v>40</v>
      </c>
      <c r="AD43" s="11">
        <f>[39]Outubro!$G$33</f>
        <v>64</v>
      </c>
      <c r="AE43" s="11">
        <f>[39]Outubro!$G$34</f>
        <v>60</v>
      </c>
      <c r="AF43" s="11">
        <f>[39]Outubro!$G$35</f>
        <v>47</v>
      </c>
      <c r="AG43" s="15">
        <f t="shared" si="17"/>
        <v>11</v>
      </c>
      <c r="AH43" s="94">
        <f t="shared" si="18"/>
        <v>34.967741935483872</v>
      </c>
      <c r="AJ43" t="s">
        <v>47</v>
      </c>
      <c r="AL43" t="s">
        <v>47</v>
      </c>
      <c r="AM43" t="s">
        <v>47</v>
      </c>
    </row>
    <row r="44" spans="1:39" x14ac:dyDescent="0.2">
      <c r="A44" s="58" t="s">
        <v>18</v>
      </c>
      <c r="B44" s="11">
        <f>[40]Outubro!$G$5</f>
        <v>11</v>
      </c>
      <c r="C44" s="11">
        <f>[40]Outubro!$G$6</f>
        <v>11</v>
      </c>
      <c r="D44" s="11">
        <f>[40]Outubro!$G$7</f>
        <v>11</v>
      </c>
      <c r="E44" s="11">
        <f>[40]Outubro!$G$8</f>
        <v>9</v>
      </c>
      <c r="F44" s="11">
        <f>[40]Outubro!$G$9</f>
        <v>11</v>
      </c>
      <c r="G44" s="11">
        <f>[40]Outubro!$G$10</f>
        <v>12</v>
      </c>
      <c r="H44" s="11">
        <f>[40]Outubro!$G$11</f>
        <v>20</v>
      </c>
      <c r="I44" s="11">
        <f>[40]Outubro!$G$12</f>
        <v>21</v>
      </c>
      <c r="J44" s="11">
        <f>[40]Outubro!$G$13</f>
        <v>18</v>
      </c>
      <c r="K44" s="11">
        <f>[40]Outubro!$G$14</f>
        <v>22</v>
      </c>
      <c r="L44" s="11">
        <f>[40]Outubro!$G$15</f>
        <v>32</v>
      </c>
      <c r="M44" s="11">
        <f>[40]Outubro!$G$16</f>
        <v>30</v>
      </c>
      <c r="N44" s="11">
        <f>[40]Outubro!$G$17</f>
        <v>23</v>
      </c>
      <c r="O44" s="11">
        <f>[40]Outubro!$G$18</f>
        <v>18</v>
      </c>
      <c r="P44" s="11">
        <f>[40]Outubro!$G$19</f>
        <v>46</v>
      </c>
      <c r="Q44" s="11">
        <f>[40]Outubro!$G$20</f>
        <v>41</v>
      </c>
      <c r="R44" s="11">
        <f>[40]Outubro!$G$21</f>
        <v>32</v>
      </c>
      <c r="S44" s="11">
        <f>[40]Outubro!$G$22</f>
        <v>27</v>
      </c>
      <c r="T44" s="11">
        <f>[40]Outubro!$G$23</f>
        <v>29</v>
      </c>
      <c r="U44" s="11">
        <f>[40]Outubro!$G$24</f>
        <v>57</v>
      </c>
      <c r="V44" s="11">
        <f>[40]Outubro!$G$25</f>
        <v>33</v>
      </c>
      <c r="W44" s="11">
        <f>[40]Outubro!$G$26</f>
        <v>33</v>
      </c>
      <c r="X44" s="11">
        <f>[40]Outubro!$G$27</f>
        <v>56</v>
      </c>
      <c r="Y44" s="11">
        <f>[40]Outubro!$G$28</f>
        <v>34</v>
      </c>
      <c r="Z44" s="11">
        <f>[40]Outubro!$G$29</f>
        <v>40</v>
      </c>
      <c r="AA44" s="11">
        <f>[40]Outubro!$G$30</f>
        <v>50</v>
      </c>
      <c r="AB44" s="11">
        <f>[40]Outubro!$G$31</f>
        <v>45</v>
      </c>
      <c r="AC44" s="11">
        <f>[40]Outubro!$G$32</f>
        <v>42</v>
      </c>
      <c r="AD44" s="11">
        <f>[40]Outubro!$G$33</f>
        <v>80</v>
      </c>
      <c r="AE44" s="11">
        <f>[40]Outubro!$G$34</f>
        <v>62</v>
      </c>
      <c r="AF44" s="11">
        <f>[40]Outubro!$G$35</f>
        <v>74</v>
      </c>
      <c r="AG44" s="15">
        <f t="shared" ref="AG44" si="19">MIN(B44:AF44)</f>
        <v>9</v>
      </c>
      <c r="AH44" s="94">
        <f t="shared" ref="AH44" si="20">AVERAGE(B44:AF44)</f>
        <v>33.225806451612904</v>
      </c>
    </row>
    <row r="45" spans="1:39" x14ac:dyDescent="0.2">
      <c r="A45" s="58" t="s">
        <v>162</v>
      </c>
      <c r="B45" s="11" t="str">
        <f>[41]Outubro!$G$5</f>
        <v>*</v>
      </c>
      <c r="C45" s="11" t="str">
        <f>[41]Outubro!$G$6</f>
        <v>*</v>
      </c>
      <c r="D45" s="11" t="str">
        <f>[41]Outubro!$G$7</f>
        <v>*</v>
      </c>
      <c r="E45" s="11" t="str">
        <f>[41]Outubro!$G$8</f>
        <v>*</v>
      </c>
      <c r="F45" s="11" t="str">
        <f>[41]Outubro!$G$9</f>
        <v>*</v>
      </c>
      <c r="G45" s="11" t="str">
        <f>[41]Outubro!$G$10</f>
        <v>*</v>
      </c>
      <c r="H45" s="11" t="str">
        <f>[41]Outubro!$G$11</f>
        <v>*</v>
      </c>
      <c r="I45" s="11" t="str">
        <f>[41]Outubro!$G$12</f>
        <v>*</v>
      </c>
      <c r="J45" s="11" t="str">
        <f>[41]Outubro!$G$13</f>
        <v>*</v>
      </c>
      <c r="K45" s="11" t="str">
        <f>[41]Outubro!$G$14</f>
        <v>*</v>
      </c>
      <c r="L45" s="11" t="str">
        <f>[41]Outubro!$G$15</f>
        <v>*</v>
      </c>
      <c r="M45" s="11" t="str">
        <f>[41]Outubro!$G$16</f>
        <v>*</v>
      </c>
      <c r="N45" s="11" t="str">
        <f>[41]Outubro!$G$17</f>
        <v>*</v>
      </c>
      <c r="O45" s="11" t="str">
        <f>[41]Outubro!$G$18</f>
        <v>*</v>
      </c>
      <c r="P45" s="11" t="str">
        <f>[41]Outubro!$G$19</f>
        <v>*</v>
      </c>
      <c r="Q45" s="11" t="str">
        <f>[41]Outubro!$G$20</f>
        <v>*</v>
      </c>
      <c r="R45" s="11" t="str">
        <f>[41]Outubro!$G$21</f>
        <v>*</v>
      </c>
      <c r="S45" s="11" t="str">
        <f>[41]Outubro!$G$22</f>
        <v>*</v>
      </c>
      <c r="T45" s="11" t="str">
        <f>[41]Outubro!$G$23</f>
        <v>*</v>
      </c>
      <c r="U45" s="11" t="str">
        <f>[41]Outubro!$G$24</f>
        <v>*</v>
      </c>
      <c r="V45" s="11" t="str">
        <f>[41]Outubro!$G$25</f>
        <v>*</v>
      </c>
      <c r="W45" s="11" t="str">
        <f>[41]Outubro!$G$26</f>
        <v>*</v>
      </c>
      <c r="X45" s="11" t="str">
        <f>[41]Outubro!$G$27</f>
        <v>*</v>
      </c>
      <c r="Y45" s="11" t="str">
        <f>[41]Outubro!$G$28</f>
        <v>*</v>
      </c>
      <c r="Z45" s="11" t="str">
        <f>[41]Outubro!$G$29</f>
        <v>*</v>
      </c>
      <c r="AA45" s="11" t="str">
        <f>[41]Outubro!$G$30</f>
        <v>*</v>
      </c>
      <c r="AB45" s="11" t="str">
        <f>[41]Outubro!$G$31</f>
        <v>*</v>
      </c>
      <c r="AC45" s="11" t="str">
        <f>[41]Outubro!$G$32</f>
        <v>*</v>
      </c>
      <c r="AD45" s="11" t="str">
        <f>[41]Outubro!$G$33</f>
        <v>*</v>
      </c>
      <c r="AE45" s="11" t="str">
        <f>[41]Outubro!$G$34</f>
        <v>*</v>
      </c>
      <c r="AF45" s="11" t="str">
        <f>[41]Outubro!$G$35</f>
        <v>*</v>
      </c>
      <c r="AG45" s="15" t="s">
        <v>226</v>
      </c>
      <c r="AH45" s="94" t="s">
        <v>226</v>
      </c>
      <c r="AJ45" s="12" t="s">
        <v>47</v>
      </c>
      <c r="AL45" t="s">
        <v>47</v>
      </c>
    </row>
    <row r="46" spans="1:39" x14ac:dyDescent="0.2">
      <c r="A46" s="58" t="s">
        <v>19</v>
      </c>
      <c r="B46" s="11">
        <f>[42]Outubro!$G$5</f>
        <v>16</v>
      </c>
      <c r="C46" s="11">
        <f>[42]Outubro!$G$6</f>
        <v>21</v>
      </c>
      <c r="D46" s="11">
        <f>[42]Outubro!$G$7</f>
        <v>20</v>
      </c>
      <c r="E46" s="11">
        <f>[42]Outubro!$G$8</f>
        <v>31</v>
      </c>
      <c r="F46" s="11">
        <f>[42]Outubro!$G$9</f>
        <v>37</v>
      </c>
      <c r="G46" s="11">
        <f>[42]Outubro!$G$10</f>
        <v>26</v>
      </c>
      <c r="H46" s="11">
        <f>[42]Outubro!$G$11</f>
        <v>28</v>
      </c>
      <c r="I46" s="11">
        <f>[42]Outubro!$G$12</f>
        <v>35</v>
      </c>
      <c r="J46" s="11">
        <f>[42]Outubro!$G$13</f>
        <v>31</v>
      </c>
      <c r="K46" s="11">
        <f>[42]Outubro!$G$14</f>
        <v>11</v>
      </c>
      <c r="L46" s="11">
        <f>[42]Outubro!$G$15</f>
        <v>16</v>
      </c>
      <c r="M46" s="11">
        <f>[42]Outubro!$G$16</f>
        <v>29</v>
      </c>
      <c r="N46" s="11">
        <f>[42]Outubro!$G$17</f>
        <v>33</v>
      </c>
      <c r="O46" s="11">
        <f>[42]Outubro!$G$18</f>
        <v>32</v>
      </c>
      <c r="P46" s="11">
        <f>[42]Outubro!$G$19</f>
        <v>77</v>
      </c>
      <c r="Q46" s="11">
        <f>[42]Outubro!$G$20</f>
        <v>44</v>
      </c>
      <c r="R46" s="11">
        <f>[42]Outubro!$G$21</f>
        <v>37</v>
      </c>
      <c r="S46" s="11">
        <f>[42]Outubro!$G$22</f>
        <v>48</v>
      </c>
      <c r="T46" s="11">
        <f>[42]Outubro!$G$23</f>
        <v>33</v>
      </c>
      <c r="U46" s="11">
        <f>[42]Outubro!$G$24</f>
        <v>36</v>
      </c>
      <c r="V46" s="11">
        <f>[42]Outubro!$G$25</f>
        <v>26</v>
      </c>
      <c r="W46" s="11">
        <f>[42]Outubro!$G$26</f>
        <v>29</v>
      </c>
      <c r="X46" s="11">
        <f>[42]Outubro!$G$27</f>
        <v>32</v>
      </c>
      <c r="Y46" s="11">
        <f>[42]Outubro!$G$28</f>
        <v>42</v>
      </c>
      <c r="Z46" s="11">
        <f>[42]Outubro!$G$29</f>
        <v>34</v>
      </c>
      <c r="AA46" s="11">
        <f>[42]Outubro!$G$30</f>
        <v>75</v>
      </c>
      <c r="AB46" s="11">
        <f>[42]Outubro!$G$31</f>
        <v>29</v>
      </c>
      <c r="AC46" s="11">
        <f>[42]Outubro!$G$32</f>
        <v>26</v>
      </c>
      <c r="AD46" s="11">
        <f>[42]Outubro!$G$33</f>
        <v>64</v>
      </c>
      <c r="AE46" s="11">
        <f>[42]Outubro!$G$34</f>
        <v>34</v>
      </c>
      <c r="AF46" s="11">
        <f>[42]Outubro!$G$35</f>
        <v>35</v>
      </c>
      <c r="AG46" s="15" t="s">
        <v>226</v>
      </c>
      <c r="AH46" s="94" t="s">
        <v>226</v>
      </c>
      <c r="AI46" s="12" t="s">
        <v>47</v>
      </c>
      <c r="AJ46" t="s">
        <v>47</v>
      </c>
      <c r="AK46" t="s">
        <v>47</v>
      </c>
      <c r="AL46" t="s">
        <v>47</v>
      </c>
    </row>
    <row r="47" spans="1:39" x14ac:dyDescent="0.2">
      <c r="A47" s="58" t="s">
        <v>31</v>
      </c>
      <c r="B47" s="11">
        <f>[43]Outubro!$G$5</f>
        <v>35</v>
      </c>
      <c r="C47" s="11">
        <f>[43]Outubro!$G$6</f>
        <v>41</v>
      </c>
      <c r="D47" s="11">
        <f>[43]Outubro!$G$7</f>
        <v>34</v>
      </c>
      <c r="E47" s="11">
        <f>[43]Outubro!$G$8</f>
        <v>45</v>
      </c>
      <c r="F47" s="11">
        <f>[43]Outubro!$G$9</f>
        <v>44</v>
      </c>
      <c r="G47" s="11">
        <f>[43]Outubro!$G$10</f>
        <v>44</v>
      </c>
      <c r="H47" s="11">
        <f>[43]Outubro!$G$11</f>
        <v>45</v>
      </c>
      <c r="I47" s="11">
        <f>[43]Outubro!$G$12</f>
        <v>44</v>
      </c>
      <c r="J47" s="11">
        <f>[43]Outubro!$G$13</f>
        <v>46</v>
      </c>
      <c r="K47" s="11">
        <f>[43]Outubro!$G$14</f>
        <v>42</v>
      </c>
      <c r="L47" s="11">
        <f>[43]Outubro!$G$15</f>
        <v>38</v>
      </c>
      <c r="M47" s="11">
        <f>[43]Outubro!$G$16</f>
        <v>42</v>
      </c>
      <c r="N47" s="11">
        <f>[43]Outubro!$G$17</f>
        <v>46</v>
      </c>
      <c r="O47" s="11">
        <f>[43]Outubro!$G$18</f>
        <v>42</v>
      </c>
      <c r="P47" s="11">
        <f>[43]Outubro!$G$19</f>
        <v>60</v>
      </c>
      <c r="Q47" s="11">
        <f>[43]Outubro!$G$20</f>
        <v>68</v>
      </c>
      <c r="R47" s="11">
        <f>[43]Outubro!$G$21</f>
        <v>49</v>
      </c>
      <c r="S47" s="11">
        <f>[43]Outubro!$G$22</f>
        <v>51</v>
      </c>
      <c r="T47" s="11">
        <f>[43]Outubro!$G$23</f>
        <v>56</v>
      </c>
      <c r="U47" s="11">
        <f>[43]Outubro!$G$24</f>
        <v>55</v>
      </c>
      <c r="V47" s="11">
        <f>[43]Outubro!$G$25</f>
        <v>52</v>
      </c>
      <c r="W47" s="11">
        <f>[43]Outubro!$G$26</f>
        <v>50</v>
      </c>
      <c r="X47" s="11">
        <f>[43]Outubro!$G$27</f>
        <v>65</v>
      </c>
      <c r="Y47" s="11">
        <f>[43]Outubro!$G$28</f>
        <v>56</v>
      </c>
      <c r="Z47" s="11">
        <f>[43]Outubro!$G$29</f>
        <v>52</v>
      </c>
      <c r="AA47" s="11">
        <f>[43]Outubro!$G$30</f>
        <v>60</v>
      </c>
      <c r="AB47" s="11">
        <f>[43]Outubro!$G$31</f>
        <v>49</v>
      </c>
      <c r="AC47" s="11">
        <f>[43]Outubro!$G$32</f>
        <v>54</v>
      </c>
      <c r="AD47" s="11">
        <f>[43]Outubro!$G$33</f>
        <v>63</v>
      </c>
      <c r="AE47" s="11">
        <f>[43]Outubro!$G$34</f>
        <v>79</v>
      </c>
      <c r="AF47" s="11">
        <f>[43]Outubro!$G$35</f>
        <v>54</v>
      </c>
      <c r="AG47" s="15">
        <f t="shared" ref="AG47" si="21">MIN(B47:AF47)</f>
        <v>34</v>
      </c>
      <c r="AH47" s="94">
        <f>AVERAGE(B47:AF47)</f>
        <v>50.354838709677416</v>
      </c>
      <c r="AL47" t="s">
        <v>47</v>
      </c>
    </row>
    <row r="48" spans="1:39" x14ac:dyDescent="0.2">
      <c r="A48" s="58" t="s">
        <v>44</v>
      </c>
      <c r="B48" s="11">
        <f>[44]Outubro!$G$5</f>
        <v>12</v>
      </c>
      <c r="C48" s="11">
        <f>[44]Outubro!$G$6</f>
        <v>15</v>
      </c>
      <c r="D48" s="11">
        <f>[44]Outubro!$G$7</f>
        <v>14</v>
      </c>
      <c r="E48" s="11">
        <f>[44]Outubro!$G$8</f>
        <v>12</v>
      </c>
      <c r="F48" s="11">
        <f>[44]Outubro!$G$9</f>
        <v>14</v>
      </c>
      <c r="G48" s="11">
        <f>[44]Outubro!$G$10</f>
        <v>11</v>
      </c>
      <c r="H48" s="11">
        <f>[44]Outubro!$G$11</f>
        <v>20</v>
      </c>
      <c r="I48" s="11">
        <f>[44]Outubro!$G$12</f>
        <v>18</v>
      </c>
      <c r="J48" s="11">
        <f>[44]Outubro!$G$13</f>
        <v>17</v>
      </c>
      <c r="K48" s="11">
        <f>[44]Outubro!$G$14</f>
        <v>19</v>
      </c>
      <c r="L48" s="11">
        <f>[44]Outubro!$G$15</f>
        <v>30</v>
      </c>
      <c r="M48" s="11">
        <f>[44]Outubro!$G$16</f>
        <v>36</v>
      </c>
      <c r="N48" s="11">
        <f>[44]Outubro!$G$17</f>
        <v>21</v>
      </c>
      <c r="O48" s="11">
        <f>[44]Outubro!$G$18</f>
        <v>20</v>
      </c>
      <c r="P48" s="11">
        <f>[44]Outubro!$G$19</f>
        <v>39</v>
      </c>
      <c r="Q48" s="11">
        <f>[44]Outubro!$G$20</f>
        <v>39</v>
      </c>
      <c r="R48" s="11">
        <f>[44]Outubro!$G$21</f>
        <v>23</v>
      </c>
      <c r="S48" s="11">
        <f>[44]Outubro!$G$22</f>
        <v>25</v>
      </c>
      <c r="T48" s="11">
        <f>[44]Outubro!$G$23</f>
        <v>34</v>
      </c>
      <c r="U48" s="11">
        <f>[44]Outubro!$G$24</f>
        <v>36</v>
      </c>
      <c r="V48" s="11">
        <f>[44]Outubro!$G$25</f>
        <v>31</v>
      </c>
      <c r="W48" s="11">
        <f>[44]Outubro!$G$26</f>
        <v>24</v>
      </c>
      <c r="X48" s="11">
        <f>[44]Outubro!$G$27</f>
        <v>42</v>
      </c>
      <c r="Y48" s="11">
        <f>[44]Outubro!$G$28</f>
        <v>43</v>
      </c>
      <c r="Z48" s="11">
        <f>[44]Outubro!$G$29</f>
        <v>32</v>
      </c>
      <c r="AA48" s="11">
        <f>[44]Outubro!$G$30</f>
        <v>32</v>
      </c>
      <c r="AB48" s="11">
        <f>[44]Outubro!$G$31</f>
        <v>54</v>
      </c>
      <c r="AC48" s="11">
        <f>[44]Outubro!$G$32</f>
        <v>38</v>
      </c>
      <c r="AD48" s="11">
        <f>[44]Outubro!$G$33</f>
        <v>71</v>
      </c>
      <c r="AE48" s="11">
        <f>[44]Outubro!$G$34</f>
        <v>58</v>
      </c>
      <c r="AF48" s="11">
        <f>[44]Outubro!$G$35</f>
        <v>39</v>
      </c>
      <c r="AG48" s="15">
        <f>MIN(B48:AF48)</f>
        <v>11</v>
      </c>
      <c r="AH48" s="94">
        <f>AVERAGE(B48:AF48)</f>
        <v>29.64516129032258</v>
      </c>
      <c r="AI48" s="12" t="s">
        <v>47</v>
      </c>
      <c r="AJ48" t="s">
        <v>47</v>
      </c>
      <c r="AK48" t="s">
        <v>47</v>
      </c>
    </row>
    <row r="49" spans="1:39" x14ac:dyDescent="0.2">
      <c r="A49" s="58" t="s">
        <v>20</v>
      </c>
      <c r="B49" s="11" t="str">
        <f>[45]Outubro!$G$5</f>
        <v>*</v>
      </c>
      <c r="C49" s="11" t="str">
        <f>[45]Outubro!$G$6</f>
        <v>*</v>
      </c>
      <c r="D49" s="11" t="str">
        <f>[45]Outubro!$G$7</f>
        <v>*</v>
      </c>
      <c r="E49" s="11" t="str">
        <f>[45]Outubro!$G$8</f>
        <v>*</v>
      </c>
      <c r="F49" s="11" t="str">
        <f>[45]Outubro!$G$9</f>
        <v>*</v>
      </c>
      <c r="G49" s="11" t="str">
        <f>[45]Outubro!$G$10</f>
        <v>*</v>
      </c>
      <c r="H49" s="11" t="str">
        <f>[45]Outubro!$G$11</f>
        <v>*</v>
      </c>
      <c r="I49" s="11" t="str">
        <f>[45]Outubro!$G$12</f>
        <v>*</v>
      </c>
      <c r="J49" s="11" t="str">
        <f>[45]Outubro!$G$13</f>
        <v>*</v>
      </c>
      <c r="K49" s="11" t="str">
        <f>[45]Outubro!$G$14</f>
        <v>*</v>
      </c>
      <c r="L49" s="11" t="str">
        <f>[45]Outubro!$G$15</f>
        <v>*</v>
      </c>
      <c r="M49" s="11" t="str">
        <f>[45]Outubro!$G$16</f>
        <v>*</v>
      </c>
      <c r="N49" s="11" t="str">
        <f>[45]Outubro!$G$17</f>
        <v>*</v>
      </c>
      <c r="O49" s="11" t="str">
        <f>[45]Outubro!$G$18</f>
        <v>*</v>
      </c>
      <c r="P49" s="11" t="str">
        <f>[45]Outubro!$G$19</f>
        <v>*</v>
      </c>
      <c r="Q49" s="11" t="str">
        <f>[45]Outubro!$G$20</f>
        <v>*</v>
      </c>
      <c r="R49" s="11" t="str">
        <f>[45]Outubro!$G$21</f>
        <v>*</v>
      </c>
      <c r="S49" s="11" t="str">
        <f>[45]Outubro!$G$22</f>
        <v>*</v>
      </c>
      <c r="T49" s="11" t="str">
        <f>[45]Outubro!$G$23</f>
        <v>*</v>
      </c>
      <c r="U49" s="11" t="str">
        <f>[45]Outubro!$G$24</f>
        <v>*</v>
      </c>
      <c r="V49" s="11" t="str">
        <f>[45]Outubro!$G$25</f>
        <v>*</v>
      </c>
      <c r="W49" s="11" t="str">
        <f>[45]Outubro!$G$26</f>
        <v>*</v>
      </c>
      <c r="X49" s="11" t="str">
        <f>[45]Outubro!$G$27</f>
        <v>*</v>
      </c>
      <c r="Y49" s="11" t="str">
        <f>[45]Outubro!$G$28</f>
        <v>*</v>
      </c>
      <c r="Z49" s="11" t="str">
        <f>[45]Outubro!$G$29</f>
        <v>*</v>
      </c>
      <c r="AA49" s="11" t="str">
        <f>[45]Outubro!$G$30</f>
        <v>*</v>
      </c>
      <c r="AB49" s="11" t="str">
        <f>[45]Outubro!$G$31</f>
        <v>*</v>
      </c>
      <c r="AC49" s="11" t="str">
        <f>[45]Outubro!$G$32</f>
        <v>*</v>
      </c>
      <c r="AD49" s="11" t="str">
        <f>[45]Outubro!$G$33</f>
        <v>*</v>
      </c>
      <c r="AE49" s="11" t="str">
        <f>[45]Outubro!$G$34</f>
        <v>*</v>
      </c>
      <c r="AF49" s="11" t="str">
        <f>[45]Outubro!$G$35</f>
        <v>*</v>
      </c>
      <c r="AG49" s="15" t="s">
        <v>226</v>
      </c>
      <c r="AH49" s="94" t="s">
        <v>226</v>
      </c>
      <c r="AJ49" t="s">
        <v>47</v>
      </c>
    </row>
    <row r="50" spans="1:39" s="5" customFormat="1" ht="17.100000000000001" customHeight="1" x14ac:dyDescent="0.2">
      <c r="A50" s="112" t="s">
        <v>228</v>
      </c>
      <c r="B50" s="13">
        <f t="shared" ref="B50:AG50" si="22">MIN(B5:B49)</f>
        <v>10</v>
      </c>
      <c r="C50" s="13">
        <f t="shared" si="22"/>
        <v>8</v>
      </c>
      <c r="D50" s="13">
        <f t="shared" si="22"/>
        <v>8</v>
      </c>
      <c r="E50" s="13">
        <f t="shared" si="22"/>
        <v>7</v>
      </c>
      <c r="F50" s="13">
        <f t="shared" si="22"/>
        <v>10</v>
      </c>
      <c r="G50" s="13">
        <f t="shared" si="22"/>
        <v>9</v>
      </c>
      <c r="H50" s="13">
        <f t="shared" si="22"/>
        <v>12</v>
      </c>
      <c r="I50" s="13">
        <f t="shared" si="22"/>
        <v>15</v>
      </c>
      <c r="J50" s="13">
        <f t="shared" si="22"/>
        <v>11</v>
      </c>
      <c r="K50" s="13">
        <f t="shared" si="22"/>
        <v>9</v>
      </c>
      <c r="L50" s="13">
        <f t="shared" si="22"/>
        <v>16</v>
      </c>
      <c r="M50" s="13">
        <f t="shared" si="22"/>
        <v>21</v>
      </c>
      <c r="N50" s="13">
        <f t="shared" si="22"/>
        <v>17</v>
      </c>
      <c r="O50" s="13">
        <f t="shared" si="22"/>
        <v>18</v>
      </c>
      <c r="P50" s="13">
        <f t="shared" si="22"/>
        <v>32</v>
      </c>
      <c r="Q50" s="13">
        <f t="shared" si="22"/>
        <v>29</v>
      </c>
      <c r="R50" s="13">
        <f t="shared" si="22"/>
        <v>23</v>
      </c>
      <c r="S50" s="13">
        <f t="shared" si="22"/>
        <v>19</v>
      </c>
      <c r="T50" s="13">
        <f t="shared" si="22"/>
        <v>26</v>
      </c>
      <c r="U50" s="13">
        <f t="shared" si="22"/>
        <v>28</v>
      </c>
      <c r="V50" s="13">
        <f t="shared" si="22"/>
        <v>26</v>
      </c>
      <c r="W50" s="13">
        <f t="shared" si="22"/>
        <v>24</v>
      </c>
      <c r="X50" s="13">
        <f t="shared" si="22"/>
        <v>31</v>
      </c>
      <c r="Y50" s="13">
        <f t="shared" si="22"/>
        <v>31</v>
      </c>
      <c r="Z50" s="13">
        <f t="shared" si="22"/>
        <v>25</v>
      </c>
      <c r="AA50" s="13">
        <f t="shared" si="22"/>
        <v>32</v>
      </c>
      <c r="AB50" s="13">
        <f t="shared" si="22"/>
        <v>29</v>
      </c>
      <c r="AC50" s="13">
        <f t="shared" si="22"/>
        <v>26</v>
      </c>
      <c r="AD50" s="13">
        <f t="shared" si="22"/>
        <v>47</v>
      </c>
      <c r="AE50" s="13">
        <f t="shared" si="22"/>
        <v>32</v>
      </c>
      <c r="AF50" s="13">
        <f t="shared" ref="AF50" si="23">MIN(AF5:AF49)</f>
        <v>32</v>
      </c>
      <c r="AG50" s="15">
        <f t="shared" si="22"/>
        <v>7</v>
      </c>
      <c r="AH50" s="94">
        <f>AVERAGE(AH5:AH49)</f>
        <v>37.222693003449415</v>
      </c>
      <c r="AL50" s="5" t="s">
        <v>47</v>
      </c>
      <c r="AM50" s="5" t="s">
        <v>47</v>
      </c>
    </row>
    <row r="51" spans="1:39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</row>
    <row r="52" spans="1:39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s="12" t="s">
        <v>47</v>
      </c>
      <c r="AL52" t="s">
        <v>47</v>
      </c>
    </row>
    <row r="53" spans="1:39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  <c r="AM53" s="12" t="s">
        <v>47</v>
      </c>
    </row>
    <row r="54" spans="1:39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9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L55" t="s">
        <v>47</v>
      </c>
    </row>
    <row r="56" spans="1:39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9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9" x14ac:dyDescent="0.2">
      <c r="AG58" s="7"/>
    </row>
    <row r="63" spans="1:39" x14ac:dyDescent="0.2">
      <c r="P63" s="2" t="s">
        <v>47</v>
      </c>
      <c r="AE63" s="2" t="s">
        <v>47</v>
      </c>
      <c r="AI63" t="s">
        <v>47</v>
      </c>
    </row>
    <row r="64" spans="1:39" x14ac:dyDescent="0.2">
      <c r="T64" s="2" t="s">
        <v>47</v>
      </c>
      <c r="Z64" s="2" t="s">
        <v>47</v>
      </c>
    </row>
    <row r="66" spans="7:38" x14ac:dyDescent="0.2">
      <c r="N66" s="2" t="s">
        <v>47</v>
      </c>
    </row>
    <row r="67" spans="7:38" x14ac:dyDescent="0.2">
      <c r="G67" s="2" t="s">
        <v>47</v>
      </c>
    </row>
    <row r="69" spans="7:38" x14ac:dyDescent="0.2">
      <c r="J69" s="2" t="s">
        <v>47</v>
      </c>
      <c r="AL69" s="12" t="s">
        <v>47</v>
      </c>
    </row>
  </sheetData>
  <sheetProtection password="C6EC" sheet="1" objects="1" scenarios="1"/>
  <mergeCells count="36">
    <mergeCell ref="AF3:AF4"/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T52:X52"/>
    <mergeCell ref="T53:X53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L74" sqref="AL74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7" bestFit="1" customWidth="1"/>
  </cols>
  <sheetData>
    <row r="1" spans="1:34" ht="20.100000000000001" customHeight="1" x14ac:dyDescent="0.2">
      <c r="A1" s="158" t="s">
        <v>28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53"/>
    </row>
    <row r="2" spans="1:34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3"/>
    </row>
    <row r="3" spans="1:34" s="5" customFormat="1" ht="20.100000000000001" customHeight="1" x14ac:dyDescent="0.2">
      <c r="A3" s="157"/>
      <c r="B3" s="161">
        <v>1</v>
      </c>
      <c r="C3" s="161">
        <f>SUM(B3+1)</f>
        <v>2</v>
      </c>
      <c r="D3" s="161">
        <f t="shared" ref="D3:AD3" si="0">SUM(C3+1)</f>
        <v>3</v>
      </c>
      <c r="E3" s="161">
        <f t="shared" si="0"/>
        <v>4</v>
      </c>
      <c r="F3" s="161">
        <f t="shared" si="0"/>
        <v>5</v>
      </c>
      <c r="G3" s="161">
        <f t="shared" si="0"/>
        <v>6</v>
      </c>
      <c r="H3" s="161">
        <f t="shared" si="0"/>
        <v>7</v>
      </c>
      <c r="I3" s="161">
        <f t="shared" si="0"/>
        <v>8</v>
      </c>
      <c r="J3" s="161">
        <f t="shared" si="0"/>
        <v>9</v>
      </c>
      <c r="K3" s="161">
        <f t="shared" si="0"/>
        <v>10</v>
      </c>
      <c r="L3" s="161">
        <f t="shared" si="0"/>
        <v>11</v>
      </c>
      <c r="M3" s="161">
        <f t="shared" si="0"/>
        <v>12</v>
      </c>
      <c r="N3" s="161">
        <f t="shared" si="0"/>
        <v>13</v>
      </c>
      <c r="O3" s="161">
        <f t="shared" si="0"/>
        <v>14</v>
      </c>
      <c r="P3" s="161">
        <f t="shared" si="0"/>
        <v>15</v>
      </c>
      <c r="Q3" s="161">
        <f t="shared" si="0"/>
        <v>16</v>
      </c>
      <c r="R3" s="161">
        <f t="shared" si="0"/>
        <v>17</v>
      </c>
      <c r="S3" s="161">
        <f t="shared" si="0"/>
        <v>18</v>
      </c>
      <c r="T3" s="161">
        <f t="shared" si="0"/>
        <v>19</v>
      </c>
      <c r="U3" s="161">
        <f t="shared" si="0"/>
        <v>20</v>
      </c>
      <c r="V3" s="161">
        <f t="shared" si="0"/>
        <v>21</v>
      </c>
      <c r="W3" s="161">
        <f t="shared" si="0"/>
        <v>22</v>
      </c>
      <c r="X3" s="161">
        <f t="shared" si="0"/>
        <v>23</v>
      </c>
      <c r="Y3" s="161">
        <f t="shared" si="0"/>
        <v>24</v>
      </c>
      <c r="Z3" s="161">
        <f t="shared" si="0"/>
        <v>25</v>
      </c>
      <c r="AA3" s="161">
        <f t="shared" si="0"/>
        <v>26</v>
      </c>
      <c r="AB3" s="161">
        <f t="shared" si="0"/>
        <v>27</v>
      </c>
      <c r="AC3" s="161">
        <f t="shared" si="0"/>
        <v>28</v>
      </c>
      <c r="AD3" s="161">
        <f t="shared" si="0"/>
        <v>29</v>
      </c>
      <c r="AE3" s="161">
        <v>30</v>
      </c>
      <c r="AF3" s="149">
        <v>31</v>
      </c>
      <c r="AG3" s="46" t="s">
        <v>37</v>
      </c>
      <c r="AH3" s="109" t="s">
        <v>36</v>
      </c>
    </row>
    <row r="4" spans="1:34" s="5" customFormat="1" ht="20.100000000000001" customHeight="1" x14ac:dyDescent="0.2">
      <c r="A4" s="157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50"/>
      <c r="AG4" s="46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[1]Outubro!$H$5</f>
        <v>14.76</v>
      </c>
      <c r="C5" s="129">
        <f>[1]Outubro!$H$6</f>
        <v>15.48</v>
      </c>
      <c r="D5" s="129">
        <f>[1]Outubro!$H$7</f>
        <v>10.44</v>
      </c>
      <c r="E5" s="129">
        <f>[1]Outubro!$H$8</f>
        <v>14.04</v>
      </c>
      <c r="F5" s="129">
        <f>[1]Outubro!$H$9</f>
        <v>10.08</v>
      </c>
      <c r="G5" s="129">
        <f>[1]Outubro!$H$10</f>
        <v>15.120000000000001</v>
      </c>
      <c r="H5" s="129">
        <f>[1]Outubro!$H$11</f>
        <v>10.08</v>
      </c>
      <c r="I5" s="129">
        <f>[1]Outubro!$H$12</f>
        <v>9.7200000000000006</v>
      </c>
      <c r="J5" s="129">
        <f>[1]Outubro!$H$13</f>
        <v>18.36</v>
      </c>
      <c r="K5" s="129">
        <f>[1]Outubro!$H$14</f>
        <v>14.4</v>
      </c>
      <c r="L5" s="129">
        <f>[1]Outubro!$H$15</f>
        <v>9.3600000000000012</v>
      </c>
      <c r="M5" s="129">
        <f>[1]Outubro!$H$16</f>
        <v>7.9200000000000008</v>
      </c>
      <c r="N5" s="129">
        <f>[1]Outubro!$H$17</f>
        <v>10.8</v>
      </c>
      <c r="O5" s="129">
        <f>[1]Outubro!$H$18</f>
        <v>21.240000000000002</v>
      </c>
      <c r="P5" s="129">
        <f>[1]Outubro!$H$19</f>
        <v>16.2</v>
      </c>
      <c r="Q5" s="129">
        <f>[1]Outubro!$H$20</f>
        <v>10.44</v>
      </c>
      <c r="R5" s="129">
        <f>[1]Outubro!$H$21</f>
        <v>11.520000000000001</v>
      </c>
      <c r="S5" s="129">
        <f>[1]Outubro!$H$22</f>
        <v>17.64</v>
      </c>
      <c r="T5" s="129">
        <f>[1]Outubro!$H$23</f>
        <v>19.8</v>
      </c>
      <c r="U5" s="129">
        <f>[1]Outubro!$H$24</f>
        <v>13.32</v>
      </c>
      <c r="V5" s="129">
        <f>[1]Outubro!$H$25</f>
        <v>9.3600000000000012</v>
      </c>
      <c r="W5" s="129">
        <f>[1]Outubro!$H$26</f>
        <v>10.08</v>
      </c>
      <c r="X5" s="129">
        <f>[1]Outubro!$H$27</f>
        <v>13.68</v>
      </c>
      <c r="Y5" s="129">
        <f>[1]Outubro!$H$28</f>
        <v>11.16</v>
      </c>
      <c r="Z5" s="129">
        <f>[1]Outubro!$H$29</f>
        <v>8.64</v>
      </c>
      <c r="AA5" s="129">
        <f>[1]Outubro!$H$30</f>
        <v>21.96</v>
      </c>
      <c r="AB5" s="129">
        <f>[1]Outubro!$H$31</f>
        <v>9.7200000000000006</v>
      </c>
      <c r="AC5" s="129">
        <f>[1]Outubro!$H$32</f>
        <v>18.36</v>
      </c>
      <c r="AD5" s="129">
        <f>[1]Outubro!$H$33</f>
        <v>18.720000000000002</v>
      </c>
      <c r="AE5" s="129">
        <f>[1]Outubro!$H$34</f>
        <v>7.9200000000000008</v>
      </c>
      <c r="AF5" s="129">
        <f>[1]Outubro!$H$35</f>
        <v>12.6</v>
      </c>
      <c r="AG5" s="15">
        <f t="shared" ref="AG5:AG6" si="1">MAX(B5:AF5)</f>
        <v>21.96</v>
      </c>
      <c r="AH5" s="126">
        <f t="shared" ref="AH5:AH6" si="2">AVERAGE(B5:AF5)</f>
        <v>13.320000000000004</v>
      </c>
    </row>
    <row r="6" spans="1:34" x14ac:dyDescent="0.2">
      <c r="A6" s="58" t="s">
        <v>0</v>
      </c>
      <c r="B6" s="11">
        <f>[2]Outubro!$H$5</f>
        <v>15.120000000000001</v>
      </c>
      <c r="C6" s="11">
        <f>[2]Outubro!$H$6</f>
        <v>16.920000000000002</v>
      </c>
      <c r="D6" s="11">
        <f>[2]Outubro!$H$7</f>
        <v>14.4</v>
      </c>
      <c r="E6" s="11">
        <f>[2]Outubro!$H$8</f>
        <v>16.920000000000002</v>
      </c>
      <c r="F6" s="11">
        <f>[2]Outubro!$H$9</f>
        <v>6.84</v>
      </c>
      <c r="G6" s="11">
        <f>[2]Outubro!$H$10</f>
        <v>7.5600000000000005</v>
      </c>
      <c r="H6" s="11">
        <f>[2]Outubro!$H$11</f>
        <v>10.08</v>
      </c>
      <c r="I6" s="11">
        <f>[2]Outubro!$H$12</f>
        <v>17.28</v>
      </c>
      <c r="J6" s="11">
        <f>[2]Outubro!$H$13</f>
        <v>19.079999999999998</v>
      </c>
      <c r="K6" s="11">
        <f>[2]Outubro!$H$14</f>
        <v>16.2</v>
      </c>
      <c r="L6" s="11">
        <f>[2]Outubro!$H$15</f>
        <v>18.36</v>
      </c>
      <c r="M6" s="11">
        <f>[2]Outubro!$H$16</f>
        <v>14.4</v>
      </c>
      <c r="N6" s="11">
        <f>[2]Outubro!$H$17</f>
        <v>21.240000000000002</v>
      </c>
      <c r="O6" s="11">
        <f>[2]Outubro!$H$18</f>
        <v>15.840000000000002</v>
      </c>
      <c r="P6" s="11">
        <f>[2]Outubro!$H$19</f>
        <v>18</v>
      </c>
      <c r="Q6" s="11">
        <f>[2]Outubro!$H$20</f>
        <v>15.840000000000002</v>
      </c>
      <c r="R6" s="11">
        <f>[2]Outubro!$H$21</f>
        <v>24.48</v>
      </c>
      <c r="S6" s="11">
        <f>[2]Outubro!$H$22</f>
        <v>15.120000000000001</v>
      </c>
      <c r="T6" s="11">
        <f>[2]Outubro!$H$23</f>
        <v>17.28</v>
      </c>
      <c r="U6" s="11">
        <f>[2]Outubro!$H$24</f>
        <v>15.48</v>
      </c>
      <c r="V6" s="11">
        <f>[2]Outubro!$H$25</f>
        <v>15.48</v>
      </c>
      <c r="W6" s="11">
        <f>[2]Outubro!$H$26</f>
        <v>22.32</v>
      </c>
      <c r="X6" s="11">
        <f>[2]Outubro!$H$27</f>
        <v>22.32</v>
      </c>
      <c r="Y6" s="11">
        <f>[2]Outubro!$H$28</f>
        <v>11.520000000000001</v>
      </c>
      <c r="Z6" s="11">
        <f>[2]Outubro!$H$29</f>
        <v>11.520000000000001</v>
      </c>
      <c r="AA6" s="11">
        <f>[2]Outubro!$H$30</f>
        <v>24.840000000000003</v>
      </c>
      <c r="AB6" s="11">
        <f>[2]Outubro!$H$31</f>
        <v>7.5600000000000005</v>
      </c>
      <c r="AC6" s="11">
        <f>[2]Outubro!$H$32</f>
        <v>11.879999999999999</v>
      </c>
      <c r="AD6" s="11">
        <f>[2]Outubro!$H$33</f>
        <v>19.8</v>
      </c>
      <c r="AE6" s="11">
        <f>[2]Outubro!$H$34</f>
        <v>7.2</v>
      </c>
      <c r="AF6" s="11">
        <f>[2]Outubro!$H$35</f>
        <v>15.48</v>
      </c>
      <c r="AG6" s="15">
        <f t="shared" si="1"/>
        <v>24.840000000000003</v>
      </c>
      <c r="AH6" s="126">
        <f t="shared" si="2"/>
        <v>15.689032258064518</v>
      </c>
    </row>
    <row r="7" spans="1:34" x14ac:dyDescent="0.2">
      <c r="A7" s="58" t="s">
        <v>104</v>
      </c>
      <c r="B7" s="11">
        <f>[3]Outubro!$H$5</f>
        <v>9.7200000000000006</v>
      </c>
      <c r="C7" s="11">
        <f>[3]Outubro!$H$6</f>
        <v>11.879999999999999</v>
      </c>
      <c r="D7" s="11">
        <f>[3]Outubro!$H$7</f>
        <v>9</v>
      </c>
      <c r="E7" s="11">
        <f>[3]Outubro!$H$8</f>
        <v>23.400000000000002</v>
      </c>
      <c r="F7" s="11">
        <f>[3]Outubro!$H$9</f>
        <v>12.6</v>
      </c>
      <c r="G7" s="11">
        <f>[3]Outubro!$H$10</f>
        <v>11.16</v>
      </c>
      <c r="H7" s="11">
        <f>[3]Outubro!$H$11</f>
        <v>15.48</v>
      </c>
      <c r="I7" s="11">
        <f>[3]Outubro!$H$12</f>
        <v>16.2</v>
      </c>
      <c r="J7" s="11">
        <f>[3]Outubro!$H$13</f>
        <v>33.480000000000004</v>
      </c>
      <c r="K7" s="11">
        <f>[3]Outubro!$H$14</f>
        <v>16.920000000000002</v>
      </c>
      <c r="L7" s="11">
        <f>[3]Outubro!$H$15</f>
        <v>19.079999999999998</v>
      </c>
      <c r="M7" s="11">
        <f>[3]Outubro!$H$16</f>
        <v>14.76</v>
      </c>
      <c r="N7" s="11">
        <f>[3]Outubro!$H$17</f>
        <v>23.400000000000002</v>
      </c>
      <c r="O7" s="11">
        <f>[3]Outubro!$H$18</f>
        <v>16.2</v>
      </c>
      <c r="P7" s="11">
        <f>[3]Outubro!$H$19</f>
        <v>21.240000000000002</v>
      </c>
      <c r="Q7" s="11">
        <f>[3]Outubro!$H$20</f>
        <v>17.64</v>
      </c>
      <c r="R7" s="11">
        <f>[3]Outubro!$H$21</f>
        <v>23.040000000000003</v>
      </c>
      <c r="S7" s="11">
        <f>[3]Outubro!$H$22</f>
        <v>16.920000000000002</v>
      </c>
      <c r="T7" s="11">
        <f>[3]Outubro!$H$23</f>
        <v>18.720000000000002</v>
      </c>
      <c r="U7" s="11">
        <f>[3]Outubro!$H$24</f>
        <v>14.76</v>
      </c>
      <c r="V7" s="11">
        <f>[3]Outubro!$H$25</f>
        <v>13.68</v>
      </c>
      <c r="W7" s="11">
        <f>[3]Outubro!$H$26</f>
        <v>21.6</v>
      </c>
      <c r="X7" s="11">
        <f>[3]Outubro!$H$27</f>
        <v>25.56</v>
      </c>
      <c r="Y7" s="11">
        <f>[3]Outubro!$H$28</f>
        <v>17.64</v>
      </c>
      <c r="Z7" s="11">
        <f>[3]Outubro!$H$29</f>
        <v>13.68</v>
      </c>
      <c r="AA7" s="11">
        <f>[3]Outubro!$H$30</f>
        <v>29.16</v>
      </c>
      <c r="AB7" s="11">
        <f>[3]Outubro!$H$31</f>
        <v>10.08</v>
      </c>
      <c r="AC7" s="11">
        <f>[3]Outubro!$H$32</f>
        <v>7.5600000000000005</v>
      </c>
      <c r="AD7" s="11">
        <f>[3]Outubro!$H$33</f>
        <v>18</v>
      </c>
      <c r="AE7" s="11">
        <f>[3]Outubro!$H$34</f>
        <v>13.68</v>
      </c>
      <c r="AF7" s="11">
        <f>[3]Outubro!$H$35</f>
        <v>19.8</v>
      </c>
      <c r="AG7" s="97">
        <f>MAX(B7:AF7)</f>
        <v>33.480000000000004</v>
      </c>
      <c r="AH7" s="116">
        <f>AVERAGE(B7:AF7)</f>
        <v>17.291612903225808</v>
      </c>
    </row>
    <row r="8" spans="1:34" x14ac:dyDescent="0.2">
      <c r="A8" s="58" t="s">
        <v>1</v>
      </c>
      <c r="B8" s="11" t="str">
        <f>[4]Outubro!$H$5</f>
        <v>*</v>
      </c>
      <c r="C8" s="11" t="str">
        <f>[4]Outubro!$H$6</f>
        <v>*</v>
      </c>
      <c r="D8" s="11" t="str">
        <f>[4]Outubro!$H$7</f>
        <v>*</v>
      </c>
      <c r="E8" s="11" t="str">
        <f>[4]Outubro!$H$8</f>
        <v>*</v>
      </c>
      <c r="F8" s="11" t="str">
        <f>[4]Outubro!$H$9</f>
        <v>*</v>
      </c>
      <c r="G8" s="11" t="str">
        <f>[4]Outubro!$H$10</f>
        <v>*</v>
      </c>
      <c r="H8" s="11" t="str">
        <f>[4]Outubro!$H$11</f>
        <v>*</v>
      </c>
      <c r="I8" s="11" t="str">
        <f>[4]Outubro!$H$12</f>
        <v>*</v>
      </c>
      <c r="J8" s="11" t="str">
        <f>[4]Outubro!$H$13</f>
        <v>*</v>
      </c>
      <c r="K8" s="11" t="str">
        <f>[4]Outubro!$H$14</f>
        <v>*</v>
      </c>
      <c r="L8" s="11" t="str">
        <f>[4]Outubro!$H$15</f>
        <v>*</v>
      </c>
      <c r="M8" s="11" t="str">
        <f>[4]Outubro!$H$16</f>
        <v>*</v>
      </c>
      <c r="N8" s="11" t="str">
        <f>[4]Outubro!$H$17</f>
        <v>*</v>
      </c>
      <c r="O8" s="11" t="str">
        <f>[4]Outubro!$H$18</f>
        <v>*</v>
      </c>
      <c r="P8" s="11" t="str">
        <f>[4]Outubro!$H$19</f>
        <v>*</v>
      </c>
      <c r="Q8" s="11" t="str">
        <f>[4]Outubro!$H$20</f>
        <v>*</v>
      </c>
      <c r="R8" s="11" t="str">
        <f>[4]Outubro!$H$21</f>
        <v>*</v>
      </c>
      <c r="S8" s="11" t="str">
        <f>[4]Outubro!$H$22</f>
        <v>*</v>
      </c>
      <c r="T8" s="11" t="str">
        <f>[4]Outubro!$H$23</f>
        <v>*</v>
      </c>
      <c r="U8" s="11" t="str">
        <f>[4]Outubro!$H$24</f>
        <v>*</v>
      </c>
      <c r="V8" s="11" t="str">
        <f>[4]Outubro!$H$25</f>
        <v>*</v>
      </c>
      <c r="W8" s="11" t="str">
        <f>[4]Outubro!$H$26</f>
        <v>*</v>
      </c>
      <c r="X8" s="11" t="str">
        <f>[4]Outubro!$H$27</f>
        <v>*</v>
      </c>
      <c r="Y8" s="11" t="str">
        <f>[4]Outubro!$H$28</f>
        <v>*</v>
      </c>
      <c r="Z8" s="11" t="str">
        <f>[4]Outubro!$H$29</f>
        <v>*</v>
      </c>
      <c r="AA8" s="11" t="str">
        <f>[4]Outubro!$H$30</f>
        <v>*</v>
      </c>
      <c r="AB8" s="11">
        <f>[4]Outubro!$H$31</f>
        <v>0</v>
      </c>
      <c r="AC8" s="11">
        <f>[4]Outubro!$H$32</f>
        <v>1.4400000000000002</v>
      </c>
      <c r="AD8" s="11">
        <f>[4]Outubro!$H$33</f>
        <v>19.079999999999998</v>
      </c>
      <c r="AE8" s="11">
        <f>[4]Outubro!$H$34</f>
        <v>5.4</v>
      </c>
      <c r="AF8" s="11">
        <f>[4]Outubro!$H$35</f>
        <v>3.24</v>
      </c>
      <c r="AG8" s="97">
        <f>MAX(B8:AF8)</f>
        <v>19.079999999999998</v>
      </c>
      <c r="AH8" s="116">
        <f>AVERAGE(B8:AF8)</f>
        <v>5.8320000000000007</v>
      </c>
    </row>
    <row r="9" spans="1:34" x14ac:dyDescent="0.2">
      <c r="A9" s="58" t="s">
        <v>167</v>
      </c>
      <c r="B9" s="11">
        <f>[5]Outubro!$H$5</f>
        <v>18.720000000000002</v>
      </c>
      <c r="C9" s="11">
        <f>[5]Outubro!$H$6</f>
        <v>16.2</v>
      </c>
      <c r="D9" s="11">
        <f>[5]Outubro!$H$7</f>
        <v>20.16</v>
      </c>
      <c r="E9" s="11">
        <f>[5]Outubro!$H$8</f>
        <v>16.920000000000002</v>
      </c>
      <c r="F9" s="11">
        <f>[5]Outubro!$H$9</f>
        <v>15.48</v>
      </c>
      <c r="G9" s="11">
        <f>[5]Outubro!$H$10</f>
        <v>14.04</v>
      </c>
      <c r="H9" s="11">
        <f>[5]Outubro!$H$11</f>
        <v>14.04</v>
      </c>
      <c r="I9" s="11">
        <f>[5]Outubro!$H$12</f>
        <v>21.6</v>
      </c>
      <c r="J9" s="11">
        <f>[5]Outubro!$H$13</f>
        <v>31.319999999999997</v>
      </c>
      <c r="K9" s="11">
        <f>[5]Outubro!$H$14</f>
        <v>26.28</v>
      </c>
      <c r="L9" s="11">
        <f>[5]Outubro!$H$15</f>
        <v>22.32</v>
      </c>
      <c r="M9" s="11">
        <f>[5]Outubro!$H$16</f>
        <v>15.840000000000002</v>
      </c>
      <c r="N9" s="11">
        <f>[5]Outubro!$H$17</f>
        <v>30.6</v>
      </c>
      <c r="O9" s="11">
        <f>[5]Outubro!$H$18</f>
        <v>20.88</v>
      </c>
      <c r="P9" s="11">
        <f>[5]Outubro!$H$19</f>
        <v>41.76</v>
      </c>
      <c r="Q9" s="11">
        <f>[5]Outubro!$H$20</f>
        <v>18.36</v>
      </c>
      <c r="R9" s="11">
        <f>[5]Outubro!$H$21</f>
        <v>23.759999999999998</v>
      </c>
      <c r="S9" s="11">
        <f>[5]Outubro!$H$22</f>
        <v>16.2</v>
      </c>
      <c r="T9" s="11">
        <f>[5]Outubro!$H$23</f>
        <v>20.52</v>
      </c>
      <c r="U9" s="11">
        <f>[5]Outubro!$H$24</f>
        <v>15.840000000000002</v>
      </c>
      <c r="V9" s="11">
        <f>[5]Outubro!$H$25</f>
        <v>12.96</v>
      </c>
      <c r="W9" s="11">
        <f>[5]Outubro!$H$26</f>
        <v>27.36</v>
      </c>
      <c r="X9" s="11">
        <f>[5]Outubro!$H$27</f>
        <v>29.16</v>
      </c>
      <c r="Y9" s="11">
        <f>[5]Outubro!$H$28</f>
        <v>21.240000000000002</v>
      </c>
      <c r="Z9" s="11">
        <f>[5]Outubro!$H$29</f>
        <v>16.2</v>
      </c>
      <c r="AA9" s="11">
        <f>[5]Outubro!$H$30</f>
        <v>30.96</v>
      </c>
      <c r="AB9" s="11">
        <f>[5]Outubro!$H$31</f>
        <v>10.44</v>
      </c>
      <c r="AC9" s="11">
        <f>[5]Outubro!$H$32</f>
        <v>11.520000000000001</v>
      </c>
      <c r="AD9" s="11">
        <f>[5]Outubro!$H$33</f>
        <v>27.36</v>
      </c>
      <c r="AE9" s="11">
        <f>[5]Outubro!$H$34</f>
        <v>17.64</v>
      </c>
      <c r="AF9" s="11">
        <f>[5]Outubro!$H$35</f>
        <v>18.720000000000002</v>
      </c>
      <c r="AG9" s="97">
        <f>MAX(B9:AF9)</f>
        <v>41.76</v>
      </c>
      <c r="AH9" s="116">
        <f>AVERAGE(B9:AF9)</f>
        <v>20.78709677419355</v>
      </c>
    </row>
    <row r="10" spans="1:34" x14ac:dyDescent="0.2">
      <c r="A10" s="58" t="s">
        <v>111</v>
      </c>
      <c r="B10" s="11" t="str">
        <f>[6]Outubro!$H$5</f>
        <v>*</v>
      </c>
      <c r="C10" s="11" t="str">
        <f>[6]Outubro!$H$6</f>
        <v>*</v>
      </c>
      <c r="D10" s="11" t="str">
        <f>[6]Outubro!$H$7</f>
        <v>*</v>
      </c>
      <c r="E10" s="11" t="str">
        <f>[6]Outubro!$H$8</f>
        <v>*</v>
      </c>
      <c r="F10" s="11" t="str">
        <f>[6]Outubro!$H$9</f>
        <v>*</v>
      </c>
      <c r="G10" s="11" t="str">
        <f>[6]Outubro!$H$10</f>
        <v>*</v>
      </c>
      <c r="H10" s="11" t="str">
        <f>[6]Outubro!$H$11</f>
        <v>*</v>
      </c>
      <c r="I10" s="11" t="str">
        <f>[6]Outubro!$H$12</f>
        <v>*</v>
      </c>
      <c r="J10" s="11" t="str">
        <f>[6]Outubro!$H$13</f>
        <v>*</v>
      </c>
      <c r="K10" s="11" t="str">
        <f>[6]Outubro!$H$14</f>
        <v>*</v>
      </c>
      <c r="L10" s="11" t="str">
        <f>[6]Outubro!$H$15</f>
        <v>*</v>
      </c>
      <c r="M10" s="11" t="str">
        <f>[6]Outubro!$H$16</f>
        <v>*</v>
      </c>
      <c r="N10" s="11" t="str">
        <f>[6]Outubro!$H$17</f>
        <v>*</v>
      </c>
      <c r="O10" s="11" t="str">
        <f>[6]Outubro!$H$18</f>
        <v>*</v>
      </c>
      <c r="P10" s="11" t="str">
        <f>[6]Outubro!$H$19</f>
        <v>*</v>
      </c>
      <c r="Q10" s="11" t="str">
        <f>[6]Outubro!$H$20</f>
        <v>*</v>
      </c>
      <c r="R10" s="11" t="str">
        <f>[6]Outubro!$H$21</f>
        <v>*</v>
      </c>
      <c r="S10" s="11" t="str">
        <f>[6]Outubro!$H$22</f>
        <v>*</v>
      </c>
      <c r="T10" s="11" t="str">
        <f>[6]Outubro!$H$23</f>
        <v>*</v>
      </c>
      <c r="U10" s="11" t="str">
        <f>[6]Outubro!$H$24</f>
        <v>*</v>
      </c>
      <c r="V10" s="11" t="str">
        <f>[6]Outubro!$H$25</f>
        <v>*</v>
      </c>
      <c r="W10" s="11" t="str">
        <f>[6]Outubro!$H$26</f>
        <v>*</v>
      </c>
      <c r="X10" s="11" t="str">
        <f>[6]Outubro!$H$27</f>
        <v>*</v>
      </c>
      <c r="Y10" s="11" t="str">
        <f>[6]Outubro!$H$28</f>
        <v>*</v>
      </c>
      <c r="Z10" s="11" t="str">
        <f>[6]Outubro!$H$29</f>
        <v>*</v>
      </c>
      <c r="AA10" s="11" t="str">
        <f>[6]Outubro!$H$30</f>
        <v>*</v>
      </c>
      <c r="AB10" s="11" t="str">
        <f>[6]Outubro!$H$31</f>
        <v>*</v>
      </c>
      <c r="AC10" s="11" t="str">
        <f>[6]Outubro!$H$32</f>
        <v>*</v>
      </c>
      <c r="AD10" s="11" t="str">
        <f>[6]Outubro!$H$33</f>
        <v>*</v>
      </c>
      <c r="AE10" s="11" t="str">
        <f>[6]Outubro!$H$34</f>
        <v>*</v>
      </c>
      <c r="AF10" s="11" t="str">
        <f>[6]Outubro!$H$35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[7]Outubro!$H$5</f>
        <v>*</v>
      </c>
      <c r="C11" s="11" t="str">
        <f>[7]Outubro!$H$6</f>
        <v>*</v>
      </c>
      <c r="D11" s="11" t="str">
        <f>[7]Outubro!$H$7</f>
        <v>*</v>
      </c>
      <c r="E11" s="11" t="str">
        <f>[7]Outubro!$H$8</f>
        <v>*</v>
      </c>
      <c r="F11" s="11" t="str">
        <f>[7]Outubro!$H$9</f>
        <v>*</v>
      </c>
      <c r="G11" s="11" t="str">
        <f>[7]Outubro!$H$10</f>
        <v>*</v>
      </c>
      <c r="H11" s="11" t="str">
        <f>[7]Outubro!$H$11</f>
        <v>*</v>
      </c>
      <c r="I11" s="11" t="str">
        <f>[7]Outubro!$H$12</f>
        <v>*</v>
      </c>
      <c r="J11" s="11" t="str">
        <f>[7]Outubro!$H$13</f>
        <v>*</v>
      </c>
      <c r="K11" s="11" t="str">
        <f>[7]Outubro!$H$14</f>
        <v>*</v>
      </c>
      <c r="L11" s="11" t="str">
        <f>[7]Outubro!$H$15</f>
        <v>*</v>
      </c>
      <c r="M11" s="11" t="str">
        <f>[7]Outubro!$H$16</f>
        <v>*</v>
      </c>
      <c r="N11" s="11" t="str">
        <f>[7]Outubro!$H$17</f>
        <v>*</v>
      </c>
      <c r="O11" s="11" t="str">
        <f>[7]Outubro!$H$18</f>
        <v>*</v>
      </c>
      <c r="P11" s="11" t="str">
        <f>[7]Outubro!$H$19</f>
        <v>*</v>
      </c>
      <c r="Q11" s="11" t="str">
        <f>[7]Outubro!$H$20</f>
        <v>*</v>
      </c>
      <c r="R11" s="11" t="str">
        <f>[7]Outubro!$H$21</f>
        <v>*</v>
      </c>
      <c r="S11" s="11" t="str">
        <f>[7]Outubro!$H$22</f>
        <v>*</v>
      </c>
      <c r="T11" s="11" t="str">
        <f>[7]Outubro!$H$23</f>
        <v>*</v>
      </c>
      <c r="U11" s="11" t="str">
        <f>[7]Outubro!$H$24</f>
        <v>*</v>
      </c>
      <c r="V11" s="11" t="str">
        <f>[7]Outubro!$H$25</f>
        <v>*</v>
      </c>
      <c r="W11" s="11" t="str">
        <f>[7]Outubro!$H$26</f>
        <v>*</v>
      </c>
      <c r="X11" s="11" t="str">
        <f>[7]Outubro!$H$27</f>
        <v>*</v>
      </c>
      <c r="Y11" s="11" t="str">
        <f>[7]Outubro!$H$28</f>
        <v>*</v>
      </c>
      <c r="Z11" s="11" t="str">
        <f>[7]Outubro!$H$29</f>
        <v>*</v>
      </c>
      <c r="AA11" s="11" t="str">
        <f>[7]Outubro!$H$30</f>
        <v>*</v>
      </c>
      <c r="AB11" s="11" t="str">
        <f>[7]Outubro!$H$31</f>
        <v>*</v>
      </c>
      <c r="AC11" s="11" t="str">
        <f>[7]Outubro!$H$32</f>
        <v>*</v>
      </c>
      <c r="AD11" s="11" t="str">
        <f>[7]Outubro!$H$33</f>
        <v>*</v>
      </c>
      <c r="AE11" s="11" t="str">
        <f>[7]Outubro!$H$34</f>
        <v>*</v>
      </c>
      <c r="AF11" s="11" t="str">
        <f>[7]Outubro!$H$35</f>
        <v>*</v>
      </c>
      <c r="AG11" s="15" t="s">
        <v>226</v>
      </c>
      <c r="AH11" s="126" t="s">
        <v>226</v>
      </c>
    </row>
    <row r="12" spans="1:34" x14ac:dyDescent="0.2">
      <c r="A12" s="58" t="s">
        <v>41</v>
      </c>
      <c r="B12" s="11" t="str">
        <f>[8]Outubro!$H$5</f>
        <v>*</v>
      </c>
      <c r="C12" s="11" t="str">
        <f>[8]Outubro!$H$6</f>
        <v>*</v>
      </c>
      <c r="D12" s="11" t="str">
        <f>[8]Outubro!$H$7</f>
        <v>*</v>
      </c>
      <c r="E12" s="11" t="str">
        <f>[8]Outubro!$H$8</f>
        <v>*</v>
      </c>
      <c r="F12" s="11" t="str">
        <f>[8]Outubro!$H$9</f>
        <v>*</v>
      </c>
      <c r="G12" s="11" t="str">
        <f>[8]Outubro!$H$10</f>
        <v>*</v>
      </c>
      <c r="H12" s="11" t="str">
        <f>[8]Outubro!$H$11</f>
        <v>*</v>
      </c>
      <c r="I12" s="11" t="str">
        <f>[8]Outubro!$H$12</f>
        <v>*</v>
      </c>
      <c r="J12" s="11" t="str">
        <f>[8]Outubro!$H$13</f>
        <v>*</v>
      </c>
      <c r="K12" s="11" t="str">
        <f>[8]Outubro!$H$14</f>
        <v>*</v>
      </c>
      <c r="L12" s="11" t="str">
        <f>[8]Outubro!$H$15</f>
        <v>*</v>
      </c>
      <c r="M12" s="11" t="str">
        <f>[8]Outubro!$H$16</f>
        <v>*</v>
      </c>
      <c r="N12" s="11" t="str">
        <f>[8]Outubro!$H$17</f>
        <v>*</v>
      </c>
      <c r="O12" s="11" t="str">
        <f>[8]Outubro!$H$18</f>
        <v>*</v>
      </c>
      <c r="P12" s="11" t="str">
        <f>[8]Outubro!$H$19</f>
        <v>*</v>
      </c>
      <c r="Q12" s="11" t="str">
        <f>[8]Outubro!$H$20</f>
        <v>*</v>
      </c>
      <c r="R12" s="11" t="str">
        <f>[8]Outubro!$H$21</f>
        <v>*</v>
      </c>
      <c r="S12" s="11" t="str">
        <f>[8]Outubro!$H$22</f>
        <v>*</v>
      </c>
      <c r="T12" s="11" t="str">
        <f>[8]Outubro!$H$23</f>
        <v>*</v>
      </c>
      <c r="U12" s="11" t="str">
        <f>[8]Outubro!$H$24</f>
        <v>*</v>
      </c>
      <c r="V12" s="11" t="str">
        <f>[8]Outubro!$H$25</f>
        <v>*</v>
      </c>
      <c r="W12" s="11" t="str">
        <f>[8]Outubro!$H$26</f>
        <v>*</v>
      </c>
      <c r="X12" s="11" t="str">
        <f>[8]Outubro!$H$27</f>
        <v>*</v>
      </c>
      <c r="Y12" s="11" t="str">
        <f>[8]Outubro!$H$28</f>
        <v>*</v>
      </c>
      <c r="Z12" s="11" t="str">
        <f>[8]Outubro!$H$29</f>
        <v>*</v>
      </c>
      <c r="AA12" s="11" t="str">
        <f>[8]Outubro!$H$30</f>
        <v>*</v>
      </c>
      <c r="AB12" s="11" t="str">
        <f>[8]Outubro!$H$31</f>
        <v>*</v>
      </c>
      <c r="AC12" s="11" t="str">
        <f>[8]Outubro!$H$32</f>
        <v>*</v>
      </c>
      <c r="AD12" s="11" t="str">
        <f>[8]Outubro!$H$33</f>
        <v>*</v>
      </c>
      <c r="AE12" s="11" t="str">
        <f>[8]Outubro!$H$34</f>
        <v>*</v>
      </c>
      <c r="AF12" s="11" t="str">
        <f>[8]Outubro!$H$35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[9]Outubro!$H$5</f>
        <v>23.759999999999998</v>
      </c>
      <c r="C13" s="11">
        <f>[9]Outubro!$H$6</f>
        <v>15.48</v>
      </c>
      <c r="D13" s="11">
        <f>[9]Outubro!$H$7</f>
        <v>26.28</v>
      </c>
      <c r="E13" s="11">
        <f>[9]Outubro!$H$8</f>
        <v>22.68</v>
      </c>
      <c r="F13" s="11">
        <f>[9]Outubro!$H$9</f>
        <v>27</v>
      </c>
      <c r="G13" s="11">
        <f>[9]Outubro!$H$10</f>
        <v>14.04</v>
      </c>
      <c r="H13" s="11">
        <f>[9]Outubro!$H$11</f>
        <v>15.48</v>
      </c>
      <c r="I13" s="11">
        <f>[9]Outubro!$H$12</f>
        <v>17.64</v>
      </c>
      <c r="J13" s="11">
        <f>[9]Outubro!$H$13</f>
        <v>30.240000000000002</v>
      </c>
      <c r="K13" s="11">
        <f>[9]Outubro!$H$14</f>
        <v>27.36</v>
      </c>
      <c r="L13" s="11">
        <f>[9]Outubro!$H$15</f>
        <v>15.120000000000001</v>
      </c>
      <c r="M13" s="11">
        <f>[9]Outubro!$H$16</f>
        <v>20.52</v>
      </c>
      <c r="N13" s="11">
        <f>[9]Outubro!$H$17</f>
        <v>12.96</v>
      </c>
      <c r="O13" s="11">
        <f>[9]Outubro!$H$18</f>
        <v>33.480000000000004</v>
      </c>
      <c r="P13" s="11">
        <f>[9]Outubro!$H$19</f>
        <v>23.400000000000002</v>
      </c>
      <c r="Q13" s="11">
        <f>[9]Outubro!$H$20</f>
        <v>16.559999999999999</v>
      </c>
      <c r="R13" s="11">
        <f>[9]Outubro!$H$21</f>
        <v>16.2</v>
      </c>
      <c r="S13" s="11">
        <f>[9]Outubro!$H$22</f>
        <v>18.720000000000002</v>
      </c>
      <c r="T13" s="11">
        <f>[9]Outubro!$H$23</f>
        <v>22.68</v>
      </c>
      <c r="U13" s="11">
        <f>[9]Outubro!$H$24</f>
        <v>21.6</v>
      </c>
      <c r="V13" s="11">
        <f>[9]Outubro!$H$25</f>
        <v>22.68</v>
      </c>
      <c r="W13" s="11">
        <f>[9]Outubro!$H$26</f>
        <v>17.28</v>
      </c>
      <c r="X13" s="11">
        <f>[9]Outubro!$H$27</f>
        <v>16.559999999999999</v>
      </c>
      <c r="Y13" s="11">
        <f>[9]Outubro!$H$28</f>
        <v>23.040000000000003</v>
      </c>
      <c r="Z13" s="11">
        <f>[9]Outubro!$H$29</f>
        <v>18</v>
      </c>
      <c r="AA13" s="11">
        <f>[9]Outubro!$H$30</f>
        <v>42.12</v>
      </c>
      <c r="AB13" s="11">
        <f>[9]Outubro!$H$31</f>
        <v>15.48</v>
      </c>
      <c r="AC13" s="11">
        <f>[9]Outubro!$H$32</f>
        <v>20.88</v>
      </c>
      <c r="AD13" s="11">
        <f>[9]Outubro!$H$33</f>
        <v>23.400000000000002</v>
      </c>
      <c r="AE13" s="11">
        <f>[9]Outubro!$H$34</f>
        <v>30.96</v>
      </c>
      <c r="AF13" s="11">
        <f>[9]Outubro!$H$35</f>
        <v>18</v>
      </c>
      <c r="AG13" s="97">
        <f>MAX(B13:AF13)</f>
        <v>42.12</v>
      </c>
      <c r="AH13" s="116">
        <f>AVERAGE(B13:AF13)</f>
        <v>21.600000000000005</v>
      </c>
    </row>
    <row r="14" spans="1:34" x14ac:dyDescent="0.2">
      <c r="A14" s="58" t="s">
        <v>118</v>
      </c>
      <c r="B14" s="11" t="str">
        <f>[10]Outubro!$H$5</f>
        <v>*</v>
      </c>
      <c r="C14" s="11" t="str">
        <f>[10]Outubro!$H$6</f>
        <v>*</v>
      </c>
      <c r="D14" s="11" t="str">
        <f>[10]Outubro!$H$7</f>
        <v>*</v>
      </c>
      <c r="E14" s="11" t="str">
        <f>[10]Outubro!$H$8</f>
        <v>*</v>
      </c>
      <c r="F14" s="11" t="str">
        <f>[10]Outubro!$H$9</f>
        <v>*</v>
      </c>
      <c r="G14" s="11" t="str">
        <f>[10]Outubro!$H$10</f>
        <v>*</v>
      </c>
      <c r="H14" s="11" t="str">
        <f>[10]Outubro!$H$11</f>
        <v>*</v>
      </c>
      <c r="I14" s="11" t="str">
        <f>[10]Outubro!$H$12</f>
        <v>*</v>
      </c>
      <c r="J14" s="11" t="str">
        <f>[10]Outubro!$H$13</f>
        <v>*</v>
      </c>
      <c r="K14" s="11" t="str">
        <f>[10]Outubro!$H$14</f>
        <v>*</v>
      </c>
      <c r="L14" s="11" t="str">
        <f>[10]Outubro!$H$15</f>
        <v>*</v>
      </c>
      <c r="M14" s="11" t="str">
        <f>[10]Outubro!$H$16</f>
        <v>*</v>
      </c>
      <c r="N14" s="11" t="str">
        <f>[10]Outubro!$H$17</f>
        <v>*</v>
      </c>
      <c r="O14" s="11" t="str">
        <f>[10]Outubro!$H$18</f>
        <v>*</v>
      </c>
      <c r="P14" s="11" t="str">
        <f>[10]Outubro!$H$19</f>
        <v>*</v>
      </c>
      <c r="Q14" s="11" t="str">
        <f>[10]Outubro!$H$20</f>
        <v>*</v>
      </c>
      <c r="R14" s="11" t="str">
        <f>[10]Outubro!$H$21</f>
        <v>*</v>
      </c>
      <c r="S14" s="11" t="str">
        <f>[10]Outubro!$H$22</f>
        <v>*</v>
      </c>
      <c r="T14" s="11" t="str">
        <f>[10]Outubro!$H$23</f>
        <v>*</v>
      </c>
      <c r="U14" s="11" t="str">
        <f>[10]Outubro!$H$24</f>
        <v>*</v>
      </c>
      <c r="V14" s="11" t="str">
        <f>[10]Outubro!$H$25</f>
        <v>*</v>
      </c>
      <c r="W14" s="11" t="str">
        <f>[10]Outubro!$H$26</f>
        <v>*</v>
      </c>
      <c r="X14" s="11" t="str">
        <f>[10]Outubro!$H$27</f>
        <v>*</v>
      </c>
      <c r="Y14" s="11" t="str">
        <f>[10]Outubro!$H$28</f>
        <v>*</v>
      </c>
      <c r="Z14" s="11" t="str">
        <f>[10]Outubro!$H$29</f>
        <v>*</v>
      </c>
      <c r="AA14" s="11" t="str">
        <f>[10]Outubro!$H$30</f>
        <v>*</v>
      </c>
      <c r="AB14" s="11" t="str">
        <f>[10]Outubro!$H$31</f>
        <v>*</v>
      </c>
      <c r="AC14" s="11" t="str">
        <f>[10]Outubro!$H$32</f>
        <v>*</v>
      </c>
      <c r="AD14" s="11" t="str">
        <f>[10]Outubro!$H$33</f>
        <v>*</v>
      </c>
      <c r="AE14" s="11" t="str">
        <f>[10]Outubro!$H$34</f>
        <v>*</v>
      </c>
      <c r="AF14" s="11" t="str">
        <f>[10]Outubro!$H$35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[11]Outubro!$H$5</f>
        <v>16.559999999999999</v>
      </c>
      <c r="C15" s="11">
        <f>[11]Outubro!$H$6</f>
        <v>16.2</v>
      </c>
      <c r="D15" s="11">
        <f>[11]Outubro!$H$7</f>
        <v>15.840000000000002</v>
      </c>
      <c r="E15" s="11">
        <f>[11]Outubro!$H$8</f>
        <v>15.840000000000002</v>
      </c>
      <c r="F15" s="11">
        <f>[11]Outubro!$H$9</f>
        <v>15.840000000000002</v>
      </c>
      <c r="G15" s="11">
        <f>[11]Outubro!$H$10</f>
        <v>13.68</v>
      </c>
      <c r="H15" s="11">
        <f>[11]Outubro!$H$11</f>
        <v>19.8</v>
      </c>
      <c r="I15" s="11">
        <f>[11]Outubro!$H$12</f>
        <v>24.840000000000003</v>
      </c>
      <c r="J15" s="11">
        <f>[11]Outubro!$H$13</f>
        <v>39.24</v>
      </c>
      <c r="K15" s="11">
        <f>[11]Outubro!$H$14</f>
        <v>21.6</v>
      </c>
      <c r="L15" s="11">
        <f>[11]Outubro!$H$15</f>
        <v>19.8</v>
      </c>
      <c r="M15" s="11">
        <f>[11]Outubro!$H$16</f>
        <v>18.36</v>
      </c>
      <c r="N15" s="11">
        <f>[11]Outubro!$H$17</f>
        <v>23.400000000000002</v>
      </c>
      <c r="O15" s="11">
        <f>[11]Outubro!$H$18</f>
        <v>22.68</v>
      </c>
      <c r="P15" s="11">
        <f>[11]Outubro!$H$19</f>
        <v>27.720000000000002</v>
      </c>
      <c r="Q15" s="11">
        <f>[11]Outubro!$H$20</f>
        <v>15.120000000000001</v>
      </c>
      <c r="R15" s="11">
        <f>[11]Outubro!$H$21</f>
        <v>21.6</v>
      </c>
      <c r="S15" s="11">
        <f>[11]Outubro!$H$22</f>
        <v>22.68</v>
      </c>
      <c r="T15" s="11">
        <f>[11]Outubro!$H$23</f>
        <v>21.240000000000002</v>
      </c>
      <c r="U15" s="11">
        <f>[11]Outubro!$H$24</f>
        <v>20.88</v>
      </c>
      <c r="V15" s="11">
        <f>[11]Outubro!$H$25</f>
        <v>11.879999999999999</v>
      </c>
      <c r="W15" s="11">
        <f>[11]Outubro!$H$26</f>
        <v>21.6</v>
      </c>
      <c r="X15" s="11">
        <f>[11]Outubro!$H$27</f>
        <v>22.32</v>
      </c>
      <c r="Y15" s="11">
        <f>[11]Outubro!$H$28</f>
        <v>15.840000000000002</v>
      </c>
      <c r="Z15" s="11">
        <f>[11]Outubro!$H$29</f>
        <v>19.079999999999998</v>
      </c>
      <c r="AA15" s="11">
        <f>[11]Outubro!$H$30</f>
        <v>43.56</v>
      </c>
      <c r="AB15" s="11">
        <f>[11]Outubro!$H$31</f>
        <v>12.6</v>
      </c>
      <c r="AC15" s="11">
        <f>[11]Outubro!$H$32</f>
        <v>12.96</v>
      </c>
      <c r="AD15" s="11">
        <f>[11]Outubro!$H$33</f>
        <v>24.48</v>
      </c>
      <c r="AE15" s="11">
        <f>[11]Outubro!$H$34</f>
        <v>20.16</v>
      </c>
      <c r="AF15" s="11">
        <f>[11]Outubro!$H$35</f>
        <v>14.4</v>
      </c>
      <c r="AG15" s="93">
        <f t="shared" ref="AG15" si="3">MAX(B15:AF15)</f>
        <v>43.56</v>
      </c>
      <c r="AH15" s="116">
        <f t="shared" ref="AH15" si="4">AVERAGE(B15:AF15)</f>
        <v>20.380645161290325</v>
      </c>
    </row>
    <row r="16" spans="1:34" x14ac:dyDescent="0.2">
      <c r="A16" s="58" t="s">
        <v>168</v>
      </c>
      <c r="B16" s="11" t="str">
        <f>[12]Outubro!$H$5</f>
        <v>*</v>
      </c>
      <c r="C16" s="11" t="str">
        <f>[12]Outubro!$H$6</f>
        <v>*</v>
      </c>
      <c r="D16" s="11" t="str">
        <f>[12]Outubro!$H$7</f>
        <v>*</v>
      </c>
      <c r="E16" s="11" t="str">
        <f>[12]Outubro!$H$8</f>
        <v>*</v>
      </c>
      <c r="F16" s="11" t="str">
        <f>[12]Outubro!$H$9</f>
        <v>*</v>
      </c>
      <c r="G16" s="11" t="str">
        <f>[12]Outubro!$H$10</f>
        <v>*</v>
      </c>
      <c r="H16" s="11" t="str">
        <f>[12]Outubro!$H$11</f>
        <v>*</v>
      </c>
      <c r="I16" s="11" t="str">
        <f>[12]Outubro!$H$12</f>
        <v>*</v>
      </c>
      <c r="J16" s="11" t="str">
        <f>[12]Outubro!$H$13</f>
        <v>*</v>
      </c>
      <c r="K16" s="11" t="str">
        <f>[12]Outubro!$H$14</f>
        <v>*</v>
      </c>
      <c r="L16" s="11" t="str">
        <f>[12]Outubro!$H$15</f>
        <v>*</v>
      </c>
      <c r="M16" s="11" t="str">
        <f>[12]Outubro!$H$16</f>
        <v>*</v>
      </c>
      <c r="N16" s="11" t="str">
        <f>[12]Outubro!$H$17</f>
        <v>*</v>
      </c>
      <c r="O16" s="11" t="str">
        <f>[12]Outubro!$H$18</f>
        <v>*</v>
      </c>
      <c r="P16" s="11" t="str">
        <f>[12]Outubro!$H$19</f>
        <v>*</v>
      </c>
      <c r="Q16" s="11" t="str">
        <f>[12]Outubro!$H$20</f>
        <v>*</v>
      </c>
      <c r="R16" s="11" t="str">
        <f>[12]Outubro!$H$21</f>
        <v>*</v>
      </c>
      <c r="S16" s="11" t="str">
        <f>[12]Outubro!$H$22</f>
        <v>*</v>
      </c>
      <c r="T16" s="11" t="str">
        <f>[12]Outubro!$H$23</f>
        <v>*</v>
      </c>
      <c r="U16" s="11" t="str">
        <f>[12]Outubro!$H$24</f>
        <v>*</v>
      </c>
      <c r="V16" s="11" t="str">
        <f>[12]Outubro!$H$25</f>
        <v>*</v>
      </c>
      <c r="W16" s="11" t="str">
        <f>[12]Outubro!$H$26</f>
        <v>*</v>
      </c>
      <c r="X16" s="11" t="str">
        <f>[12]Outubro!$H$27</f>
        <v>*</v>
      </c>
      <c r="Y16" s="11" t="str">
        <f>[12]Outubro!$H$28</f>
        <v>*</v>
      </c>
      <c r="Z16" s="11" t="str">
        <f>[12]Outubro!$H$29</f>
        <v>*</v>
      </c>
      <c r="AA16" s="11" t="str">
        <f>[12]Outubro!$H$30</f>
        <v>*</v>
      </c>
      <c r="AB16" s="11" t="str">
        <f>[12]Outubro!$H$31</f>
        <v>*</v>
      </c>
      <c r="AC16" s="11" t="str">
        <f>[12]Outubro!$H$32</f>
        <v>*</v>
      </c>
      <c r="AD16" s="11" t="str">
        <f>[12]Outubro!$H$33</f>
        <v>*</v>
      </c>
      <c r="AE16" s="11" t="str">
        <f>[12]Outubro!$H$34</f>
        <v>*</v>
      </c>
      <c r="AF16" s="11" t="str">
        <f>[12]Outubro!$H$35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[13]Outubro!$H$5</f>
        <v>18</v>
      </c>
      <c r="C17" s="11">
        <f>[13]Outubro!$H$6</f>
        <v>17.28</v>
      </c>
      <c r="D17" s="11">
        <f>[13]Outubro!$H$7</f>
        <v>11.520000000000001</v>
      </c>
      <c r="E17" s="11">
        <f>[13]Outubro!$H$8</f>
        <v>28.44</v>
      </c>
      <c r="F17" s="11">
        <f>[13]Outubro!$H$9</f>
        <v>15.48</v>
      </c>
      <c r="G17" s="11">
        <f>[13]Outubro!$H$10</f>
        <v>19.440000000000001</v>
      </c>
      <c r="H17" s="11">
        <f>[13]Outubro!$H$11</f>
        <v>21.96</v>
      </c>
      <c r="I17" s="11">
        <f>[13]Outubro!$H$12</f>
        <v>15.840000000000002</v>
      </c>
      <c r="J17" s="11">
        <f>[13]Outubro!$H$13</f>
        <v>16.2</v>
      </c>
      <c r="K17" s="11">
        <f>[13]Outubro!$H$14</f>
        <v>25.2</v>
      </c>
      <c r="L17" s="11">
        <f>[13]Outubro!$H$15</f>
        <v>21.96</v>
      </c>
      <c r="M17" s="11">
        <f>[13]Outubro!$H$16</f>
        <v>13.68</v>
      </c>
      <c r="N17" s="11">
        <f>[13]Outubro!$H$17</f>
        <v>13.68</v>
      </c>
      <c r="O17" s="11">
        <f>[13]Outubro!$H$18</f>
        <v>47.519999999999996</v>
      </c>
      <c r="P17" s="11">
        <f>[13]Outubro!$H$19</f>
        <v>25.56</v>
      </c>
      <c r="Q17" s="11">
        <f>[13]Outubro!$H$20</f>
        <v>15.48</v>
      </c>
      <c r="R17" s="11">
        <f>[13]Outubro!$H$21</f>
        <v>25.2</v>
      </c>
      <c r="S17" s="11">
        <f>[13]Outubro!$H$22</f>
        <v>28.44</v>
      </c>
      <c r="T17" s="11">
        <f>[13]Outubro!$H$23</f>
        <v>16.559999999999999</v>
      </c>
      <c r="U17" s="11">
        <f>[13]Outubro!$H$24</f>
        <v>25.92</v>
      </c>
      <c r="V17" s="11">
        <f>[13]Outubro!$H$25</f>
        <v>19.079999999999998</v>
      </c>
      <c r="W17" s="11">
        <f>[13]Outubro!$H$26</f>
        <v>21.96</v>
      </c>
      <c r="X17" s="11">
        <f>[13]Outubro!$H$27</f>
        <v>26.28</v>
      </c>
      <c r="Y17" s="11">
        <f>[13]Outubro!$H$28</f>
        <v>21.6</v>
      </c>
      <c r="Z17" s="11">
        <f>[13]Outubro!$H$29</f>
        <v>16.920000000000002</v>
      </c>
      <c r="AA17" s="11">
        <f>[13]Outubro!$H$30</f>
        <v>27</v>
      </c>
      <c r="AB17" s="11">
        <f>[13]Outubro!$H$31</f>
        <v>16.920000000000002</v>
      </c>
      <c r="AC17" s="11">
        <f>[13]Outubro!$H$32</f>
        <v>14.04</v>
      </c>
      <c r="AD17" s="11">
        <f>[13]Outubro!$H$33</f>
        <v>24.48</v>
      </c>
      <c r="AE17" s="11">
        <f>[13]Outubro!$H$34</f>
        <v>18.720000000000002</v>
      </c>
      <c r="AF17" s="11">
        <f>[13]Outubro!$H$35</f>
        <v>20.16</v>
      </c>
      <c r="AG17" s="15">
        <f t="shared" ref="AG17:AG22" si="5">MAX(B17:AF17)</f>
        <v>47.519999999999996</v>
      </c>
      <c r="AH17" s="126">
        <f t="shared" ref="AH17:AH26" si="6">AVERAGE(B17:AF17)</f>
        <v>20.984516129032254</v>
      </c>
      <c r="AJ17" s="12" t="s">
        <v>47</v>
      </c>
    </row>
    <row r="18" spans="1:38" x14ac:dyDescent="0.2">
      <c r="A18" s="58" t="s">
        <v>3</v>
      </c>
      <c r="B18" s="11">
        <f>[14]Outubro!$H$5</f>
        <v>5.04</v>
      </c>
      <c r="C18" s="11">
        <f>[14]Outubro!$H$6</f>
        <v>15.840000000000002</v>
      </c>
      <c r="D18" s="11">
        <f>[14]Outubro!$H$7</f>
        <v>15.120000000000001</v>
      </c>
      <c r="E18" s="11">
        <f>[14]Outubro!$H$8</f>
        <v>14.4</v>
      </c>
      <c r="F18" s="11">
        <f>[14]Outubro!$H$9</f>
        <v>15.48</v>
      </c>
      <c r="G18" s="11">
        <f>[14]Outubro!$H$10</f>
        <v>15.120000000000001</v>
      </c>
      <c r="H18" s="11">
        <f>[14]Outubro!$H$11</f>
        <v>15.48</v>
      </c>
      <c r="I18" s="11">
        <f>[14]Outubro!$H$12</f>
        <v>14.4</v>
      </c>
      <c r="J18" s="11">
        <f>[14]Outubro!$H$13</f>
        <v>20.52</v>
      </c>
      <c r="K18" s="11">
        <f>[14]Outubro!$H$14</f>
        <v>10.8</v>
      </c>
      <c r="L18" s="11">
        <f>[14]Outubro!$H$15</f>
        <v>12.24</v>
      </c>
      <c r="M18" s="11">
        <f>[14]Outubro!$H$16</f>
        <v>11.879999999999999</v>
      </c>
      <c r="N18" s="11">
        <f>[14]Outubro!$H$17</f>
        <v>10.44</v>
      </c>
      <c r="O18" s="11">
        <f>[14]Outubro!$H$18</f>
        <v>16.559999999999999</v>
      </c>
      <c r="P18" s="11">
        <f>[14]Outubro!$H$19</f>
        <v>15.48</v>
      </c>
      <c r="Q18" s="11">
        <f>[14]Outubro!$H$20</f>
        <v>18</v>
      </c>
      <c r="R18" s="11">
        <f>[14]Outubro!$H$21</f>
        <v>16.559999999999999</v>
      </c>
      <c r="S18" s="11">
        <f>[14]Outubro!$H$22</f>
        <v>16.920000000000002</v>
      </c>
      <c r="T18" s="11">
        <f>[14]Outubro!$H$23</f>
        <v>21.96</v>
      </c>
      <c r="U18" s="11">
        <f>[14]Outubro!$H$24</f>
        <v>24.48</v>
      </c>
      <c r="V18" s="11">
        <f>[14]Outubro!$H$25</f>
        <v>27.720000000000002</v>
      </c>
      <c r="W18" s="11">
        <f>[14]Outubro!$H$26</f>
        <v>15.120000000000001</v>
      </c>
      <c r="X18" s="11">
        <f>[14]Outubro!$H$27</f>
        <v>21.96</v>
      </c>
      <c r="Y18" s="11">
        <f>[14]Outubro!$H$28</f>
        <v>10.44</v>
      </c>
      <c r="Z18" s="11">
        <f>[14]Outubro!$H$29</f>
        <v>20.88</v>
      </c>
      <c r="AA18" s="11">
        <f>[14]Outubro!$H$30</f>
        <v>18</v>
      </c>
      <c r="AB18" s="11">
        <f>[14]Outubro!$H$31</f>
        <v>11.879999999999999</v>
      </c>
      <c r="AC18" s="11">
        <f>[14]Outubro!$H$32</f>
        <v>17.28</v>
      </c>
      <c r="AD18" s="11">
        <f>[14]Outubro!$H$33</f>
        <v>16.920000000000002</v>
      </c>
      <c r="AE18" s="11">
        <f>[14]Outubro!$H$34</f>
        <v>3.6</v>
      </c>
      <c r="AF18" s="11" t="str">
        <f>[14]Outubro!$H$35</f>
        <v>*</v>
      </c>
      <c r="AG18" s="15">
        <f>MAX(B18:AF18)</f>
        <v>27.720000000000002</v>
      </c>
      <c r="AH18" s="126">
        <f>AVERAGE(B18:AF18)</f>
        <v>15.684000000000001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[15]Outubro!$H$5</f>
        <v>*</v>
      </c>
      <c r="C19" s="11" t="str">
        <f>[15]Outubro!$H$6</f>
        <v>*</v>
      </c>
      <c r="D19" s="11" t="str">
        <f>[15]Outubro!$H$7</f>
        <v>*</v>
      </c>
      <c r="E19" s="11" t="str">
        <f>[15]Outubro!$H$8</f>
        <v>*</v>
      </c>
      <c r="F19" s="11" t="str">
        <f>[15]Outubro!$H$9</f>
        <v>*</v>
      </c>
      <c r="G19" s="11" t="str">
        <f>[15]Outubro!$H$10</f>
        <v>*</v>
      </c>
      <c r="H19" s="11" t="str">
        <f>[15]Outubro!$H$11</f>
        <v>*</v>
      </c>
      <c r="I19" s="11" t="str">
        <f>[15]Outubro!$H$12</f>
        <v>*</v>
      </c>
      <c r="J19" s="11" t="str">
        <f>[15]Outubro!$H$13</f>
        <v>*</v>
      </c>
      <c r="K19" s="11" t="str">
        <f>[15]Outubro!$H$14</f>
        <v>*</v>
      </c>
      <c r="L19" s="11" t="str">
        <f>[15]Outubro!$H$15</f>
        <v>*</v>
      </c>
      <c r="M19" s="11" t="str">
        <f>[15]Outubro!$H$16</f>
        <v>*</v>
      </c>
      <c r="N19" s="11" t="str">
        <f>[15]Outubro!$H$17</f>
        <v>*</v>
      </c>
      <c r="O19" s="11" t="str">
        <f>[15]Outubro!$H$18</f>
        <v>*</v>
      </c>
      <c r="P19" s="11" t="str">
        <f>[15]Outubro!$H$19</f>
        <v>*</v>
      </c>
      <c r="Q19" s="11" t="str">
        <f>[15]Outubro!$H$20</f>
        <v>*</v>
      </c>
      <c r="R19" s="11" t="str">
        <f>[15]Outubro!$H$21</f>
        <v>*</v>
      </c>
      <c r="S19" s="11" t="str">
        <f>[15]Outubro!$H$22</f>
        <v>*</v>
      </c>
      <c r="T19" s="11" t="str">
        <f>[15]Outubro!$H$23</f>
        <v>*</v>
      </c>
      <c r="U19" s="11" t="str">
        <f>[15]Outubro!$H$24</f>
        <v>*</v>
      </c>
      <c r="V19" s="11" t="str">
        <f>[15]Outubro!$H$25</f>
        <v>*</v>
      </c>
      <c r="W19" s="11" t="str">
        <f>[15]Outubro!$H$26</f>
        <v>*</v>
      </c>
      <c r="X19" s="11" t="str">
        <f>[15]Outubro!$H$27</f>
        <v>*</v>
      </c>
      <c r="Y19" s="11" t="str">
        <f>[15]Outubro!$H$28</f>
        <v>*</v>
      </c>
      <c r="Z19" s="11" t="str">
        <f>[15]Outubro!$H$29</f>
        <v>*</v>
      </c>
      <c r="AA19" s="11" t="str">
        <f>[15]Outubro!$H$30</f>
        <v>*</v>
      </c>
      <c r="AB19" s="11" t="str">
        <f>[15]Outubro!$H$31</f>
        <v>*</v>
      </c>
      <c r="AC19" s="11" t="str">
        <f>[15]Outubro!$H$32</f>
        <v>*</v>
      </c>
      <c r="AD19" s="11" t="str">
        <f>[15]Outubro!$H$33</f>
        <v>*</v>
      </c>
      <c r="AE19" s="11" t="str">
        <f>[15]Outubro!$H$34</f>
        <v>*</v>
      </c>
      <c r="AF19" s="11" t="str">
        <f>[15]Outubro!$H$35</f>
        <v>*</v>
      </c>
      <c r="AG19" s="15" t="s">
        <v>226</v>
      </c>
      <c r="AH19" s="126" t="s">
        <v>226</v>
      </c>
      <c r="AJ19" t="s">
        <v>47</v>
      </c>
    </row>
    <row r="20" spans="1:38" x14ac:dyDescent="0.2">
      <c r="A20" s="58" t="s">
        <v>5</v>
      </c>
      <c r="B20" s="11">
        <f>[16]Outubro!$H$5</f>
        <v>23.400000000000002</v>
      </c>
      <c r="C20" s="11">
        <f>[16]Outubro!$H$6</f>
        <v>12.6</v>
      </c>
      <c r="D20" s="11">
        <f>[16]Outubro!$H$7</f>
        <v>16.559999999999999</v>
      </c>
      <c r="E20" s="11">
        <f>[16]Outubro!$H$8</f>
        <v>24.12</v>
      </c>
      <c r="F20" s="11">
        <f>[16]Outubro!$H$9</f>
        <v>18.720000000000002</v>
      </c>
      <c r="G20" s="11">
        <f>[16]Outubro!$H$10</f>
        <v>19.440000000000001</v>
      </c>
      <c r="H20" s="11">
        <f>[16]Outubro!$H$11</f>
        <v>33.480000000000004</v>
      </c>
      <c r="I20" s="11">
        <f>[16]Outubro!$H$12</f>
        <v>15.120000000000001</v>
      </c>
      <c r="J20" s="11">
        <f>[16]Outubro!$H$13</f>
        <v>20.52</v>
      </c>
      <c r="K20" s="11">
        <f>[16]Outubro!$H$14</f>
        <v>10.8</v>
      </c>
      <c r="L20" s="11">
        <f>[16]Outubro!$H$15</f>
        <v>15.48</v>
      </c>
      <c r="M20" s="11">
        <f>[16]Outubro!$H$16</f>
        <v>13.68</v>
      </c>
      <c r="N20" s="11">
        <f>[16]Outubro!$H$17</f>
        <v>14.4</v>
      </c>
      <c r="O20" s="11">
        <f>[16]Outubro!$H$18</f>
        <v>17.64</v>
      </c>
      <c r="P20" s="11">
        <f>[16]Outubro!$H$19</f>
        <v>20.16</v>
      </c>
      <c r="Q20" s="11">
        <f>[16]Outubro!$H$20</f>
        <v>0</v>
      </c>
      <c r="R20" s="11">
        <f>[16]Outubro!$H$21</f>
        <v>12.6</v>
      </c>
      <c r="S20" s="11">
        <f>[16]Outubro!$H$22</f>
        <v>12.96</v>
      </c>
      <c r="T20" s="11">
        <f>[16]Outubro!$H$23</f>
        <v>15.48</v>
      </c>
      <c r="U20" s="11">
        <f>[16]Outubro!$H$24</f>
        <v>20.16</v>
      </c>
      <c r="V20" s="11">
        <f>[16]Outubro!$H$25</f>
        <v>13.68</v>
      </c>
      <c r="W20" s="11">
        <f>[16]Outubro!$H$26</f>
        <v>5.7600000000000007</v>
      </c>
      <c r="X20" s="11">
        <f>[16]Outubro!$H$27</f>
        <v>14.04</v>
      </c>
      <c r="Y20" s="11">
        <f>[16]Outubro!$H$28</f>
        <v>19.079999999999998</v>
      </c>
      <c r="Z20" s="11">
        <f>[16]Outubro!$H$29</f>
        <v>9</v>
      </c>
      <c r="AA20" s="11">
        <f>[16]Outubro!$H$30</f>
        <v>18.720000000000002</v>
      </c>
      <c r="AB20" s="11">
        <f>[16]Outubro!$H$31</f>
        <v>0</v>
      </c>
      <c r="AC20" s="11">
        <f>[16]Outubro!$H$32</f>
        <v>11.520000000000001</v>
      </c>
      <c r="AD20" s="11">
        <f>[16]Outubro!$H$33</f>
        <v>12.6</v>
      </c>
      <c r="AE20" s="11">
        <f>[16]Outubro!$H$34</f>
        <v>17.64</v>
      </c>
      <c r="AF20" s="11">
        <f>[16]Outubro!$H$35</f>
        <v>19.440000000000001</v>
      </c>
      <c r="AG20" s="15">
        <f t="shared" si="5"/>
        <v>33.480000000000004</v>
      </c>
      <c r="AH20" s="126">
        <f t="shared" si="6"/>
        <v>15.445161290322584</v>
      </c>
      <c r="AI20" s="12" t="s">
        <v>47</v>
      </c>
      <c r="AK20" t="s">
        <v>47</v>
      </c>
    </row>
    <row r="21" spans="1:38" x14ac:dyDescent="0.2">
      <c r="A21" s="58" t="s">
        <v>43</v>
      </c>
      <c r="B21" s="11">
        <f>[17]Outubro!$H$5</f>
        <v>29.16</v>
      </c>
      <c r="C21" s="11">
        <f>[17]Outubro!$H$6</f>
        <v>27.720000000000002</v>
      </c>
      <c r="D21" s="11">
        <f>[17]Outubro!$H$7</f>
        <v>19.079999999999998</v>
      </c>
      <c r="E21" s="11">
        <f>[17]Outubro!$H$8</f>
        <v>17.28</v>
      </c>
      <c r="F21" s="11">
        <f>[17]Outubro!$H$9</f>
        <v>20.16</v>
      </c>
      <c r="G21" s="11">
        <f>[17]Outubro!$H$10</f>
        <v>27</v>
      </c>
      <c r="H21" s="11">
        <f>[17]Outubro!$H$11</f>
        <v>23.759999999999998</v>
      </c>
      <c r="I21" s="11">
        <f>[17]Outubro!$H$12</f>
        <v>18</v>
      </c>
      <c r="J21" s="11">
        <f>[17]Outubro!$H$13</f>
        <v>28.8</v>
      </c>
      <c r="K21" s="11">
        <f>[17]Outubro!$H$14</f>
        <v>20.16</v>
      </c>
      <c r="L21" s="11">
        <f>[17]Outubro!$H$15</f>
        <v>30.240000000000002</v>
      </c>
      <c r="M21" s="11">
        <f>[17]Outubro!$H$16</f>
        <v>26.28</v>
      </c>
      <c r="N21" s="11">
        <f>[17]Outubro!$H$17</f>
        <v>18.720000000000002</v>
      </c>
      <c r="O21" s="11">
        <f>[17]Outubro!$H$18</f>
        <v>25.92</v>
      </c>
      <c r="P21" s="11">
        <f>[17]Outubro!$H$19</f>
        <v>25.56</v>
      </c>
      <c r="Q21" s="11">
        <f>[17]Outubro!$H$20</f>
        <v>28.8</v>
      </c>
      <c r="R21" s="11">
        <f>[17]Outubro!$H$21</f>
        <v>29.52</v>
      </c>
      <c r="S21" s="11">
        <f>[17]Outubro!$H$22</f>
        <v>29.16</v>
      </c>
      <c r="T21" s="11">
        <f>[17]Outubro!$H$23</f>
        <v>27.36</v>
      </c>
      <c r="U21" s="11">
        <f>[17]Outubro!$H$24</f>
        <v>24.12</v>
      </c>
      <c r="V21" s="11">
        <f>[17]Outubro!$H$25</f>
        <v>18.720000000000002</v>
      </c>
      <c r="W21" s="11">
        <f>[17]Outubro!$H$26</f>
        <v>18</v>
      </c>
      <c r="X21" s="11">
        <f>[17]Outubro!$H$27</f>
        <v>19.440000000000001</v>
      </c>
      <c r="Y21" s="11">
        <f>[17]Outubro!$H$28</f>
        <v>23.040000000000003</v>
      </c>
      <c r="Z21" s="11">
        <f>[17]Outubro!$H$29</f>
        <v>21.6</v>
      </c>
      <c r="AA21" s="11">
        <f>[17]Outubro!$H$30</f>
        <v>30.240000000000002</v>
      </c>
      <c r="AB21" s="11">
        <f>[17]Outubro!$H$31</f>
        <v>19.440000000000001</v>
      </c>
      <c r="AC21" s="11">
        <f>[17]Outubro!$H$32</f>
        <v>35.28</v>
      </c>
      <c r="AD21" s="11">
        <f>[17]Outubro!$H$33</f>
        <v>32.4</v>
      </c>
      <c r="AE21" s="11">
        <f>[17]Outubro!$H$34</f>
        <v>24.48</v>
      </c>
      <c r="AF21" s="11">
        <f>[17]Outubro!$H$35</f>
        <v>22.68</v>
      </c>
      <c r="AG21" s="15">
        <f>MAX(B21:AF21)</f>
        <v>35.28</v>
      </c>
      <c r="AH21" s="126">
        <f>AVERAGE(B21:AF21)</f>
        <v>24.584516129032263</v>
      </c>
    </row>
    <row r="22" spans="1:38" x14ac:dyDescent="0.2">
      <c r="A22" s="58" t="s">
        <v>6</v>
      </c>
      <c r="B22" s="11">
        <f>[18]Outubro!$H$5</f>
        <v>14.04</v>
      </c>
      <c r="C22" s="11">
        <f>[18]Outubro!$H$6</f>
        <v>13.32</v>
      </c>
      <c r="D22" s="11">
        <f>[18]Outubro!$H$7</f>
        <v>8.64</v>
      </c>
      <c r="E22" s="11">
        <f>[18]Outubro!$H$8</f>
        <v>14.4</v>
      </c>
      <c r="F22" s="11">
        <f>[18]Outubro!$H$9</f>
        <v>12.24</v>
      </c>
      <c r="G22" s="11">
        <f>[18]Outubro!$H$10</f>
        <v>13.32</v>
      </c>
      <c r="H22" s="11">
        <f>[18]Outubro!$H$11</f>
        <v>13.68</v>
      </c>
      <c r="I22" s="11">
        <f>[18]Outubro!$H$12</f>
        <v>14.76</v>
      </c>
      <c r="J22" s="11">
        <f>[18]Outubro!$H$13</f>
        <v>16.2</v>
      </c>
      <c r="K22" s="11">
        <f>[18]Outubro!$H$14</f>
        <v>13.68</v>
      </c>
      <c r="L22" s="11">
        <f>[18]Outubro!$H$15</f>
        <v>10.44</v>
      </c>
      <c r="M22" s="11">
        <f>[18]Outubro!$H$16</f>
        <v>22.68</v>
      </c>
      <c r="N22" s="11">
        <f>[18]Outubro!$H$17</f>
        <v>9.3600000000000012</v>
      </c>
      <c r="O22" s="11">
        <f>[18]Outubro!$H$18</f>
        <v>12.96</v>
      </c>
      <c r="P22" s="11">
        <f>[18]Outubro!$H$19</f>
        <v>17.28</v>
      </c>
      <c r="Q22" s="11">
        <f>[18]Outubro!$H$20</f>
        <v>8.64</v>
      </c>
      <c r="R22" s="11">
        <f>[18]Outubro!$H$21</f>
        <v>15.840000000000002</v>
      </c>
      <c r="S22" s="11">
        <f>[18]Outubro!$H$22</f>
        <v>14.76</v>
      </c>
      <c r="T22" s="11">
        <f>[18]Outubro!$H$23</f>
        <v>16.920000000000002</v>
      </c>
      <c r="U22" s="11">
        <f>[18]Outubro!$H$24</f>
        <v>12.24</v>
      </c>
      <c r="V22" s="11">
        <f>[18]Outubro!$H$25</f>
        <v>17.64</v>
      </c>
      <c r="W22" s="11">
        <f>[18]Outubro!$H$26</f>
        <v>10.08</v>
      </c>
      <c r="X22" s="11">
        <f>[18]Outubro!$H$27</f>
        <v>19.079999999999998</v>
      </c>
      <c r="Y22" s="11">
        <f>[18]Outubro!$H$28</f>
        <v>16.559999999999999</v>
      </c>
      <c r="Z22" s="11">
        <f>[18]Outubro!$H$29</f>
        <v>14.76</v>
      </c>
      <c r="AA22" s="11">
        <f>[18]Outubro!$H$30</f>
        <v>23.040000000000003</v>
      </c>
      <c r="AB22" s="11">
        <f>[18]Outubro!$H$31</f>
        <v>12.6</v>
      </c>
      <c r="AC22" s="11">
        <f>[18]Outubro!$H$32</f>
        <v>29.880000000000003</v>
      </c>
      <c r="AD22" s="11">
        <f>[18]Outubro!$H$33</f>
        <v>9.7200000000000006</v>
      </c>
      <c r="AE22" s="11">
        <f>[18]Outubro!$H$34</f>
        <v>13.68</v>
      </c>
      <c r="AF22" s="11">
        <f>[18]Outubro!$H$35</f>
        <v>11.16</v>
      </c>
      <c r="AG22" s="15">
        <f t="shared" si="5"/>
        <v>29.880000000000003</v>
      </c>
      <c r="AH22" s="126">
        <f t="shared" si="6"/>
        <v>14.632258064516131</v>
      </c>
    </row>
    <row r="23" spans="1:38" x14ac:dyDescent="0.2">
      <c r="A23" s="58" t="s">
        <v>7</v>
      </c>
      <c r="B23" s="11" t="str">
        <f>[19]Outubro!$H$5</f>
        <v>*</v>
      </c>
      <c r="C23" s="11" t="str">
        <f>[19]Outubro!$H$6</f>
        <v>*</v>
      </c>
      <c r="D23" s="11" t="str">
        <f>[19]Outubro!$H$7</f>
        <v>*</v>
      </c>
      <c r="E23" s="11" t="str">
        <f>[19]Outubro!$H$8</f>
        <v>*</v>
      </c>
      <c r="F23" s="11" t="str">
        <f>[19]Outubro!$H$9</f>
        <v>*</v>
      </c>
      <c r="G23" s="11" t="str">
        <f>[19]Outubro!$H$10</f>
        <v>*</v>
      </c>
      <c r="H23" s="11" t="str">
        <f>[19]Outubro!$H$11</f>
        <v>*</v>
      </c>
      <c r="I23" s="11" t="str">
        <f>[19]Outubro!$H$12</f>
        <v>*</v>
      </c>
      <c r="J23" s="11" t="str">
        <f>[19]Outubro!$H$13</f>
        <v>*</v>
      </c>
      <c r="K23" s="11" t="str">
        <f>[19]Outubro!$H$14</f>
        <v>*</v>
      </c>
      <c r="L23" s="11" t="str">
        <f>[19]Outubro!$H$15</f>
        <v>*</v>
      </c>
      <c r="M23" s="11" t="str">
        <f>[19]Outubro!$H$16</f>
        <v>*</v>
      </c>
      <c r="N23" s="11" t="str">
        <f>[19]Outubro!$H$17</f>
        <v>*</v>
      </c>
      <c r="O23" s="11" t="str">
        <f>[19]Outubro!$H$18</f>
        <v>*</v>
      </c>
      <c r="P23" s="11" t="str">
        <f>[19]Outubro!$H$19</f>
        <v>*</v>
      </c>
      <c r="Q23" s="11" t="str">
        <f>[19]Outubro!$H$20</f>
        <v>*</v>
      </c>
      <c r="R23" s="11" t="str">
        <f>[19]Outubro!$H$21</f>
        <v>*</v>
      </c>
      <c r="S23" s="11" t="str">
        <f>[19]Outubro!$H$22</f>
        <v>*</v>
      </c>
      <c r="T23" s="11" t="str">
        <f>[19]Outubro!$H$23</f>
        <v>*</v>
      </c>
      <c r="U23" s="11" t="str">
        <f>[19]Outubro!$H$24</f>
        <v>*</v>
      </c>
      <c r="V23" s="11" t="str">
        <f>[19]Outubro!$H$25</f>
        <v>*</v>
      </c>
      <c r="W23" s="11" t="str">
        <f>[19]Outubro!$H$26</f>
        <v>*</v>
      </c>
      <c r="X23" s="11" t="str">
        <f>[19]Outubro!$H$27</f>
        <v>*</v>
      </c>
      <c r="Y23" s="11" t="str">
        <f>[19]Outubro!$H$28</f>
        <v>*</v>
      </c>
      <c r="Z23" s="11" t="str">
        <f>[19]Outubro!$H$29</f>
        <v>*</v>
      </c>
      <c r="AA23" s="11" t="str">
        <f>[19]Outubro!$H$30</f>
        <v>*</v>
      </c>
      <c r="AB23" s="11" t="str">
        <f>[19]Outubro!$H$31</f>
        <v>*</v>
      </c>
      <c r="AC23" s="11" t="str">
        <f>[19]Outubro!$H$32</f>
        <v>*</v>
      </c>
      <c r="AD23" s="11" t="str">
        <f>[19]Outubro!$H$33</f>
        <v>*</v>
      </c>
      <c r="AE23" s="11" t="str">
        <f>[19]Outubro!$H$34</f>
        <v>*</v>
      </c>
      <c r="AF23" s="11" t="str">
        <f>[19]Outubro!$H$35</f>
        <v>*</v>
      </c>
      <c r="AG23" s="15" t="s">
        <v>226</v>
      </c>
      <c r="AH23" s="126" t="s">
        <v>226</v>
      </c>
    </row>
    <row r="24" spans="1:38" x14ac:dyDescent="0.2">
      <c r="A24" s="58" t="s">
        <v>169</v>
      </c>
      <c r="B24" s="11" t="str">
        <f>[20]Outubro!$H$5</f>
        <v>*</v>
      </c>
      <c r="C24" s="11" t="str">
        <f>[20]Outubro!$H$6</f>
        <v>*</v>
      </c>
      <c r="D24" s="11" t="str">
        <f>[20]Outubro!$H$7</f>
        <v>*</v>
      </c>
      <c r="E24" s="11" t="str">
        <f>[20]Outubro!$H$8</f>
        <v>*</v>
      </c>
      <c r="F24" s="11" t="str">
        <f>[20]Outubro!$H$9</f>
        <v>*</v>
      </c>
      <c r="G24" s="11" t="str">
        <f>[20]Outubro!$H$10</f>
        <v>*</v>
      </c>
      <c r="H24" s="11" t="str">
        <f>[20]Outubro!$H$11</f>
        <v>*</v>
      </c>
      <c r="I24" s="11" t="str">
        <f>[20]Outubro!$H$12</f>
        <v>*</v>
      </c>
      <c r="J24" s="11" t="str">
        <f>[20]Outubro!$H$13</f>
        <v>*</v>
      </c>
      <c r="K24" s="11" t="str">
        <f>[20]Outubro!$H$14</f>
        <v>*</v>
      </c>
      <c r="L24" s="11" t="str">
        <f>[20]Outubro!$H$15</f>
        <v>*</v>
      </c>
      <c r="M24" s="11" t="str">
        <f>[20]Outubro!$H$16</f>
        <v>*</v>
      </c>
      <c r="N24" s="11" t="str">
        <f>[20]Outubro!$H$17</f>
        <v>*</v>
      </c>
      <c r="O24" s="11" t="str">
        <f>[20]Outubro!$H$18</f>
        <v>*</v>
      </c>
      <c r="P24" s="11" t="str">
        <f>[20]Outubro!$H$19</f>
        <v>*</v>
      </c>
      <c r="Q24" s="11" t="str">
        <f>[20]Outubro!$H$20</f>
        <v>*</v>
      </c>
      <c r="R24" s="11" t="str">
        <f>[20]Outubro!$H$21</f>
        <v>*</v>
      </c>
      <c r="S24" s="11" t="str">
        <f>[20]Outubro!$H$22</f>
        <v>*</v>
      </c>
      <c r="T24" s="11" t="str">
        <f>[20]Outubro!$H$23</f>
        <v>*</v>
      </c>
      <c r="U24" s="11" t="str">
        <f>[20]Outubro!$H$24</f>
        <v>*</v>
      </c>
      <c r="V24" s="11" t="str">
        <f>[20]Outubro!$H$25</f>
        <v>*</v>
      </c>
      <c r="W24" s="11" t="str">
        <f>[20]Outubro!$H$25</f>
        <v>*</v>
      </c>
      <c r="X24" s="11" t="str">
        <f>[20]Outubro!$H$27</f>
        <v>*</v>
      </c>
      <c r="Y24" s="11" t="str">
        <f>[20]Outubro!$H$28</f>
        <v>*</v>
      </c>
      <c r="Z24" s="11" t="str">
        <f>[20]Outubro!$H$29</f>
        <v>*</v>
      </c>
      <c r="AA24" s="11" t="str">
        <f>[20]Outubro!$H$30</f>
        <v>*</v>
      </c>
      <c r="AB24" s="11" t="str">
        <f>[20]Outubro!$H$31</f>
        <v>*</v>
      </c>
      <c r="AC24" s="11" t="str">
        <f>[20]Outubro!$H$32</f>
        <v>*</v>
      </c>
      <c r="AD24" s="11" t="str">
        <f>[20]Outubro!$H$33</f>
        <v>*</v>
      </c>
      <c r="AE24" s="11" t="str">
        <f>[20]Outubro!$H$34</f>
        <v>*</v>
      </c>
      <c r="AF24" s="11" t="str">
        <f>[20]Outubro!$H$35</f>
        <v>*</v>
      </c>
      <c r="AG24" s="93" t="s">
        <v>226</v>
      </c>
      <c r="AH24" s="116" t="s">
        <v>226</v>
      </c>
      <c r="AK24" t="s">
        <v>47</v>
      </c>
      <c r="AL24" t="s">
        <v>47</v>
      </c>
    </row>
    <row r="25" spans="1:38" x14ac:dyDescent="0.2">
      <c r="A25" s="58" t="s">
        <v>170</v>
      </c>
      <c r="B25" s="11">
        <f>[21]Outubro!$H$5</f>
        <v>21.240000000000002</v>
      </c>
      <c r="C25" s="11">
        <f>[21]Outubro!$H$6</f>
        <v>16.920000000000002</v>
      </c>
      <c r="D25" s="11">
        <f>[21]Outubro!$H$7</f>
        <v>15.48</v>
      </c>
      <c r="E25" s="11">
        <f>[21]Outubro!$H$8</f>
        <v>23.400000000000002</v>
      </c>
      <c r="F25" s="11">
        <f>[21]Outubro!$H$9</f>
        <v>11.520000000000001</v>
      </c>
      <c r="G25" s="11">
        <f>[21]Outubro!$H$10</f>
        <v>13.32</v>
      </c>
      <c r="H25" s="11">
        <f>[21]Outubro!$H$11</f>
        <v>19.8</v>
      </c>
      <c r="I25" s="11">
        <f>[21]Outubro!$H$12</f>
        <v>15.48</v>
      </c>
      <c r="J25" s="11">
        <f>[21]Outubro!$H$13</f>
        <v>31.680000000000003</v>
      </c>
      <c r="K25" s="11">
        <f>[21]Outubro!$H$14</f>
        <v>18</v>
      </c>
      <c r="L25" s="11">
        <f>[21]Outubro!$H$15</f>
        <v>22.32</v>
      </c>
      <c r="M25" s="11">
        <f>[21]Outubro!$H$16</f>
        <v>27.720000000000002</v>
      </c>
      <c r="N25" s="11">
        <f>[21]Outubro!$H$17</f>
        <v>13.68</v>
      </c>
      <c r="O25" s="11">
        <f>[21]Outubro!$H$18</f>
        <v>37.080000000000005</v>
      </c>
      <c r="P25" s="11">
        <f>[21]Outubro!$H$19</f>
        <v>28.44</v>
      </c>
      <c r="Q25" s="11">
        <f>[21]Outubro!$H$20</f>
        <v>21.6</v>
      </c>
      <c r="R25" s="11">
        <f>[21]Outubro!$H$21</f>
        <v>18</v>
      </c>
      <c r="S25" s="11">
        <f>[21]Outubro!$H$22</f>
        <v>21.96</v>
      </c>
      <c r="T25" s="11">
        <f>[21]Outubro!$H$23</f>
        <v>27</v>
      </c>
      <c r="U25" s="11">
        <f>[21]Outubro!$H$24</f>
        <v>27.36</v>
      </c>
      <c r="V25" s="11">
        <f>[21]Outubro!$H$25</f>
        <v>16.559999999999999</v>
      </c>
      <c r="W25" s="11">
        <f>[21]Outubro!$H$26</f>
        <v>22.68</v>
      </c>
      <c r="X25" s="11">
        <f>[21]Outubro!$H$27</f>
        <v>29.880000000000003</v>
      </c>
      <c r="Y25" s="11">
        <f>[21]Outubro!$H$28</f>
        <v>24.840000000000003</v>
      </c>
      <c r="Z25" s="11">
        <f>[21]Outubro!$H$29</f>
        <v>21.96</v>
      </c>
      <c r="AA25" s="11">
        <f>[21]Outubro!$H$30</f>
        <v>33.119999999999997</v>
      </c>
      <c r="AB25" s="11">
        <f>[21]Outubro!$H$31</f>
        <v>11.520000000000001</v>
      </c>
      <c r="AC25" s="11">
        <f>[21]Outubro!$H$32</f>
        <v>10.8</v>
      </c>
      <c r="AD25" s="11">
        <f>[21]Outubro!$H$33</f>
        <v>25.2</v>
      </c>
      <c r="AE25" s="11">
        <f>[21]Outubro!$H$34</f>
        <v>14.76</v>
      </c>
      <c r="AF25" s="11">
        <f>[21]Outubro!$H$35</f>
        <v>11.879999999999999</v>
      </c>
      <c r="AG25" s="93">
        <f t="shared" ref="AG25" si="7">MAX(B25:AF25)</f>
        <v>37.080000000000005</v>
      </c>
      <c r="AH25" s="116">
        <f t="shared" si="6"/>
        <v>21.135483870967743</v>
      </c>
      <c r="AI25" s="12" t="s">
        <v>47</v>
      </c>
    </row>
    <row r="26" spans="1:38" x14ac:dyDescent="0.2">
      <c r="A26" s="58" t="s">
        <v>171</v>
      </c>
      <c r="B26" s="11">
        <f>[22]Outubro!$H$5</f>
        <v>21.6</v>
      </c>
      <c r="C26" s="11">
        <f>[22]Outubro!$H$6</f>
        <v>16.2</v>
      </c>
      <c r="D26" s="11">
        <f>[22]Outubro!$H$7</f>
        <v>15.840000000000002</v>
      </c>
      <c r="E26" s="11">
        <f>[22]Outubro!$H$8</f>
        <v>18.720000000000002</v>
      </c>
      <c r="F26" s="11">
        <f>[22]Outubro!$H$9</f>
        <v>12.24</v>
      </c>
      <c r="G26" s="11">
        <f>[22]Outubro!$H$10</f>
        <v>14.04</v>
      </c>
      <c r="H26" s="11">
        <f>[22]Outubro!$H$11</f>
        <v>33.480000000000004</v>
      </c>
      <c r="I26" s="11">
        <f>[22]Outubro!$H$12</f>
        <v>18.720000000000002</v>
      </c>
      <c r="J26" s="11">
        <f>[22]Outubro!$H$13</f>
        <v>33.119999999999997</v>
      </c>
      <c r="K26" s="11">
        <f>[22]Outubro!$H$14</f>
        <v>21.6</v>
      </c>
      <c r="L26" s="11">
        <f>[22]Outubro!$H$15</f>
        <v>15.120000000000001</v>
      </c>
      <c r="M26" s="11">
        <f>[22]Outubro!$H$16</f>
        <v>11.16</v>
      </c>
      <c r="N26" s="11">
        <f>[22]Outubro!$H$17</f>
        <v>27.720000000000002</v>
      </c>
      <c r="O26" s="11">
        <f>[22]Outubro!$H$18</f>
        <v>25.92</v>
      </c>
      <c r="P26" s="11">
        <f>[22]Outubro!$H$19</f>
        <v>15.48</v>
      </c>
      <c r="Q26" s="11">
        <f>[22]Outubro!$H$20</f>
        <v>12.24</v>
      </c>
      <c r="R26" s="11">
        <f>[22]Outubro!$H$21</f>
        <v>14.4</v>
      </c>
      <c r="S26" s="11">
        <f>[22]Outubro!$H$22</f>
        <v>19.8</v>
      </c>
      <c r="T26" s="11">
        <f>[22]Outubro!$H$23</f>
        <v>18.36</v>
      </c>
      <c r="U26" s="11">
        <f>[22]Outubro!$H$24</f>
        <v>12.6</v>
      </c>
      <c r="V26" s="11">
        <f>[22]Outubro!$H$25</f>
        <v>25.56</v>
      </c>
      <c r="W26" s="11">
        <f>[22]Outubro!$H$26</f>
        <v>16.559999999999999</v>
      </c>
      <c r="X26" s="11">
        <f>[22]Outubro!$H$27</f>
        <v>15.840000000000002</v>
      </c>
      <c r="Y26" s="11">
        <f>[22]Outubro!$H$28</f>
        <v>29.52</v>
      </c>
      <c r="Z26" s="11">
        <f>[22]Outubro!$H$29</f>
        <v>16.559999999999999</v>
      </c>
      <c r="AA26" s="11">
        <f>[22]Outubro!$H$30</f>
        <v>29.52</v>
      </c>
      <c r="AB26" s="11">
        <f>[22]Outubro!$H$31</f>
        <v>16.920000000000002</v>
      </c>
      <c r="AC26" s="11">
        <f>[22]Outubro!$H$32</f>
        <v>10.08</v>
      </c>
      <c r="AD26" s="11">
        <f>[22]Outubro!$H$33</f>
        <v>18.36</v>
      </c>
      <c r="AE26" s="11">
        <f>[22]Outubro!$H$34</f>
        <v>13.32</v>
      </c>
      <c r="AF26" s="11">
        <f>[22]Outubro!$H$35</f>
        <v>12.24</v>
      </c>
      <c r="AG26" s="93">
        <f>MAX(B26:AF26)</f>
        <v>33.480000000000004</v>
      </c>
      <c r="AH26" s="116">
        <f t="shared" si="6"/>
        <v>18.801290322580648</v>
      </c>
      <c r="AI26" t="s">
        <v>47</v>
      </c>
      <c r="AJ26" t="s">
        <v>47</v>
      </c>
      <c r="AK26" t="s">
        <v>47</v>
      </c>
      <c r="AL26" t="s">
        <v>47</v>
      </c>
    </row>
    <row r="27" spans="1:38" x14ac:dyDescent="0.2">
      <c r="A27" s="58" t="s">
        <v>8</v>
      </c>
      <c r="B27" s="11">
        <f>[23]Outubro!$H$5</f>
        <v>16.920000000000002</v>
      </c>
      <c r="C27" s="11">
        <f>[23]Outubro!$H$6</f>
        <v>11.520000000000001</v>
      </c>
      <c r="D27" s="11">
        <f>[23]Outubro!$H$7</f>
        <v>11.879999999999999</v>
      </c>
      <c r="E27" s="11">
        <f>[23]Outubro!$H$8</f>
        <v>16.2</v>
      </c>
      <c r="F27" s="11">
        <f>[23]Outubro!$H$9</f>
        <v>10.8</v>
      </c>
      <c r="G27" s="11">
        <f>[23]Outubro!$H$10</f>
        <v>11.879999999999999</v>
      </c>
      <c r="H27" s="11">
        <f>[23]Outubro!$H$11</f>
        <v>24.12</v>
      </c>
      <c r="I27" s="11">
        <f>[23]Outubro!$H$12</f>
        <v>19.8</v>
      </c>
      <c r="J27" s="11">
        <f>[23]Outubro!$H$13</f>
        <v>28.8</v>
      </c>
      <c r="K27" s="11">
        <f>[23]Outubro!$H$14</f>
        <v>16.920000000000002</v>
      </c>
      <c r="L27" s="11">
        <f>[23]Outubro!$H$15</f>
        <v>20.52</v>
      </c>
      <c r="M27" s="11">
        <f>[23]Outubro!$H$16</f>
        <v>15.840000000000002</v>
      </c>
      <c r="N27" s="11">
        <f>[23]Outubro!$H$17</f>
        <v>14.04</v>
      </c>
      <c r="O27" s="11">
        <f>[23]Outubro!$H$18</f>
        <v>26.64</v>
      </c>
      <c r="P27" s="11">
        <f>[23]Outubro!$H$19</f>
        <v>24.48</v>
      </c>
      <c r="Q27" s="11">
        <f>[23]Outubro!$H$20</f>
        <v>16.2</v>
      </c>
      <c r="R27" s="11">
        <f>[23]Outubro!$H$21</f>
        <v>19.8</v>
      </c>
      <c r="S27" s="11">
        <f>[23]Outubro!$H$22</f>
        <v>19.440000000000001</v>
      </c>
      <c r="T27" s="11">
        <f>[23]Outubro!$H$23</f>
        <v>22.68</v>
      </c>
      <c r="U27" s="11">
        <f>[23]Outubro!$H$24</f>
        <v>16.2</v>
      </c>
      <c r="V27" s="11">
        <f>[23]Outubro!$H$25</f>
        <v>15.840000000000002</v>
      </c>
      <c r="W27" s="11">
        <f>[23]Outubro!$H$26</f>
        <v>22.68</v>
      </c>
      <c r="X27" s="11">
        <f>[23]Outubro!$H$27</f>
        <v>21.6</v>
      </c>
      <c r="Y27" s="11">
        <f>[23]Outubro!$H$28</f>
        <v>15.840000000000002</v>
      </c>
      <c r="Z27" s="11">
        <f>[23]Outubro!$H$29</f>
        <v>15.48</v>
      </c>
      <c r="AA27" s="11">
        <f>[23]Outubro!$H$30</f>
        <v>26.64</v>
      </c>
      <c r="AB27" s="11">
        <f>[23]Outubro!$H$31</f>
        <v>10.8</v>
      </c>
      <c r="AC27" s="11">
        <f>[23]Outubro!$H$32</f>
        <v>11.879999999999999</v>
      </c>
      <c r="AD27" s="11">
        <f>[23]Outubro!$H$33</f>
        <v>29.16</v>
      </c>
      <c r="AE27" s="11">
        <f>[23]Outubro!$H$34</f>
        <v>17.28</v>
      </c>
      <c r="AF27" s="11">
        <f>[23]Outubro!$H$35</f>
        <v>12.6</v>
      </c>
      <c r="AG27" s="15">
        <f t="shared" ref="AG27:AG29" si="8">MAX(B27:AF27)</f>
        <v>29.16</v>
      </c>
      <c r="AH27" s="126">
        <f>AVERAGE(B27:AF27)</f>
        <v>18.209032258064518</v>
      </c>
      <c r="AK27" t="s">
        <v>47</v>
      </c>
    </row>
    <row r="28" spans="1:38" x14ac:dyDescent="0.2">
      <c r="A28" s="58" t="s">
        <v>9</v>
      </c>
      <c r="B28" s="11">
        <f>[24]Outubro!$H$5</f>
        <v>12.96</v>
      </c>
      <c r="C28" s="11">
        <f>[24]Outubro!$H$6</f>
        <v>17.28</v>
      </c>
      <c r="D28" s="11">
        <f>[24]Outubro!$H$7</f>
        <v>9.7200000000000006</v>
      </c>
      <c r="E28" s="11">
        <f>[24]Outubro!$H$8</f>
        <v>23.040000000000003</v>
      </c>
      <c r="F28" s="11">
        <f>[24]Outubro!$H$9</f>
        <v>16.2</v>
      </c>
      <c r="G28" s="11">
        <f>[24]Outubro!$H$10</f>
        <v>15.48</v>
      </c>
      <c r="H28" s="11">
        <f>[24]Outubro!$H$11</f>
        <v>14.76</v>
      </c>
      <c r="I28" s="11">
        <f>[24]Outubro!$H$12</f>
        <v>23.400000000000002</v>
      </c>
      <c r="J28" s="11">
        <f>[24]Outubro!$H$13</f>
        <v>32.04</v>
      </c>
      <c r="K28" s="11">
        <f>[24]Outubro!$H$14</f>
        <v>19.8</v>
      </c>
      <c r="L28" s="11">
        <f>[24]Outubro!$H$15</f>
        <v>15.48</v>
      </c>
      <c r="M28" s="11">
        <f>[24]Outubro!$H$16</f>
        <v>13.32</v>
      </c>
      <c r="N28" s="11">
        <f>[24]Outubro!$H$17</f>
        <v>23.759999999999998</v>
      </c>
      <c r="O28" s="11">
        <f>[24]Outubro!$H$18</f>
        <v>21.240000000000002</v>
      </c>
      <c r="P28" s="11">
        <f>[24]Outubro!$H$19</f>
        <v>18.720000000000002</v>
      </c>
      <c r="Q28" s="11">
        <f>[24]Outubro!$H$20</f>
        <v>16.2</v>
      </c>
      <c r="R28" s="11">
        <f>[24]Outubro!$H$21</f>
        <v>14.76</v>
      </c>
      <c r="S28" s="11">
        <f>[24]Outubro!$H$22</f>
        <v>16.559999999999999</v>
      </c>
      <c r="T28" s="11">
        <f>[24]Outubro!$H$23</f>
        <v>16.2</v>
      </c>
      <c r="U28" s="11">
        <f>[24]Outubro!$H$24</f>
        <v>14.76</v>
      </c>
      <c r="V28" s="11">
        <f>[24]Outubro!$H$25</f>
        <v>14.4</v>
      </c>
      <c r="W28" s="11">
        <f>[24]Outubro!$H$26</f>
        <v>16.2</v>
      </c>
      <c r="X28" s="11">
        <f>[24]Outubro!$H$27</f>
        <v>20.52</v>
      </c>
      <c r="Y28" s="11">
        <f>[24]Outubro!$H$28</f>
        <v>14.76</v>
      </c>
      <c r="Z28" s="11">
        <f>[24]Outubro!$H$29</f>
        <v>17.28</v>
      </c>
      <c r="AA28" s="11">
        <f>[24]Outubro!$H$30</f>
        <v>33.840000000000003</v>
      </c>
      <c r="AB28" s="11">
        <f>[24]Outubro!$H$31</f>
        <v>11.16</v>
      </c>
      <c r="AC28" s="11">
        <f>[24]Outubro!$H$32</f>
        <v>7.5600000000000005</v>
      </c>
      <c r="AD28" s="11">
        <f>[24]Outubro!$H$33</f>
        <v>18.720000000000002</v>
      </c>
      <c r="AE28" s="11">
        <f>[24]Outubro!$H$34</f>
        <v>19.440000000000001</v>
      </c>
      <c r="AF28" s="11">
        <f>[24]Outubro!$H$35</f>
        <v>15.840000000000002</v>
      </c>
      <c r="AG28" s="15">
        <f t="shared" si="8"/>
        <v>33.840000000000003</v>
      </c>
      <c r="AH28" s="126">
        <f t="shared" ref="AH28:AH31" si="9">AVERAGE(B28:AF28)</f>
        <v>17.593548387096778</v>
      </c>
      <c r="AK28" t="s">
        <v>47</v>
      </c>
    </row>
    <row r="29" spans="1:38" x14ac:dyDescent="0.2">
      <c r="A29" s="58" t="s">
        <v>42</v>
      </c>
      <c r="B29" s="11">
        <f>[25]Outubro!$H$5</f>
        <v>11.879999999999999</v>
      </c>
      <c r="C29" s="11">
        <f>[25]Outubro!$H$6</f>
        <v>5.4</v>
      </c>
      <c r="D29" s="11">
        <f>[25]Outubro!$H$7</f>
        <v>8.2799999999999994</v>
      </c>
      <c r="E29" s="11">
        <f>[25]Outubro!$H$8</f>
        <v>11.520000000000001</v>
      </c>
      <c r="F29" s="11">
        <f>[25]Outubro!$H$9</f>
        <v>15.120000000000001</v>
      </c>
      <c r="G29" s="11">
        <f>[25]Outubro!$H$10</f>
        <v>5.7600000000000007</v>
      </c>
      <c r="H29" s="11">
        <f>[25]Outubro!$H$11</f>
        <v>11.16</v>
      </c>
      <c r="I29" s="11">
        <f>[25]Outubro!$H$12</f>
        <v>10.8</v>
      </c>
      <c r="J29" s="11">
        <f>[25]Outubro!$H$13</f>
        <v>19.079999999999998</v>
      </c>
      <c r="K29" s="11">
        <f>[25]Outubro!$H$14</f>
        <v>11.879999999999999</v>
      </c>
      <c r="L29" s="11">
        <f>[25]Outubro!$H$15</f>
        <v>9</v>
      </c>
      <c r="M29" s="11">
        <f>[25]Outubro!$H$16</f>
        <v>12.96</v>
      </c>
      <c r="N29" s="11">
        <f>[25]Outubro!$H$17</f>
        <v>9</v>
      </c>
      <c r="O29" s="11">
        <f>[25]Outubro!$H$18</f>
        <v>14.04</v>
      </c>
      <c r="P29" s="11">
        <f>[25]Outubro!$H$19</f>
        <v>9</v>
      </c>
      <c r="Q29" s="11">
        <f>[25]Outubro!$H$20</f>
        <v>8.2799999999999994</v>
      </c>
      <c r="R29" s="11">
        <f>[25]Outubro!$H$21</f>
        <v>10.8</v>
      </c>
      <c r="S29" s="11">
        <f>[25]Outubro!$H$22</f>
        <v>7.9200000000000008</v>
      </c>
      <c r="T29" s="11">
        <f>[25]Outubro!$H$23</f>
        <v>14.04</v>
      </c>
      <c r="U29" s="11">
        <f>[25]Outubro!$H$24</f>
        <v>9</v>
      </c>
      <c r="V29" s="11">
        <f>[25]Outubro!$H$25</f>
        <v>10.44</v>
      </c>
      <c r="W29" s="11">
        <f>[25]Outubro!$H$26</f>
        <v>12.96</v>
      </c>
      <c r="X29" s="11">
        <f>[25]Outubro!$H$27</f>
        <v>9.7200000000000006</v>
      </c>
      <c r="Y29" s="11">
        <f>[25]Outubro!$H$28</f>
        <v>11.16</v>
      </c>
      <c r="Z29" s="11">
        <f>[25]Outubro!$H$29</f>
        <v>12.24</v>
      </c>
      <c r="AA29" s="11">
        <f>[25]Outubro!$H$30</f>
        <v>4.6800000000000006</v>
      </c>
      <c r="AB29" s="11">
        <f>[25]Outubro!$H$31</f>
        <v>5.7600000000000007</v>
      </c>
      <c r="AC29" s="11">
        <f>[25]Outubro!$H$32</f>
        <v>12.24</v>
      </c>
      <c r="AD29" s="11">
        <f>[25]Outubro!$H$33</f>
        <v>5.7600000000000007</v>
      </c>
      <c r="AE29" s="11">
        <f>[25]Outubro!$H$34</f>
        <v>11.879999999999999</v>
      </c>
      <c r="AF29" s="11">
        <f>[25]Outubro!$H$35</f>
        <v>9</v>
      </c>
      <c r="AG29" s="15">
        <f t="shared" si="8"/>
        <v>19.079999999999998</v>
      </c>
      <c r="AH29" s="126">
        <f t="shared" si="9"/>
        <v>10.347096774193549</v>
      </c>
      <c r="AJ29" t="s">
        <v>47</v>
      </c>
    </row>
    <row r="30" spans="1:38" x14ac:dyDescent="0.2">
      <c r="A30" s="58" t="s">
        <v>10</v>
      </c>
      <c r="B30" s="11" t="str">
        <f>[26]Outubro!$H$5</f>
        <v>*</v>
      </c>
      <c r="C30" s="11" t="str">
        <f>[26]Outubro!$H$6</f>
        <v>*</v>
      </c>
      <c r="D30" s="11" t="str">
        <f>[26]Outubro!$H$7</f>
        <v>*</v>
      </c>
      <c r="E30" s="11" t="str">
        <f>[26]Outubro!$H$8</f>
        <v>*</v>
      </c>
      <c r="F30" s="11" t="str">
        <f>[26]Outubro!$H$9</f>
        <v>*</v>
      </c>
      <c r="G30" s="11" t="str">
        <f>[26]Outubro!$H$10</f>
        <v>*</v>
      </c>
      <c r="H30" s="11" t="str">
        <f>[26]Outubro!$H$11</f>
        <v>*</v>
      </c>
      <c r="I30" s="11" t="str">
        <f>[26]Outubro!$H$12</f>
        <v>*</v>
      </c>
      <c r="J30" s="11" t="str">
        <f>[26]Outubro!$H$13</f>
        <v>*</v>
      </c>
      <c r="K30" s="11" t="str">
        <f>[26]Outubro!$H$14</f>
        <v>*</v>
      </c>
      <c r="L30" s="11" t="str">
        <f>[26]Outubro!$H$15</f>
        <v>*</v>
      </c>
      <c r="M30" s="11" t="str">
        <f>[26]Outubro!$H$16</f>
        <v>*</v>
      </c>
      <c r="N30" s="11" t="str">
        <f>[26]Outubro!$H$17</f>
        <v>*</v>
      </c>
      <c r="O30" s="11" t="str">
        <f>[26]Outubro!$H$18</f>
        <v>*</v>
      </c>
      <c r="P30" s="11" t="str">
        <f>[26]Outubro!$H$19</f>
        <v>*</v>
      </c>
      <c r="Q30" s="11" t="str">
        <f>[26]Outubro!$H$20</f>
        <v>*</v>
      </c>
      <c r="R30" s="11" t="str">
        <f>[26]Outubro!$H$21</f>
        <v>*</v>
      </c>
      <c r="S30" s="11" t="str">
        <f>[26]Outubro!$H$22</f>
        <v>*</v>
      </c>
      <c r="T30" s="11" t="str">
        <f>[26]Outubro!$H$23</f>
        <v>*</v>
      </c>
      <c r="U30" s="11" t="str">
        <f>[26]Outubro!$H$24</f>
        <v>*</v>
      </c>
      <c r="V30" s="11" t="str">
        <f>[26]Outubro!$H$25</f>
        <v>*</v>
      </c>
      <c r="W30" s="11" t="str">
        <f>[26]Outubro!$H$26</f>
        <v>*</v>
      </c>
      <c r="X30" s="11" t="str">
        <f>[26]Outubro!$H$27</f>
        <v>*</v>
      </c>
      <c r="Y30" s="11" t="str">
        <f>[26]Outubro!$H$28</f>
        <v>*</v>
      </c>
      <c r="Z30" s="11" t="str">
        <f>[26]Outubro!$H$29</f>
        <v>*</v>
      </c>
      <c r="AA30" s="11" t="str">
        <f>[26]Outubro!$H$30</f>
        <v>*</v>
      </c>
      <c r="AB30" s="11" t="str">
        <f>[26]Outubro!$H$31</f>
        <v>*</v>
      </c>
      <c r="AC30" s="11" t="str">
        <f>[26]Outubro!$H$32</f>
        <v>*</v>
      </c>
      <c r="AD30" s="11" t="str">
        <f>[26]Outubro!$H$33</f>
        <v>*</v>
      </c>
      <c r="AE30" s="11" t="str">
        <f>[26]Outubro!$H$34</f>
        <v>*</v>
      </c>
      <c r="AF30" s="11" t="str">
        <f>[26]Outubro!$H$35</f>
        <v>*</v>
      </c>
      <c r="AG30" s="15" t="s">
        <v>226</v>
      </c>
      <c r="AH30" s="126" t="s">
        <v>226</v>
      </c>
      <c r="AL30" t="s">
        <v>47</v>
      </c>
    </row>
    <row r="31" spans="1:38" x14ac:dyDescent="0.2">
      <c r="A31" s="58" t="s">
        <v>172</v>
      </c>
      <c r="B31" s="11">
        <f>[27]Outubro!$H$5</f>
        <v>27.720000000000002</v>
      </c>
      <c r="C31" s="11">
        <f>[27]Outubro!$H$6</f>
        <v>18.36</v>
      </c>
      <c r="D31" s="11">
        <f>[27]Outubro!$H$7</f>
        <v>28.44</v>
      </c>
      <c r="E31" s="11">
        <f>[27]Outubro!$H$8</f>
        <v>20.88</v>
      </c>
      <c r="F31" s="11">
        <f>[27]Outubro!$H$9</f>
        <v>25.56</v>
      </c>
      <c r="G31" s="11">
        <f>[27]Outubro!$H$10</f>
        <v>21.96</v>
      </c>
      <c r="H31" s="11">
        <f>[27]Outubro!$H$11</f>
        <v>20.16</v>
      </c>
      <c r="I31" s="11">
        <f>[27]Outubro!$H$12</f>
        <v>24.48</v>
      </c>
      <c r="J31" s="11">
        <f>[27]Outubro!$H$13</f>
        <v>41.04</v>
      </c>
      <c r="K31" s="11">
        <f>[27]Outubro!$H$14</f>
        <v>27.36</v>
      </c>
      <c r="L31" s="11">
        <f>[27]Outubro!$H$15</f>
        <v>26.64</v>
      </c>
      <c r="M31" s="11">
        <f>[27]Outubro!$H$16</f>
        <v>19.079999999999998</v>
      </c>
      <c r="N31" s="11">
        <f>[27]Outubro!$H$17</f>
        <v>42.84</v>
      </c>
      <c r="O31" s="11">
        <f>[27]Outubro!$H$18</f>
        <v>43.56</v>
      </c>
      <c r="P31" s="11">
        <f>[27]Outubro!$H$19</f>
        <v>28.44</v>
      </c>
      <c r="Q31" s="11">
        <f>[27]Outubro!$H$20</f>
        <v>19.8</v>
      </c>
      <c r="R31" s="11">
        <f>[27]Outubro!$H$21</f>
        <v>25.2</v>
      </c>
      <c r="S31" s="11">
        <f>[27]Outubro!$H$22</f>
        <v>18.36</v>
      </c>
      <c r="T31" s="11">
        <f>[27]Outubro!$H$23</f>
        <v>24.48</v>
      </c>
      <c r="U31" s="11">
        <f>[27]Outubro!$H$24</f>
        <v>19.440000000000001</v>
      </c>
      <c r="V31" s="11">
        <f>[27]Outubro!$H$25</f>
        <v>16.2</v>
      </c>
      <c r="W31" s="11">
        <f>[27]Outubro!$H$26</f>
        <v>31.319999999999997</v>
      </c>
      <c r="X31" s="11">
        <f>[27]Outubro!$H$27</f>
        <v>27</v>
      </c>
      <c r="Y31" s="11">
        <f>[27]Outubro!$H$28</f>
        <v>25.92</v>
      </c>
      <c r="Z31" s="11">
        <f>[27]Outubro!$H$29</f>
        <v>23.040000000000003</v>
      </c>
      <c r="AA31" s="11">
        <f>[27]Outubro!$H$30</f>
        <v>29.52</v>
      </c>
      <c r="AB31" s="11">
        <f>[27]Outubro!$H$31</f>
        <v>15.120000000000001</v>
      </c>
      <c r="AC31" s="11">
        <f>[27]Outubro!$H$32</f>
        <v>19.440000000000001</v>
      </c>
      <c r="AD31" s="11">
        <f>[27]Outubro!$H$33</f>
        <v>30.96</v>
      </c>
      <c r="AE31" s="11">
        <f>[27]Outubro!$H$34</f>
        <v>22.68</v>
      </c>
      <c r="AF31" s="11">
        <f>[27]Outubro!$H$35</f>
        <v>18.720000000000002</v>
      </c>
      <c r="AG31" s="93">
        <f>MAX(B31:AF31)</f>
        <v>43.56</v>
      </c>
      <c r="AH31" s="116">
        <f t="shared" si="9"/>
        <v>25.281290322580649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[28]Outubro!$H$5</f>
        <v>*</v>
      </c>
      <c r="C32" s="11" t="str">
        <f>[28]Outubro!$H$6</f>
        <v>*</v>
      </c>
      <c r="D32" s="11" t="str">
        <f>[28]Outubro!$H$7</f>
        <v>*</v>
      </c>
      <c r="E32" s="11" t="str">
        <f>[28]Outubro!$H$8</f>
        <v>*</v>
      </c>
      <c r="F32" s="11" t="str">
        <f>[28]Outubro!$H$9</f>
        <v>*</v>
      </c>
      <c r="G32" s="11" t="str">
        <f>[28]Outubro!$H$10</f>
        <v>*</v>
      </c>
      <c r="H32" s="11" t="str">
        <f>[28]Outubro!$H$11</f>
        <v>*</v>
      </c>
      <c r="I32" s="11" t="str">
        <f>[28]Outubro!$H$12</f>
        <v>*</v>
      </c>
      <c r="J32" s="11" t="str">
        <f>[28]Outubro!$H$13</f>
        <v>*</v>
      </c>
      <c r="K32" s="11" t="str">
        <f>[28]Outubro!$H$14</f>
        <v>*</v>
      </c>
      <c r="L32" s="11" t="str">
        <f>[28]Outubro!$H$15</f>
        <v>*</v>
      </c>
      <c r="M32" s="11" t="str">
        <f>[28]Outubro!$H$16</f>
        <v>*</v>
      </c>
      <c r="N32" s="11" t="str">
        <f>[28]Outubro!$H$17</f>
        <v>*</v>
      </c>
      <c r="O32" s="11" t="str">
        <f>[28]Outubro!$H$18</f>
        <v>*</v>
      </c>
      <c r="P32" s="11" t="str">
        <f>[28]Outubro!$H$19</f>
        <v>*</v>
      </c>
      <c r="Q32" s="11" t="str">
        <f>[28]Outubro!$H$20</f>
        <v>*</v>
      </c>
      <c r="R32" s="11" t="str">
        <f>[28]Outubro!$H$21</f>
        <v>*</v>
      </c>
      <c r="S32" s="11" t="str">
        <f>[28]Outubro!$H$22</f>
        <v>*</v>
      </c>
      <c r="T32" s="11" t="str">
        <f>[28]Outubro!$H$23</f>
        <v>*</v>
      </c>
      <c r="U32" s="11" t="str">
        <f>[28]Outubro!$H$24</f>
        <v>*</v>
      </c>
      <c r="V32" s="11" t="str">
        <f>[28]Outubro!$H$25</f>
        <v>*</v>
      </c>
      <c r="W32" s="11" t="str">
        <f>[28]Outubro!$H$26</f>
        <v>*</v>
      </c>
      <c r="X32" s="11" t="str">
        <f>[28]Outubro!$H$27</f>
        <v>*</v>
      </c>
      <c r="Y32" s="11" t="str">
        <f>[28]Outubro!$H$28</f>
        <v>*</v>
      </c>
      <c r="Z32" s="11" t="str">
        <f>[28]Outubro!$H$29</f>
        <v>*</v>
      </c>
      <c r="AA32" s="11" t="str">
        <f>[28]Outubro!$H$30</f>
        <v>*</v>
      </c>
      <c r="AB32" s="11" t="str">
        <f>[28]Outubro!$H$31</f>
        <v>*</v>
      </c>
      <c r="AC32" s="11" t="str">
        <f>[28]Outubro!$H$32</f>
        <v>*</v>
      </c>
      <c r="AD32" s="11" t="str">
        <f>[28]Outubro!$H$33</f>
        <v>*</v>
      </c>
      <c r="AE32" s="11" t="str">
        <f>[28]Outubro!$H$34</f>
        <v>*</v>
      </c>
      <c r="AF32" s="11" t="str">
        <f>[28]Outubro!$H$35</f>
        <v>*</v>
      </c>
      <c r="AG32" s="15" t="s">
        <v>226</v>
      </c>
      <c r="AH32" s="126" t="s">
        <v>226</v>
      </c>
      <c r="AK32" t="s">
        <v>47</v>
      </c>
      <c r="AL32" t="s">
        <v>47</v>
      </c>
    </row>
    <row r="33" spans="1:38" s="5" customFormat="1" x14ac:dyDescent="0.2">
      <c r="A33" s="58" t="s">
        <v>12</v>
      </c>
      <c r="B33" s="11" t="str">
        <f>[29]Outubro!$H$5</f>
        <v>*</v>
      </c>
      <c r="C33" s="11" t="str">
        <f>[29]Outubro!$H$6</f>
        <v>*</v>
      </c>
      <c r="D33" s="11" t="str">
        <f>[29]Outubro!$H$7</f>
        <v>*</v>
      </c>
      <c r="E33" s="11" t="str">
        <f>[29]Outubro!$H$8</f>
        <v>*</v>
      </c>
      <c r="F33" s="11" t="str">
        <f>[29]Outubro!$H$9</f>
        <v>*</v>
      </c>
      <c r="G33" s="11" t="str">
        <f>[29]Outubro!$H$10</f>
        <v>*</v>
      </c>
      <c r="H33" s="11" t="str">
        <f>[29]Outubro!$H$11</f>
        <v>*</v>
      </c>
      <c r="I33" s="11" t="str">
        <f>[29]Outubro!$H$12</f>
        <v>*</v>
      </c>
      <c r="J33" s="11" t="str">
        <f>[29]Outubro!$H$13</f>
        <v>*</v>
      </c>
      <c r="K33" s="11" t="str">
        <f>[29]Outubro!$H$14</f>
        <v>*</v>
      </c>
      <c r="L33" s="11" t="str">
        <f>[29]Outubro!$H$15</f>
        <v>*</v>
      </c>
      <c r="M33" s="11" t="str">
        <f>[29]Outubro!$H$16</f>
        <v>*</v>
      </c>
      <c r="N33" s="11" t="str">
        <f>[29]Outubro!$H$17</f>
        <v>*</v>
      </c>
      <c r="O33" s="11">
        <f>[29]Outubro!$H$18</f>
        <v>0.36000000000000004</v>
      </c>
      <c r="P33" s="11">
        <f>[29]Outubro!$H$19</f>
        <v>3.24</v>
      </c>
      <c r="Q33" s="11">
        <f>[29]Outubro!$H$20</f>
        <v>0</v>
      </c>
      <c r="R33" s="11">
        <f>[29]Outubro!$H$21</f>
        <v>0</v>
      </c>
      <c r="S33" s="11">
        <f>[29]Outubro!$H$22</f>
        <v>9</v>
      </c>
      <c r="T33" s="11">
        <f>[29]Outubro!$H$23</f>
        <v>0</v>
      </c>
      <c r="U33" s="11" t="str">
        <f>[29]Outubro!$H$24</f>
        <v>*</v>
      </c>
      <c r="V33" s="11" t="str">
        <f>[29]Outubro!$H$25</f>
        <v>*</v>
      </c>
      <c r="W33" s="11" t="str">
        <f>[29]Outubro!$H$26</f>
        <v>*</v>
      </c>
      <c r="X33" s="11" t="str">
        <f>[29]Outubro!$H$27</f>
        <v>*</v>
      </c>
      <c r="Y33" s="11" t="str">
        <f>[29]Outubro!$H$28</f>
        <v>*</v>
      </c>
      <c r="Z33" s="11" t="str">
        <f>[29]Outubro!$H$29</f>
        <v>*</v>
      </c>
      <c r="AA33" s="11" t="str">
        <f>[29]Outubro!$H$30</f>
        <v>*</v>
      </c>
      <c r="AB33" s="11" t="str">
        <f>[29]Outubro!$H$31</f>
        <v>*</v>
      </c>
      <c r="AC33" s="11" t="str">
        <f>[29]Outubro!$H$32</f>
        <v>*</v>
      </c>
      <c r="AD33" s="11">
        <f>[29]Outubro!$H$33</f>
        <v>1.4400000000000002</v>
      </c>
      <c r="AE33" s="11">
        <f>[29]Outubro!$H$34</f>
        <v>12.6</v>
      </c>
      <c r="AF33" s="11">
        <f>[29]Outubro!$H$35</f>
        <v>9.7200000000000006</v>
      </c>
      <c r="AG33" s="15">
        <f>MAX(B33:AF33)</f>
        <v>12.6</v>
      </c>
      <c r="AH33" s="126">
        <f t="shared" ref="AH33:AH35" si="10">AVERAGE(B33:AF33)</f>
        <v>4.04</v>
      </c>
      <c r="AK33" s="5" t="s">
        <v>47</v>
      </c>
      <c r="AL33" s="5" t="s">
        <v>47</v>
      </c>
    </row>
    <row r="34" spans="1:38" x14ac:dyDescent="0.2">
      <c r="A34" s="58" t="s">
        <v>13</v>
      </c>
      <c r="B34" s="11" t="str">
        <f>[30]Outubro!$H$5</f>
        <v>*</v>
      </c>
      <c r="C34" s="11" t="str">
        <f>[30]Outubro!$H$6</f>
        <v>*</v>
      </c>
      <c r="D34" s="11" t="str">
        <f>[30]Outubro!$H$7</f>
        <v>*</v>
      </c>
      <c r="E34" s="11" t="str">
        <f>[30]Outubro!$H$8</f>
        <v>*</v>
      </c>
      <c r="F34" s="11" t="str">
        <f>[30]Outubro!$H$9</f>
        <v>*</v>
      </c>
      <c r="G34" s="11" t="str">
        <f>[30]Outubro!$H$10</f>
        <v>*</v>
      </c>
      <c r="H34" s="11" t="str">
        <f>[30]Outubro!$H$11</f>
        <v>*</v>
      </c>
      <c r="I34" s="11" t="str">
        <f>[30]Outubro!$H$12</f>
        <v>*</v>
      </c>
      <c r="J34" s="11" t="str">
        <f>[30]Outubro!$H$13</f>
        <v>*</v>
      </c>
      <c r="K34" s="11" t="str">
        <f>[30]Outubro!$H$14</f>
        <v>*</v>
      </c>
      <c r="L34" s="11" t="str">
        <f>[30]Outubro!$H$15</f>
        <v>*</v>
      </c>
      <c r="M34" s="11" t="str">
        <f>[30]Outubro!$H$16</f>
        <v>*</v>
      </c>
      <c r="N34" s="11" t="str">
        <f>[30]Outubro!$H$17</f>
        <v>*</v>
      </c>
      <c r="O34" s="11" t="str">
        <f>[30]Outubro!$H$18</f>
        <v>*</v>
      </c>
      <c r="P34" s="11" t="str">
        <f>[30]Outubro!$H$19</f>
        <v>*</v>
      </c>
      <c r="Q34" s="11" t="str">
        <f>[30]Outubro!$H$20</f>
        <v>*</v>
      </c>
      <c r="R34" s="11" t="str">
        <f>[30]Outubro!$H$21</f>
        <v>*</v>
      </c>
      <c r="S34" s="11" t="str">
        <f>[30]Outubro!$H$22</f>
        <v>*</v>
      </c>
      <c r="T34" s="11" t="str">
        <f>[30]Outubro!$H$23</f>
        <v>*</v>
      </c>
      <c r="U34" s="11" t="str">
        <f>[30]Outubro!$H$24</f>
        <v>*</v>
      </c>
      <c r="V34" s="11" t="str">
        <f>[30]Outubro!$H$25</f>
        <v>*</v>
      </c>
      <c r="W34" s="11" t="str">
        <f>[30]Outubro!$H$26</f>
        <v>*</v>
      </c>
      <c r="X34" s="11" t="str">
        <f>[30]Outubro!$H$27</f>
        <v>*</v>
      </c>
      <c r="Y34" s="11" t="str">
        <f>[30]Outubro!$H$28</f>
        <v>*</v>
      </c>
      <c r="Z34" s="11" t="str">
        <f>[30]Outubro!$H$29</f>
        <v>*</v>
      </c>
      <c r="AA34" s="11" t="str">
        <f>[30]Outubro!$H$30</f>
        <v>*</v>
      </c>
      <c r="AB34" s="11" t="str">
        <f>[30]Outubro!$H$31</f>
        <v>*</v>
      </c>
      <c r="AC34" s="11" t="str">
        <f>[30]Outubro!$H$32</f>
        <v>*</v>
      </c>
      <c r="AD34" s="11" t="str">
        <f>[30]Outubro!$H$33</f>
        <v>*</v>
      </c>
      <c r="AE34" s="11" t="str">
        <f>[30]Outubro!$H$34</f>
        <v>*</v>
      </c>
      <c r="AF34" s="11" t="str">
        <f>[30]Outubro!$H$35</f>
        <v>*</v>
      </c>
      <c r="AG34" s="15" t="s">
        <v>226</v>
      </c>
      <c r="AH34" s="126" t="s">
        <v>226</v>
      </c>
      <c r="AK34" t="s">
        <v>47</v>
      </c>
    </row>
    <row r="35" spans="1:38" x14ac:dyDescent="0.2">
      <c r="A35" s="58" t="s">
        <v>173</v>
      </c>
      <c r="B35" s="11">
        <f>[31]Outubro!$H$5</f>
        <v>18.36</v>
      </c>
      <c r="C35" s="11">
        <f>[31]Outubro!$H$6</f>
        <v>15.48</v>
      </c>
      <c r="D35" s="11">
        <f>[31]Outubro!$H$7</f>
        <v>7.5600000000000005</v>
      </c>
      <c r="E35" s="11">
        <f>[31]Outubro!$H$8</f>
        <v>20.52</v>
      </c>
      <c r="F35" s="11">
        <f>[31]Outubro!$H$9</f>
        <v>11.16</v>
      </c>
      <c r="G35" s="11">
        <f>[31]Outubro!$H$10</f>
        <v>7.9200000000000008</v>
      </c>
      <c r="H35" s="11">
        <f>[31]Outubro!$H$11</f>
        <v>42.12</v>
      </c>
      <c r="I35" s="11">
        <f>[31]Outubro!$H$12</f>
        <v>15.120000000000001</v>
      </c>
      <c r="J35" s="11">
        <f>[31]Outubro!$H$13</f>
        <v>20.16</v>
      </c>
      <c r="K35" s="11">
        <f>[31]Outubro!$H$14</f>
        <v>13.32</v>
      </c>
      <c r="L35" s="11">
        <f>[31]Outubro!$H$15</f>
        <v>16.559999999999999</v>
      </c>
      <c r="M35" s="11">
        <f>[31]Outubro!$H$16</f>
        <v>11.879999999999999</v>
      </c>
      <c r="N35" s="11">
        <f>[31]Outubro!$H$17</f>
        <v>16.2</v>
      </c>
      <c r="O35" s="11">
        <f>[31]Outubro!$H$18</f>
        <v>14.04</v>
      </c>
      <c r="P35" s="11">
        <f>[31]Outubro!$H$19</f>
        <v>11.16</v>
      </c>
      <c r="Q35" s="11">
        <f>[31]Outubro!$H$20</f>
        <v>11.879999999999999</v>
      </c>
      <c r="R35" s="11">
        <f>[31]Outubro!$H$21</f>
        <v>18.720000000000002</v>
      </c>
      <c r="S35" s="11">
        <f>[31]Outubro!$H$22</f>
        <v>16.2</v>
      </c>
      <c r="T35" s="11">
        <f>[31]Outubro!$H$23</f>
        <v>13.32</v>
      </c>
      <c r="U35" s="11">
        <f>[31]Outubro!$H$24</f>
        <v>9.7200000000000006</v>
      </c>
      <c r="V35" s="11">
        <f>[31]Outubro!$H$25</f>
        <v>10.8</v>
      </c>
      <c r="W35" s="11">
        <f>[31]Outubro!$H$26</f>
        <v>16.920000000000002</v>
      </c>
      <c r="X35" s="11" t="str">
        <f>[31]Outubro!$H$27</f>
        <v>*</v>
      </c>
      <c r="Y35" s="11" t="str">
        <f>[31]Outubro!$H$28</f>
        <v>*</v>
      </c>
      <c r="Z35" s="11">
        <f>[31]Outubro!$H$29</f>
        <v>12.24</v>
      </c>
      <c r="AA35" s="11" t="str">
        <f>[31]Outubro!$H$30</f>
        <v>*</v>
      </c>
      <c r="AB35" s="11">
        <f>[31]Outubro!$H$31</f>
        <v>6.84</v>
      </c>
      <c r="AC35" s="11">
        <f>[31]Outubro!$H$32</f>
        <v>11.520000000000001</v>
      </c>
      <c r="AD35" s="11">
        <f>[31]Outubro!$H$33</f>
        <v>14.4</v>
      </c>
      <c r="AE35" s="11">
        <f>[31]Outubro!$H$34</f>
        <v>10.8</v>
      </c>
      <c r="AF35" s="11">
        <f>[31]Outubro!$H$35</f>
        <v>12.24</v>
      </c>
      <c r="AG35" s="93">
        <f t="shared" ref="AG35" si="11">MAX(B35:AF35)</f>
        <v>42.12</v>
      </c>
      <c r="AH35" s="116">
        <f t="shared" si="10"/>
        <v>14.54142857142857</v>
      </c>
      <c r="AK35" t="s">
        <v>47</v>
      </c>
    </row>
    <row r="36" spans="1:38" x14ac:dyDescent="0.2">
      <c r="A36" s="58" t="s">
        <v>144</v>
      </c>
      <c r="B36" s="11" t="str">
        <f>[32]Outubro!$H$5</f>
        <v>*</v>
      </c>
      <c r="C36" s="11" t="str">
        <f>[32]Outubro!$H$6</f>
        <v>*</v>
      </c>
      <c r="D36" s="11" t="str">
        <f>[32]Outubro!$H$7</f>
        <v>*</v>
      </c>
      <c r="E36" s="11" t="str">
        <f>[32]Outubro!$H$8</f>
        <v>*</v>
      </c>
      <c r="F36" s="11" t="str">
        <f>[32]Outubro!$H$9</f>
        <v>*</v>
      </c>
      <c r="G36" s="11" t="str">
        <f>[32]Outubro!$H$10</f>
        <v>*</v>
      </c>
      <c r="H36" s="11" t="str">
        <f>[32]Outubro!$H$11</f>
        <v>*</v>
      </c>
      <c r="I36" s="11" t="str">
        <f>[32]Outubro!$H$12</f>
        <v>*</v>
      </c>
      <c r="J36" s="11" t="str">
        <f>[32]Outubro!$H$13</f>
        <v>*</v>
      </c>
      <c r="K36" s="11" t="str">
        <f>[32]Outubro!$H$14</f>
        <v>*</v>
      </c>
      <c r="L36" s="11" t="str">
        <f>[32]Outubro!$H$15</f>
        <v>*</v>
      </c>
      <c r="M36" s="11" t="str">
        <f>[32]Outubro!$H$16</f>
        <v>*</v>
      </c>
      <c r="N36" s="11" t="str">
        <f>[32]Outubro!$H$17</f>
        <v>*</v>
      </c>
      <c r="O36" s="11" t="str">
        <f>[32]Outubro!$H$18</f>
        <v>*</v>
      </c>
      <c r="P36" s="11" t="str">
        <f>[32]Outubro!$H$19</f>
        <v>*</v>
      </c>
      <c r="Q36" s="11" t="str">
        <f>[32]Outubro!$H$20</f>
        <v>*</v>
      </c>
      <c r="R36" s="11" t="str">
        <f>[32]Outubro!$H$21</f>
        <v>*</v>
      </c>
      <c r="S36" s="11" t="str">
        <f>[32]Outubro!$H$22</f>
        <v>*</v>
      </c>
      <c r="T36" s="11" t="str">
        <f>[32]Outubro!$H$23</f>
        <v>*</v>
      </c>
      <c r="U36" s="11" t="str">
        <f>[32]Outubro!$H$24</f>
        <v>*</v>
      </c>
      <c r="V36" s="11" t="str">
        <f>[32]Outubro!$H$25</f>
        <v>*</v>
      </c>
      <c r="W36" s="11" t="str">
        <f>[32]Outubro!$H$26</f>
        <v>*</v>
      </c>
      <c r="X36" s="11" t="str">
        <f>[32]Outubro!$H$27</f>
        <v>*</v>
      </c>
      <c r="Y36" s="11" t="str">
        <f>[32]Outubro!$H$28</f>
        <v>*</v>
      </c>
      <c r="Z36" s="11" t="str">
        <f>[32]Outubro!$H$29</f>
        <v>*</v>
      </c>
      <c r="AA36" s="11" t="str">
        <f>[32]Outubro!$H$30</f>
        <v>*</v>
      </c>
      <c r="AB36" s="11" t="str">
        <f>[32]Outubro!$H$31</f>
        <v>*</v>
      </c>
      <c r="AC36" s="11" t="str">
        <f>[32]Outubro!$H$32</f>
        <v>*</v>
      </c>
      <c r="AD36" s="11" t="str">
        <f>[32]Outubro!$H$33</f>
        <v>*</v>
      </c>
      <c r="AE36" s="11" t="str">
        <f>[32]Outubro!$H$34</f>
        <v>*</v>
      </c>
      <c r="AF36" s="11" t="str">
        <f>[32]Outubro!$H$35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[33]Outubro!$H$5</f>
        <v>*</v>
      </c>
      <c r="C37" s="11" t="str">
        <f>[33]Outubro!$H$6</f>
        <v>*</v>
      </c>
      <c r="D37" s="11" t="str">
        <f>[33]Outubro!$H$7</f>
        <v>*</v>
      </c>
      <c r="E37" s="11" t="str">
        <f>[33]Outubro!$H$8</f>
        <v>*</v>
      </c>
      <c r="F37" s="11" t="str">
        <f>[33]Outubro!$H$9</f>
        <v>*</v>
      </c>
      <c r="G37" s="11" t="str">
        <f>[33]Outubro!$H$10</f>
        <v>*</v>
      </c>
      <c r="H37" s="11" t="str">
        <f>[33]Outubro!$H$11</f>
        <v>*</v>
      </c>
      <c r="I37" s="11" t="str">
        <f>[33]Outubro!$H$12</f>
        <v>*</v>
      </c>
      <c r="J37" s="11" t="str">
        <f>[33]Outubro!$H$13</f>
        <v>*</v>
      </c>
      <c r="K37" s="11" t="str">
        <f>[33]Outubro!$H$14</f>
        <v>*</v>
      </c>
      <c r="L37" s="11" t="str">
        <f>[33]Outubro!$H$15</f>
        <v>*</v>
      </c>
      <c r="M37" s="11" t="str">
        <f>[33]Outubro!$H$16</f>
        <v>*</v>
      </c>
      <c r="N37" s="11" t="str">
        <f>[33]Outubro!$H$17</f>
        <v>*</v>
      </c>
      <c r="O37" s="11" t="str">
        <f>[33]Outubro!$H$18</f>
        <v>*</v>
      </c>
      <c r="P37" s="11" t="str">
        <f>[33]Outubro!$H$19</f>
        <v>*</v>
      </c>
      <c r="Q37" s="11" t="str">
        <f>[33]Outubro!$H$20</f>
        <v>*</v>
      </c>
      <c r="R37" s="11" t="str">
        <f>[33]Outubro!$H$21</f>
        <v>*</v>
      </c>
      <c r="S37" s="11" t="str">
        <f>[33]Outubro!$H$22</f>
        <v>*</v>
      </c>
      <c r="T37" s="11" t="str">
        <f>[33]Outubro!$H$23</f>
        <v>*</v>
      </c>
      <c r="U37" s="11" t="str">
        <f>[33]Outubro!$H$24</f>
        <v>*</v>
      </c>
      <c r="V37" s="11" t="str">
        <f>[33]Outubro!$H$25</f>
        <v>*</v>
      </c>
      <c r="W37" s="11" t="str">
        <f>[33]Outubro!$H$26</f>
        <v>*</v>
      </c>
      <c r="X37" s="11" t="str">
        <f>[33]Outubro!$H$27</f>
        <v>*</v>
      </c>
      <c r="Y37" s="11" t="str">
        <f>[33]Outubro!$H$28</f>
        <v>*</v>
      </c>
      <c r="Z37" s="11" t="str">
        <f>[33]Outubro!$H$29</f>
        <v>*</v>
      </c>
      <c r="AA37" s="11" t="str">
        <f>[33]Outubro!$H$30</f>
        <v>*</v>
      </c>
      <c r="AB37" s="11" t="str">
        <f>[33]Outubro!$H$31</f>
        <v>*</v>
      </c>
      <c r="AC37" s="11" t="str">
        <f>[33]Outubro!$H$32</f>
        <v>*</v>
      </c>
      <c r="AD37" s="11" t="str">
        <f>[33]Outubro!$H$33</f>
        <v>*</v>
      </c>
      <c r="AE37" s="11" t="str">
        <f>[33]Outubro!$H$34</f>
        <v>*</v>
      </c>
      <c r="AF37" s="11" t="str">
        <f>[33]Outubro!$H$35</f>
        <v>*</v>
      </c>
      <c r="AG37" s="15" t="s">
        <v>226</v>
      </c>
      <c r="AH37" s="126" t="s">
        <v>226</v>
      </c>
      <c r="AK37" t="s">
        <v>47</v>
      </c>
    </row>
    <row r="38" spans="1:38" x14ac:dyDescent="0.2">
      <c r="A38" s="58" t="s">
        <v>174</v>
      </c>
      <c r="B38" s="11">
        <f>[34]Outubro!$H$5</f>
        <v>3.9600000000000004</v>
      </c>
      <c r="C38" s="11">
        <f>[34]Outubro!$H$6</f>
        <v>4.6800000000000006</v>
      </c>
      <c r="D38" s="11">
        <f>[34]Outubro!$H$7</f>
        <v>5.04</v>
      </c>
      <c r="E38" s="11">
        <f>[34]Outubro!$H$8</f>
        <v>12.6</v>
      </c>
      <c r="F38" s="11">
        <f>[34]Outubro!$H$9</f>
        <v>3.6</v>
      </c>
      <c r="G38" s="11">
        <f>[34]Outubro!$H$10</f>
        <v>3.9600000000000004</v>
      </c>
      <c r="H38" s="11">
        <f>[34]Outubro!$H$11</f>
        <v>11.520000000000001</v>
      </c>
      <c r="I38" s="11">
        <f>[34]Outubro!$H$12</f>
        <v>7.9200000000000008</v>
      </c>
      <c r="J38" s="11">
        <f>[34]Outubro!$H$13</f>
        <v>5.04</v>
      </c>
      <c r="K38" s="11">
        <f>[34]Outubro!$H$14</f>
        <v>10.08</v>
      </c>
      <c r="L38" s="11">
        <f>[34]Outubro!$H$15</f>
        <v>9</v>
      </c>
      <c r="M38" s="11">
        <f>[34]Outubro!$H$16</f>
        <v>19.079999999999998</v>
      </c>
      <c r="N38" s="11">
        <f>[34]Outubro!$H$17</f>
        <v>6.84</v>
      </c>
      <c r="O38" s="11">
        <f>[34]Outubro!$H$18</f>
        <v>6.84</v>
      </c>
      <c r="P38" s="11">
        <f>[34]Outubro!$H$19</f>
        <v>14.76</v>
      </c>
      <c r="Q38" s="11">
        <f>[34]Outubro!$H$20</f>
        <v>9.3600000000000012</v>
      </c>
      <c r="R38" s="11">
        <f>[34]Outubro!$H$21</f>
        <v>12.6</v>
      </c>
      <c r="S38" s="11">
        <f>[34]Outubro!$H$22</f>
        <v>18</v>
      </c>
      <c r="T38" s="11">
        <f>[34]Outubro!$H$23</f>
        <v>12.24</v>
      </c>
      <c r="U38" s="11">
        <f>[34]Outubro!$H$24</f>
        <v>9.7200000000000006</v>
      </c>
      <c r="V38" s="11">
        <f>[34]Outubro!$H$25</f>
        <v>12.96</v>
      </c>
      <c r="W38" s="11">
        <f>[34]Outubro!$H$26</f>
        <v>8.64</v>
      </c>
      <c r="X38" s="11">
        <f>[34]Outubro!$H$27</f>
        <v>7.2</v>
      </c>
      <c r="Y38" s="11">
        <f>[34]Outubro!$H$28</f>
        <v>6.12</v>
      </c>
      <c r="Z38" s="11">
        <f>[34]Outubro!$H$29</f>
        <v>8.2799999999999994</v>
      </c>
      <c r="AA38" s="11">
        <f>[34]Outubro!$H$30</f>
        <v>21.240000000000002</v>
      </c>
      <c r="AB38" s="11">
        <f>[34]Outubro!$H$31</f>
        <v>11.520000000000001</v>
      </c>
      <c r="AC38" s="11">
        <f>[34]Outubro!$H$32</f>
        <v>9.3600000000000012</v>
      </c>
      <c r="AD38" s="11">
        <f>[34]Outubro!$H$33</f>
        <v>15.120000000000001</v>
      </c>
      <c r="AE38" s="11">
        <f>[34]Outubro!$H$34</f>
        <v>9.3600000000000012</v>
      </c>
      <c r="AF38" s="11">
        <f>[34]Outubro!$H$35</f>
        <v>10.8</v>
      </c>
      <c r="AG38" s="93">
        <f t="shared" ref="AG38" si="12">MAX(B38:AF38)</f>
        <v>21.240000000000002</v>
      </c>
      <c r="AH38" s="116">
        <f t="shared" ref="AH38" si="13">AVERAGE(B38:AF38)</f>
        <v>9.9174193548387137</v>
      </c>
    </row>
    <row r="39" spans="1:38" x14ac:dyDescent="0.2">
      <c r="A39" s="58" t="s">
        <v>15</v>
      </c>
      <c r="B39" s="11" t="str">
        <f>[35]Outubro!$H$5</f>
        <v>*</v>
      </c>
      <c r="C39" s="11" t="str">
        <f>[35]Outubro!$H$6</f>
        <v>*</v>
      </c>
      <c r="D39" s="11" t="str">
        <f>[35]Outubro!$H$7</f>
        <v>*</v>
      </c>
      <c r="E39" s="11" t="str">
        <f>[35]Outubro!$H$8</f>
        <v>*</v>
      </c>
      <c r="F39" s="11" t="str">
        <f>[35]Outubro!$H$9</f>
        <v>*</v>
      </c>
      <c r="G39" s="11" t="str">
        <f>[35]Outubro!$H$10</f>
        <v>*</v>
      </c>
      <c r="H39" s="11" t="str">
        <f>[35]Outubro!$H$11</f>
        <v>*</v>
      </c>
      <c r="I39" s="11" t="str">
        <f>[35]Outubro!$H$12</f>
        <v>*</v>
      </c>
      <c r="J39" s="11" t="str">
        <f>[35]Outubro!$H$13</f>
        <v>*</v>
      </c>
      <c r="K39" s="11" t="str">
        <f>[35]Outubro!$H$14</f>
        <v>*</v>
      </c>
      <c r="L39" s="11" t="str">
        <f>[35]Outubro!$H$15</f>
        <v>*</v>
      </c>
      <c r="M39" s="11" t="str">
        <f>[35]Outubro!$H$16</f>
        <v>*</v>
      </c>
      <c r="N39" s="11" t="str">
        <f>[35]Outubro!$H$17</f>
        <v>*</v>
      </c>
      <c r="O39" s="11" t="str">
        <f>[35]Outubro!$H$18</f>
        <v>*</v>
      </c>
      <c r="P39" s="11" t="str">
        <f>[35]Outubro!$H$19</f>
        <v>*</v>
      </c>
      <c r="Q39" s="11" t="str">
        <f>[35]Outubro!$H$20</f>
        <v>*</v>
      </c>
      <c r="R39" s="11" t="str">
        <f>[35]Outubro!$H$21</f>
        <v>*</v>
      </c>
      <c r="S39" s="11" t="str">
        <f>[35]Outubro!$H$22</f>
        <v>*</v>
      </c>
      <c r="T39" s="11" t="str">
        <f>[35]Outubro!$H$23</f>
        <v>*</v>
      </c>
      <c r="U39" s="11" t="str">
        <f>[35]Outubro!$H$24</f>
        <v>*</v>
      </c>
      <c r="V39" s="11" t="str">
        <f>[35]Outubro!$H$25</f>
        <v>*</v>
      </c>
      <c r="W39" s="11" t="str">
        <f>[35]Outubro!$H$26</f>
        <v>*</v>
      </c>
      <c r="X39" s="11" t="str">
        <f>[35]Outubro!$H$27</f>
        <v>*</v>
      </c>
      <c r="Y39" s="11" t="str">
        <f>[35]Outubro!$H$28</f>
        <v>*</v>
      </c>
      <c r="Z39" s="11" t="str">
        <f>[35]Outubro!$H$29</f>
        <v>*</v>
      </c>
      <c r="AA39" s="11" t="str">
        <f>[35]Outubro!$H$30</f>
        <v>*</v>
      </c>
      <c r="AB39" s="11" t="str">
        <f>[35]Outubro!$H$31</f>
        <v>*</v>
      </c>
      <c r="AC39" s="11" t="str">
        <f>[35]Outubro!$H$32</f>
        <v>*</v>
      </c>
      <c r="AD39" s="11" t="str">
        <f>[35]Outubro!$H$33</f>
        <v>*</v>
      </c>
      <c r="AE39" s="11" t="str">
        <f>[35]Outubro!$H$34</f>
        <v>*</v>
      </c>
      <c r="AF39" s="11" t="str">
        <f>[35]Outubro!$H$35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[36]Outubro!$H$5</f>
        <v>*</v>
      </c>
      <c r="C40" s="11" t="str">
        <f>[36]Outubro!$H$6</f>
        <v>*</v>
      </c>
      <c r="D40" s="11" t="str">
        <f>[36]Outubro!$H$7</f>
        <v>*</v>
      </c>
      <c r="E40" s="11" t="str">
        <f>[36]Outubro!$H$8</f>
        <v>*</v>
      </c>
      <c r="F40" s="11" t="str">
        <f>[36]Outubro!$H$9</f>
        <v>*</v>
      </c>
      <c r="G40" s="11">
        <f>[36]Outubro!$H$10</f>
        <v>11.879999999999999</v>
      </c>
      <c r="H40" s="11">
        <f>[36]Outubro!$H$11</f>
        <v>9.3600000000000012</v>
      </c>
      <c r="I40" s="11">
        <f>[36]Outubro!$H$12</f>
        <v>12.96</v>
      </c>
      <c r="J40" s="11" t="str">
        <f>[36]Outubro!$H$13</f>
        <v>*</v>
      </c>
      <c r="K40" s="11" t="str">
        <f>[36]Outubro!$H$14</f>
        <v>*</v>
      </c>
      <c r="L40" s="11" t="str">
        <f>[36]Outubro!$H$15</f>
        <v>*</v>
      </c>
      <c r="M40" s="11" t="str">
        <f>[36]Outubro!$H$16</f>
        <v>*</v>
      </c>
      <c r="N40" s="11" t="str">
        <f>[36]Outubro!$H$17</f>
        <v>*</v>
      </c>
      <c r="O40" s="11" t="str">
        <f>[36]Outubro!$H$18</f>
        <v>*</v>
      </c>
      <c r="P40" s="11" t="str">
        <f>[36]Outubro!$H$19</f>
        <v>*</v>
      </c>
      <c r="Q40" s="11" t="str">
        <f>[36]Outubro!$H$20</f>
        <v>*</v>
      </c>
      <c r="R40" s="11">
        <f>[36]Outubro!$H$21</f>
        <v>7.5600000000000005</v>
      </c>
      <c r="S40" s="11">
        <f>[36]Outubro!$H$22</f>
        <v>23.759999999999998</v>
      </c>
      <c r="T40" s="11">
        <f>[36]Outubro!$H$23</f>
        <v>13.32</v>
      </c>
      <c r="U40" s="11">
        <f>[36]Outubro!$H$24</f>
        <v>6.12</v>
      </c>
      <c r="V40" s="11" t="str">
        <f>[36]Outubro!$H$25</f>
        <v>*</v>
      </c>
      <c r="W40" s="11" t="str">
        <f>[36]Outubro!$H$26</f>
        <v>*</v>
      </c>
      <c r="X40" s="11" t="str">
        <f>[36]Outubro!$H$27</f>
        <v>*</v>
      </c>
      <c r="Y40" s="11" t="str">
        <f>[36]Outubro!$H$28</f>
        <v>*</v>
      </c>
      <c r="Z40" s="11" t="str">
        <f>[36]Outubro!$H$29</f>
        <v>*</v>
      </c>
      <c r="AA40" s="11">
        <f>[36]Outubro!$H$30</f>
        <v>10.44</v>
      </c>
      <c r="AB40" s="11">
        <f>[36]Outubro!$H$31</f>
        <v>10.8</v>
      </c>
      <c r="AC40" s="11">
        <f>[36]Outubro!$H$32</f>
        <v>11.879999999999999</v>
      </c>
      <c r="AD40" s="11">
        <f>[36]Outubro!$H$33</f>
        <v>25.92</v>
      </c>
      <c r="AE40" s="11" t="str">
        <f>[36]Outubro!$H$34</f>
        <v>*</v>
      </c>
      <c r="AF40" s="11" t="str">
        <f>[36]Outubro!$H$35</f>
        <v>*</v>
      </c>
      <c r="AG40" s="93">
        <f t="shared" ref="AG40" si="14">MAX(B40:AF40)</f>
        <v>25.92</v>
      </c>
      <c r="AH40" s="116">
        <f t="shared" ref="AH40" si="15">AVERAGE(B40:AF40)</f>
        <v>13.090909090909092</v>
      </c>
      <c r="AK40" t="s">
        <v>47</v>
      </c>
    </row>
    <row r="41" spans="1:38" x14ac:dyDescent="0.2">
      <c r="A41" s="58" t="s">
        <v>175</v>
      </c>
      <c r="B41" s="11">
        <f>[37]Outubro!$H$5</f>
        <v>16.920000000000002</v>
      </c>
      <c r="C41" s="11">
        <f>[37]Outubro!$H$6</f>
        <v>19.079999999999998</v>
      </c>
      <c r="D41" s="11">
        <f>[37]Outubro!$H$7</f>
        <v>14.4</v>
      </c>
      <c r="E41" s="11">
        <f>[37]Outubro!$H$8</f>
        <v>21.6</v>
      </c>
      <c r="F41" s="11">
        <f>[37]Outubro!$H$9</f>
        <v>16.920000000000002</v>
      </c>
      <c r="G41" s="11">
        <f>[37]Outubro!$H$10</f>
        <v>14.4</v>
      </c>
      <c r="H41" s="11">
        <f>[37]Outubro!$H$11</f>
        <v>16.559999999999999</v>
      </c>
      <c r="I41" s="11">
        <f>[37]Outubro!$H$12</f>
        <v>19.440000000000001</v>
      </c>
      <c r="J41" s="11">
        <f>[37]Outubro!$H$13</f>
        <v>19.079999999999998</v>
      </c>
      <c r="K41" s="11">
        <f>[37]Outubro!$H$14</f>
        <v>24.12</v>
      </c>
      <c r="L41" s="11">
        <f>[37]Outubro!$H$15</f>
        <v>17.64</v>
      </c>
      <c r="M41" s="11">
        <f>[37]Outubro!$H$16</f>
        <v>15.840000000000002</v>
      </c>
      <c r="N41" s="11">
        <f>[37]Outubro!$H$17</f>
        <v>14.04</v>
      </c>
      <c r="O41" s="11">
        <f>[37]Outubro!$H$18</f>
        <v>28.08</v>
      </c>
      <c r="P41" s="11">
        <f>[37]Outubro!$H$19</f>
        <v>23.400000000000002</v>
      </c>
      <c r="Q41" s="11">
        <f>[37]Outubro!$H$20</f>
        <v>19.079999999999998</v>
      </c>
      <c r="R41" s="11">
        <f>[37]Outubro!$H$21</f>
        <v>14.4</v>
      </c>
      <c r="S41" s="11">
        <f>[37]Outubro!$H$22</f>
        <v>20.88</v>
      </c>
      <c r="T41" s="11">
        <f>[37]Outubro!$H$23</f>
        <v>21.240000000000002</v>
      </c>
      <c r="U41" s="11">
        <f>[37]Outubro!$H$24</f>
        <v>18.720000000000002</v>
      </c>
      <c r="V41" s="11">
        <f>[37]Outubro!$H$25</f>
        <v>21.6</v>
      </c>
      <c r="W41" s="11">
        <f>[37]Outubro!$H$26</f>
        <v>13.68</v>
      </c>
      <c r="X41" s="11">
        <f>[37]Outubro!$H$27</f>
        <v>19.8</v>
      </c>
      <c r="Y41" s="11">
        <f>[37]Outubro!$H$28</f>
        <v>21.240000000000002</v>
      </c>
      <c r="Z41" s="11">
        <f>[37]Outubro!$H$29</f>
        <v>16.559999999999999</v>
      </c>
      <c r="AA41" s="11">
        <f>[37]Outubro!$H$30</f>
        <v>25.56</v>
      </c>
      <c r="AB41" s="11">
        <f>[37]Outubro!$H$31</f>
        <v>13.32</v>
      </c>
      <c r="AC41" s="11">
        <f>[37]Outubro!$H$32</f>
        <v>15.840000000000002</v>
      </c>
      <c r="AD41" s="11">
        <f>[37]Outubro!$H$33</f>
        <v>32.4</v>
      </c>
      <c r="AE41" s="11">
        <f>[37]Outubro!$H$34</f>
        <v>18.36</v>
      </c>
      <c r="AF41" s="11">
        <f>[37]Outubro!$H$35</f>
        <v>17.28</v>
      </c>
      <c r="AG41" s="15">
        <f t="shared" ref="AG41" si="16">MAX(B41:AF41)</f>
        <v>32.4</v>
      </c>
      <c r="AH41" s="126">
        <f t="shared" ref="AH41" si="17">AVERAGE(B41:AF41)</f>
        <v>19.080000000000002</v>
      </c>
      <c r="AK41" t="s">
        <v>47</v>
      </c>
    </row>
    <row r="42" spans="1:38" x14ac:dyDescent="0.2">
      <c r="A42" s="58" t="s">
        <v>17</v>
      </c>
      <c r="B42" s="11">
        <f>[38]Outubro!$H$5</f>
        <v>20.16</v>
      </c>
      <c r="C42" s="11">
        <f>[38]Outubro!$H$6</f>
        <v>14.04</v>
      </c>
      <c r="D42" s="11">
        <f>[38]Outubro!$H$7</f>
        <v>12.96</v>
      </c>
      <c r="E42" s="11">
        <f>[38]Outubro!$H$8</f>
        <v>15.120000000000001</v>
      </c>
      <c r="F42" s="11">
        <f>[38]Outubro!$H$9</f>
        <v>11.520000000000001</v>
      </c>
      <c r="G42" s="11">
        <f>[38]Outubro!$H$10</f>
        <v>10.08</v>
      </c>
      <c r="H42" s="11">
        <f>[38]Outubro!$H$11</f>
        <v>15.840000000000002</v>
      </c>
      <c r="I42" s="11">
        <f>[38]Outubro!$H$12</f>
        <v>19.079999999999998</v>
      </c>
      <c r="J42" s="11">
        <f>[38]Outubro!$H$13</f>
        <v>34.92</v>
      </c>
      <c r="K42" s="11">
        <f>[38]Outubro!$H$14</f>
        <v>15.120000000000001</v>
      </c>
      <c r="L42" s="11">
        <f>[38]Outubro!$H$15</f>
        <v>14.4</v>
      </c>
      <c r="M42" s="11">
        <f>[38]Outubro!$H$16</f>
        <v>34.200000000000003</v>
      </c>
      <c r="N42" s="11">
        <f>[38]Outubro!$H$17</f>
        <v>26.28</v>
      </c>
      <c r="O42" s="11">
        <f>[38]Outubro!$H$18</f>
        <v>15.840000000000002</v>
      </c>
      <c r="P42" s="11">
        <f>[38]Outubro!$H$19</f>
        <v>15.120000000000001</v>
      </c>
      <c r="Q42" s="11">
        <f>[38]Outubro!$H$20</f>
        <v>9.3600000000000012</v>
      </c>
      <c r="R42" s="11">
        <f>[38]Outubro!$H$21</f>
        <v>13.68</v>
      </c>
      <c r="S42" s="11">
        <f>[38]Outubro!$H$22</f>
        <v>27.36</v>
      </c>
      <c r="T42" s="11">
        <f>[38]Outubro!$H$23</f>
        <v>12.24</v>
      </c>
      <c r="U42" s="11">
        <f>[38]Outubro!$H$24</f>
        <v>14.04</v>
      </c>
      <c r="V42" s="11">
        <f>[38]Outubro!$H$25</f>
        <v>15.120000000000001</v>
      </c>
      <c r="W42" s="11">
        <f>[38]Outubro!$H$26</f>
        <v>14.04</v>
      </c>
      <c r="X42" s="11">
        <f>[38]Outubro!$H$27</f>
        <v>18</v>
      </c>
      <c r="Y42" s="11">
        <f>[38]Outubro!$H$28</f>
        <v>27</v>
      </c>
      <c r="Z42" s="11">
        <f>[38]Outubro!$H$29</f>
        <v>18</v>
      </c>
      <c r="AA42" s="11">
        <f>[38]Outubro!$H$30</f>
        <v>48.96</v>
      </c>
      <c r="AB42" s="11">
        <f>[38]Outubro!$H$31</f>
        <v>7.9200000000000008</v>
      </c>
      <c r="AC42" s="11">
        <f>[38]Outubro!$H$32</f>
        <v>11.16</v>
      </c>
      <c r="AD42" s="11">
        <f>[38]Outubro!$H$33</f>
        <v>27.720000000000002</v>
      </c>
      <c r="AE42" s="11">
        <f>[38]Outubro!$H$34</f>
        <v>11.16</v>
      </c>
      <c r="AF42" s="11">
        <f>[38]Outubro!$H$35</f>
        <v>14.4</v>
      </c>
      <c r="AG42" s="15">
        <f t="shared" ref="AG42" si="18">MAX(B42:AF42)</f>
        <v>48.96</v>
      </c>
      <c r="AH42" s="126">
        <f t="shared" ref="AH42:AH43" si="19">AVERAGE(B42:AF42)</f>
        <v>18.220645161290324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[39]Outubro!$H$5</f>
        <v>17.64</v>
      </c>
      <c r="C43" s="11">
        <f>[39]Outubro!$H$6</f>
        <v>23.400000000000002</v>
      </c>
      <c r="D43" s="11">
        <f>[39]Outubro!$H$7</f>
        <v>18.36</v>
      </c>
      <c r="E43" s="11">
        <f>[39]Outubro!$H$8</f>
        <v>28.44</v>
      </c>
      <c r="F43" s="11">
        <f>[39]Outubro!$H$9</f>
        <v>22.68</v>
      </c>
      <c r="G43" s="11">
        <f>[39]Outubro!$H$10</f>
        <v>20.52</v>
      </c>
      <c r="H43" s="11">
        <f>[39]Outubro!$H$11</f>
        <v>10.8</v>
      </c>
      <c r="I43" s="11">
        <f>[39]Outubro!$H$12</f>
        <v>22.68</v>
      </c>
      <c r="J43" s="11">
        <f>[39]Outubro!$H$13</f>
        <v>30.6</v>
      </c>
      <c r="K43" s="11">
        <f>[39]Outubro!$H$14</f>
        <v>21.96</v>
      </c>
      <c r="L43" s="11">
        <f>[39]Outubro!$H$15</f>
        <v>25.56</v>
      </c>
      <c r="M43" s="11">
        <f>[39]Outubro!$H$16</f>
        <v>20.16</v>
      </c>
      <c r="N43" s="11">
        <f>[39]Outubro!$H$17</f>
        <v>18</v>
      </c>
      <c r="O43" s="11">
        <f>[39]Outubro!$H$18</f>
        <v>27.720000000000002</v>
      </c>
      <c r="P43" s="11">
        <f>[39]Outubro!$H$19</f>
        <v>27</v>
      </c>
      <c r="Q43" s="11">
        <f>[39]Outubro!$H$20</f>
        <v>21.6</v>
      </c>
      <c r="R43" s="11">
        <f>[39]Outubro!$H$21</f>
        <v>23.400000000000002</v>
      </c>
      <c r="S43" s="11">
        <f>[39]Outubro!$H$22</f>
        <v>27.720000000000002</v>
      </c>
      <c r="T43" s="11">
        <f>[39]Outubro!$H$23</f>
        <v>37.080000000000005</v>
      </c>
      <c r="U43" s="11">
        <f>[39]Outubro!$H$24</f>
        <v>18.36</v>
      </c>
      <c r="V43" s="11">
        <f>[39]Outubro!$H$25</f>
        <v>15.120000000000001</v>
      </c>
      <c r="W43" s="11">
        <f>[39]Outubro!$H$26</f>
        <v>28.8</v>
      </c>
      <c r="X43" s="11">
        <f>[39]Outubro!$H$27</f>
        <v>30.240000000000002</v>
      </c>
      <c r="Y43" s="11">
        <f>[39]Outubro!$H$28</f>
        <v>15.840000000000002</v>
      </c>
      <c r="Z43" s="11">
        <f>[39]Outubro!$H$29</f>
        <v>13.68</v>
      </c>
      <c r="AA43" s="11">
        <f>[39]Outubro!$H$30</f>
        <v>21.96</v>
      </c>
      <c r="AB43" s="11">
        <f>[39]Outubro!$H$31</f>
        <v>14.04</v>
      </c>
      <c r="AC43" s="11">
        <f>[39]Outubro!$H$32</f>
        <v>11.879999999999999</v>
      </c>
      <c r="AD43" s="11">
        <f>[39]Outubro!$H$33</f>
        <v>24.840000000000003</v>
      </c>
      <c r="AE43" s="11">
        <f>[39]Outubro!$H$34</f>
        <v>19.8</v>
      </c>
      <c r="AF43" s="11">
        <f>[39]Outubro!$H$35</f>
        <v>25.2</v>
      </c>
      <c r="AG43" s="93">
        <f>MAX(B43:AF43)</f>
        <v>37.080000000000005</v>
      </c>
      <c r="AH43" s="116">
        <f t="shared" si="19"/>
        <v>22.099354838709683</v>
      </c>
      <c r="AL43" t="s">
        <v>47</v>
      </c>
    </row>
    <row r="44" spans="1:38" x14ac:dyDescent="0.2">
      <c r="A44" s="58" t="s">
        <v>18</v>
      </c>
      <c r="B44" s="11">
        <f>[40]Outubro!$H$5</f>
        <v>18</v>
      </c>
      <c r="C44" s="11">
        <f>[40]Outubro!$H$6</f>
        <v>14.04</v>
      </c>
      <c r="D44" s="11">
        <f>[40]Outubro!$H$7</f>
        <v>12.6</v>
      </c>
      <c r="E44" s="11">
        <f>[40]Outubro!$H$8</f>
        <v>16.559999999999999</v>
      </c>
      <c r="F44" s="11">
        <f>[40]Outubro!$H$9</f>
        <v>14.76</v>
      </c>
      <c r="G44" s="11">
        <f>[40]Outubro!$H$10</f>
        <v>20.16</v>
      </c>
      <c r="H44" s="11">
        <f>[40]Outubro!$H$11</f>
        <v>16.920000000000002</v>
      </c>
      <c r="I44" s="11">
        <f>[40]Outubro!$H$12</f>
        <v>23.040000000000003</v>
      </c>
      <c r="J44" s="11">
        <f>[40]Outubro!$H$13</f>
        <v>27.36</v>
      </c>
      <c r="K44" s="11">
        <f>[40]Outubro!$H$14</f>
        <v>13.32</v>
      </c>
      <c r="L44" s="11">
        <f>[40]Outubro!$H$15</f>
        <v>15.48</v>
      </c>
      <c r="M44" s="11">
        <f>[40]Outubro!$H$16</f>
        <v>22.68</v>
      </c>
      <c r="N44" s="11">
        <f>[40]Outubro!$H$17</f>
        <v>20.88</v>
      </c>
      <c r="O44" s="11">
        <f>[40]Outubro!$H$18</f>
        <v>18.36</v>
      </c>
      <c r="P44" s="11">
        <f>[40]Outubro!$H$19</f>
        <v>26.64</v>
      </c>
      <c r="Q44" s="11">
        <f>[40]Outubro!$H$20</f>
        <v>10.8</v>
      </c>
      <c r="R44" s="11">
        <f>[40]Outubro!$H$21</f>
        <v>13.32</v>
      </c>
      <c r="S44" s="11">
        <f>[40]Outubro!$H$22</f>
        <v>32.76</v>
      </c>
      <c r="T44" s="11">
        <f>[40]Outubro!$H$23</f>
        <v>21.96</v>
      </c>
      <c r="U44" s="11">
        <f>[40]Outubro!$H$24</f>
        <v>15.840000000000002</v>
      </c>
      <c r="V44" s="11">
        <f>[40]Outubro!$H$25</f>
        <v>19.440000000000001</v>
      </c>
      <c r="W44" s="11">
        <f>[40]Outubro!$H$26</f>
        <v>13.68</v>
      </c>
      <c r="X44" s="11">
        <f>[40]Outubro!$H$27</f>
        <v>27.36</v>
      </c>
      <c r="Y44" s="11">
        <f>[40]Outubro!$H$28</f>
        <v>27</v>
      </c>
      <c r="Z44" s="11">
        <f>[40]Outubro!$H$29</f>
        <v>25.2</v>
      </c>
      <c r="AA44" s="11">
        <f>[40]Outubro!$H$30</f>
        <v>34.56</v>
      </c>
      <c r="AB44" s="11">
        <f>[40]Outubro!$H$31</f>
        <v>12.96</v>
      </c>
      <c r="AC44" s="11">
        <f>[40]Outubro!$H$32</f>
        <v>37.080000000000005</v>
      </c>
      <c r="AD44" s="11">
        <f>[40]Outubro!$H$33</f>
        <v>18</v>
      </c>
      <c r="AE44" s="11">
        <f>[40]Outubro!$H$34</f>
        <v>17.28</v>
      </c>
      <c r="AF44" s="11">
        <f>[40]Outubro!$H$35</f>
        <v>20.52</v>
      </c>
      <c r="AG44" s="93">
        <f>MAX(B44:AF44)</f>
        <v>37.080000000000005</v>
      </c>
      <c r="AH44" s="116">
        <f t="shared" ref="AH44" si="20">AVERAGE(B44:AF44)</f>
        <v>20.276129032258062</v>
      </c>
      <c r="AJ44" t="s">
        <v>47</v>
      </c>
      <c r="AK44" t="s">
        <v>47</v>
      </c>
      <c r="AL44" t="s">
        <v>47</v>
      </c>
    </row>
    <row r="45" spans="1:38" x14ac:dyDescent="0.2">
      <c r="A45" s="58" t="s">
        <v>162</v>
      </c>
      <c r="B45" s="11" t="str">
        <f>[41]Outubro!$H$5</f>
        <v>*</v>
      </c>
      <c r="C45" s="11" t="str">
        <f>[41]Outubro!$H$6</f>
        <v>*</v>
      </c>
      <c r="D45" s="11" t="str">
        <f>[41]Outubro!$H$7</f>
        <v>*</v>
      </c>
      <c r="E45" s="11" t="str">
        <f>[41]Outubro!$H$8</f>
        <v>*</v>
      </c>
      <c r="F45" s="11" t="str">
        <f>[41]Outubro!$H$9</f>
        <v>*</v>
      </c>
      <c r="G45" s="11" t="str">
        <f>[41]Outubro!$H$10</f>
        <v>*</v>
      </c>
      <c r="H45" s="11" t="str">
        <f>[41]Outubro!$H$11</f>
        <v>*</v>
      </c>
      <c r="I45" s="11" t="str">
        <f>[41]Outubro!$H$12</f>
        <v>*</v>
      </c>
      <c r="J45" s="11" t="str">
        <f>[41]Outubro!$H$13</f>
        <v>*</v>
      </c>
      <c r="K45" s="11" t="str">
        <f>[41]Outubro!$H$14</f>
        <v>*</v>
      </c>
      <c r="L45" s="11" t="str">
        <f>[41]Outubro!$H$15</f>
        <v>*</v>
      </c>
      <c r="M45" s="11" t="str">
        <f>[41]Outubro!$H$16</f>
        <v>*</v>
      </c>
      <c r="N45" s="11" t="str">
        <f>[41]Outubro!$H$17</f>
        <v>*</v>
      </c>
      <c r="O45" s="11" t="str">
        <f>[41]Outubro!$H$18</f>
        <v>*</v>
      </c>
      <c r="P45" s="11" t="str">
        <f>[41]Outubro!$H$19</f>
        <v>*</v>
      </c>
      <c r="Q45" s="11" t="str">
        <f>[41]Outubro!$H$20</f>
        <v>*</v>
      </c>
      <c r="R45" s="11" t="str">
        <f>[41]Outubro!$H$21</f>
        <v>*</v>
      </c>
      <c r="S45" s="11" t="str">
        <f>[41]Outubro!$H$22</f>
        <v>*</v>
      </c>
      <c r="T45" s="11" t="str">
        <f>[41]Outubro!$H$23</f>
        <v>*</v>
      </c>
      <c r="U45" s="11" t="str">
        <f>[41]Outubro!$H$24</f>
        <v>*</v>
      </c>
      <c r="V45" s="11" t="str">
        <f>[41]Outubro!$H$25</f>
        <v>*</v>
      </c>
      <c r="W45" s="11" t="str">
        <f>[41]Outubro!$H$26</f>
        <v>*</v>
      </c>
      <c r="X45" s="11" t="str">
        <f>[41]Outubro!$H$27</f>
        <v>*</v>
      </c>
      <c r="Y45" s="11" t="str">
        <f>[41]Outubro!$H$28</f>
        <v>*</v>
      </c>
      <c r="Z45" s="11" t="str">
        <f>[41]Outubro!$H$29</f>
        <v>*</v>
      </c>
      <c r="AA45" s="11" t="str">
        <f>[41]Outubro!$H$30</f>
        <v>*</v>
      </c>
      <c r="AB45" s="11" t="str">
        <f>[41]Outubro!$H$31</f>
        <v>*</v>
      </c>
      <c r="AC45" s="11" t="str">
        <f>[41]Outubro!$H$32</f>
        <v>*</v>
      </c>
      <c r="AD45" s="11" t="str">
        <f>[41]Outubro!$H$33</f>
        <v>*</v>
      </c>
      <c r="AE45" s="11" t="str">
        <f>[41]Outubro!$H$34</f>
        <v>*</v>
      </c>
      <c r="AF45" s="11" t="str">
        <f>[41]Outubro!$H$35</f>
        <v>*</v>
      </c>
      <c r="AG45" s="15" t="s">
        <v>226</v>
      </c>
      <c r="AH45" s="126" t="s">
        <v>226</v>
      </c>
    </row>
    <row r="46" spans="1:38" x14ac:dyDescent="0.2">
      <c r="A46" s="58" t="s">
        <v>19</v>
      </c>
      <c r="B46" s="11">
        <f>[42]Outubro!$H$5</f>
        <v>9</v>
      </c>
      <c r="C46" s="11">
        <f>[42]Outubro!$H$6</f>
        <v>5.7600000000000007</v>
      </c>
      <c r="D46" s="11">
        <f>[42]Outubro!$H$7</f>
        <v>11.879999999999999</v>
      </c>
      <c r="E46" s="11">
        <f>[42]Outubro!$H$8</f>
        <v>2.52</v>
      </c>
      <c r="F46" s="11">
        <f>[42]Outubro!$H$9</f>
        <v>1.08</v>
      </c>
      <c r="G46" s="11">
        <f>[42]Outubro!$H$10</f>
        <v>0</v>
      </c>
      <c r="H46" s="11">
        <f>[42]Outubro!$H$11</f>
        <v>0</v>
      </c>
      <c r="I46" s="11">
        <f>[42]Outubro!$H$12</f>
        <v>0</v>
      </c>
      <c r="J46" s="11">
        <f>[42]Outubro!$H$13</f>
        <v>23.759999999999998</v>
      </c>
      <c r="K46" s="11">
        <f>[42]Outubro!$H$14</f>
        <v>3.6</v>
      </c>
      <c r="L46" s="11">
        <f>[42]Outubro!$H$15</f>
        <v>5.04</v>
      </c>
      <c r="M46" s="11">
        <f>[42]Outubro!$H$16</f>
        <v>5.4</v>
      </c>
      <c r="N46" s="11">
        <f>[42]Outubro!$H$17</f>
        <v>0</v>
      </c>
      <c r="O46" s="11">
        <f>[42]Outubro!$H$18</f>
        <v>9</v>
      </c>
      <c r="P46" s="11">
        <f>[42]Outubro!$H$19</f>
        <v>0</v>
      </c>
      <c r="Q46" s="11">
        <f>[42]Outubro!$H$20</f>
        <v>1.8</v>
      </c>
      <c r="R46" s="11">
        <f>[42]Outubro!$H$21</f>
        <v>9.3600000000000012</v>
      </c>
      <c r="S46" s="11">
        <f>[42]Outubro!$H$22</f>
        <v>8.2799999999999994</v>
      </c>
      <c r="T46" s="11">
        <f>[42]Outubro!$H$23</f>
        <v>10.8</v>
      </c>
      <c r="U46" s="11">
        <f>[42]Outubro!$H$24</f>
        <v>0.72000000000000008</v>
      </c>
      <c r="V46" s="11">
        <f>[42]Outubro!$H$25</f>
        <v>6.12</v>
      </c>
      <c r="W46" s="11">
        <f>[42]Outubro!$H$26</f>
        <v>16.2</v>
      </c>
      <c r="X46" s="11">
        <f>[42]Outubro!$H$27</f>
        <v>11.16</v>
      </c>
      <c r="Y46" s="11">
        <f>[42]Outubro!$H$28</f>
        <v>7.5600000000000005</v>
      </c>
      <c r="Z46" s="11">
        <f>[42]Outubro!$H$29</f>
        <v>2.16</v>
      </c>
      <c r="AA46" s="11">
        <f>[42]Outubro!$H$30</f>
        <v>1.08</v>
      </c>
      <c r="AB46" s="11">
        <f>[42]Outubro!$H$31</f>
        <v>0.72000000000000008</v>
      </c>
      <c r="AC46" s="11">
        <f>[42]Outubro!$H$32</f>
        <v>0</v>
      </c>
      <c r="AD46" s="11">
        <f>[42]Outubro!$H$33</f>
        <v>0</v>
      </c>
      <c r="AE46" s="11">
        <f>[42]Outubro!$H$34</f>
        <v>4.32</v>
      </c>
      <c r="AF46" s="11">
        <f>[42]Outubro!$H$35</f>
        <v>0</v>
      </c>
      <c r="AG46" s="15" t="s">
        <v>226</v>
      </c>
      <c r="AH46" s="126" t="s">
        <v>226</v>
      </c>
      <c r="AI46" s="12" t="s">
        <v>47</v>
      </c>
      <c r="AL46" t="s">
        <v>47</v>
      </c>
    </row>
    <row r="47" spans="1:38" x14ac:dyDescent="0.2">
      <c r="A47" s="58" t="s">
        <v>31</v>
      </c>
      <c r="B47" s="11">
        <f>[43]Outubro!$H$5</f>
        <v>12.24</v>
      </c>
      <c r="C47" s="11">
        <f>[43]Outubro!$H$6</f>
        <v>10.08</v>
      </c>
      <c r="D47" s="11">
        <f>[43]Outubro!$H$7</f>
        <v>9.3600000000000012</v>
      </c>
      <c r="E47" s="11">
        <f>[43]Outubro!$H$8</f>
        <v>14.76</v>
      </c>
      <c r="F47" s="11">
        <f>[43]Outubro!$H$9</f>
        <v>13.68</v>
      </c>
      <c r="G47" s="11">
        <f>[43]Outubro!$H$10</f>
        <v>12.24</v>
      </c>
      <c r="H47" s="11">
        <f>[43]Outubro!$H$11</f>
        <v>12.24</v>
      </c>
      <c r="I47" s="11">
        <f>[43]Outubro!$H$12</f>
        <v>11.520000000000001</v>
      </c>
      <c r="J47" s="11">
        <f>[43]Outubro!$H$13</f>
        <v>7.5600000000000005</v>
      </c>
      <c r="K47" s="11">
        <f>[43]Outubro!$H$14</f>
        <v>21.6</v>
      </c>
      <c r="L47" s="11">
        <f>[43]Outubro!$H$15</f>
        <v>14.4</v>
      </c>
      <c r="M47" s="11">
        <f>[43]Outubro!$H$16</f>
        <v>11.16</v>
      </c>
      <c r="N47" s="11">
        <f>[43]Outubro!$H$17</f>
        <v>11.879999999999999</v>
      </c>
      <c r="O47" s="11">
        <f>[43]Outubro!$H$18</f>
        <v>25.2</v>
      </c>
      <c r="P47" s="11">
        <f>[43]Outubro!$H$19</f>
        <v>21.240000000000002</v>
      </c>
      <c r="Q47" s="11">
        <f>[43]Outubro!$H$20</f>
        <v>11.520000000000001</v>
      </c>
      <c r="R47" s="11">
        <f>[43]Outubro!$H$21</f>
        <v>11.16</v>
      </c>
      <c r="S47" s="11">
        <f>[43]Outubro!$H$22</f>
        <v>19.8</v>
      </c>
      <c r="T47" s="11">
        <f>[43]Outubro!$H$23</f>
        <v>10.44</v>
      </c>
      <c r="U47" s="11">
        <f>[43]Outubro!$H$24</f>
        <v>18.720000000000002</v>
      </c>
      <c r="V47" s="11">
        <f>[43]Outubro!$H$25</f>
        <v>11.16</v>
      </c>
      <c r="W47" s="11">
        <f>[43]Outubro!$H$26</f>
        <v>13.32</v>
      </c>
      <c r="X47" s="11">
        <f>[43]Outubro!$H$27</f>
        <v>10.8</v>
      </c>
      <c r="Y47" s="11">
        <f>[43]Outubro!$H$28</f>
        <v>20.88</v>
      </c>
      <c r="Z47" s="11">
        <f>[43]Outubro!$H$29</f>
        <v>12.24</v>
      </c>
      <c r="AA47" s="11">
        <f>[43]Outubro!$H$30</f>
        <v>23.400000000000002</v>
      </c>
      <c r="AB47" s="11">
        <f>[43]Outubro!$H$31</f>
        <v>11.520000000000001</v>
      </c>
      <c r="AC47" s="11">
        <f>[43]Outubro!$H$32</f>
        <v>12.24</v>
      </c>
      <c r="AD47" s="11">
        <f>[43]Outubro!$H$33</f>
        <v>12.24</v>
      </c>
      <c r="AE47" s="11">
        <f>[43]Outubro!$H$34</f>
        <v>14.4</v>
      </c>
      <c r="AF47" s="11">
        <f>[43]Outubro!$H$35</f>
        <v>14.04</v>
      </c>
      <c r="AG47" s="15">
        <f t="shared" ref="AG47" si="21">MAX(B47:AF47)</f>
        <v>25.2</v>
      </c>
      <c r="AH47" s="126">
        <f>AVERAGE(B47:AF47)</f>
        <v>14.098064516129035</v>
      </c>
    </row>
    <row r="48" spans="1:38" x14ac:dyDescent="0.2">
      <c r="A48" s="58" t="s">
        <v>44</v>
      </c>
      <c r="B48" s="11">
        <f>[44]Outubro!$H$5</f>
        <v>24.12</v>
      </c>
      <c r="C48" s="11">
        <f>[44]Outubro!$H$6</f>
        <v>20.16</v>
      </c>
      <c r="D48" s="11">
        <f>[44]Outubro!$H$7</f>
        <v>18</v>
      </c>
      <c r="E48" s="11">
        <f>[44]Outubro!$H$8</f>
        <v>32.04</v>
      </c>
      <c r="F48" s="11">
        <f>[44]Outubro!$H$9</f>
        <v>15.840000000000002</v>
      </c>
      <c r="G48" s="11">
        <f>[44]Outubro!$H$10</f>
        <v>24.12</v>
      </c>
      <c r="H48" s="11">
        <f>[44]Outubro!$H$11</f>
        <v>19.8</v>
      </c>
      <c r="I48" s="11">
        <f>[44]Outubro!$H$12</f>
        <v>22.32</v>
      </c>
      <c r="J48" s="11">
        <f>[44]Outubro!$H$13</f>
        <v>20.16</v>
      </c>
      <c r="K48" s="11">
        <f>[44]Outubro!$H$14</f>
        <v>28.44</v>
      </c>
      <c r="L48" s="11">
        <f>[44]Outubro!$H$15</f>
        <v>23.759999999999998</v>
      </c>
      <c r="M48" s="11">
        <f>[44]Outubro!$H$16</f>
        <v>28.08</v>
      </c>
      <c r="N48" s="11">
        <f>[44]Outubro!$H$17</f>
        <v>18</v>
      </c>
      <c r="O48" s="11">
        <f>[44]Outubro!$H$18</f>
        <v>16.920000000000002</v>
      </c>
      <c r="P48" s="11">
        <f>[44]Outubro!$H$19</f>
        <v>29.880000000000003</v>
      </c>
      <c r="Q48" s="11">
        <f>[44]Outubro!$H$20</f>
        <v>16.2</v>
      </c>
      <c r="R48" s="11">
        <f>[44]Outubro!$H$21</f>
        <v>28.08</v>
      </c>
      <c r="S48" s="11">
        <f>[44]Outubro!$H$22</f>
        <v>24.840000000000003</v>
      </c>
      <c r="T48" s="11">
        <f>[44]Outubro!$H$23</f>
        <v>24.12</v>
      </c>
      <c r="U48" s="11">
        <f>[44]Outubro!$H$24</f>
        <v>20.52</v>
      </c>
      <c r="V48" s="11">
        <f>[44]Outubro!$H$25</f>
        <v>25.2</v>
      </c>
      <c r="W48" s="11">
        <f>[44]Outubro!$H$26</f>
        <v>15.120000000000001</v>
      </c>
      <c r="X48" s="11">
        <f>[44]Outubro!$H$27</f>
        <v>28.44</v>
      </c>
      <c r="Y48" s="11">
        <f>[44]Outubro!$H$28</f>
        <v>26.64</v>
      </c>
      <c r="Z48" s="11">
        <f>[44]Outubro!$H$29</f>
        <v>25.92</v>
      </c>
      <c r="AA48" s="11">
        <f>[44]Outubro!$H$30</f>
        <v>47.88</v>
      </c>
      <c r="AB48" s="11">
        <f>[44]Outubro!$H$31</f>
        <v>26.64</v>
      </c>
      <c r="AC48" s="11">
        <f>[44]Outubro!$H$32</f>
        <v>23.759999999999998</v>
      </c>
      <c r="AD48" s="11">
        <f>[44]Outubro!$H$33</f>
        <v>22.68</v>
      </c>
      <c r="AE48" s="11">
        <f>[44]Outubro!$H$34</f>
        <v>22.68</v>
      </c>
      <c r="AF48" s="11">
        <f>[44]Outubro!$H$35</f>
        <v>21.6</v>
      </c>
      <c r="AG48" s="15">
        <f>MAX(B48:AF48)</f>
        <v>47.88</v>
      </c>
      <c r="AH48" s="126">
        <f>AVERAGE(B48:AF48)</f>
        <v>23.934193548387089</v>
      </c>
      <c r="AI48" s="12" t="s">
        <v>47</v>
      </c>
    </row>
    <row r="49" spans="1:38" x14ac:dyDescent="0.2">
      <c r="A49" s="58" t="s">
        <v>20</v>
      </c>
      <c r="B49" s="11" t="str">
        <f>[45]Outubro!$H$5</f>
        <v>*</v>
      </c>
      <c r="C49" s="11" t="str">
        <f>[45]Outubro!$H$6</f>
        <v>*</v>
      </c>
      <c r="D49" s="11" t="str">
        <f>[45]Outubro!$H$7</f>
        <v>*</v>
      </c>
      <c r="E49" s="11" t="str">
        <f>[45]Outubro!$H$8</f>
        <v>*</v>
      </c>
      <c r="F49" s="11" t="str">
        <f>[45]Outubro!$H$9</f>
        <v>*</v>
      </c>
      <c r="G49" s="11" t="str">
        <f>[45]Outubro!$H$10</f>
        <v>*</v>
      </c>
      <c r="H49" s="11" t="str">
        <f>[45]Outubro!$H$11</f>
        <v>*</v>
      </c>
      <c r="I49" s="11" t="str">
        <f>[45]Outubro!$H$12</f>
        <v>*</v>
      </c>
      <c r="J49" s="11" t="str">
        <f>[45]Outubro!$H$13</f>
        <v>*</v>
      </c>
      <c r="K49" s="11" t="str">
        <f>[45]Outubro!$H$14</f>
        <v>*</v>
      </c>
      <c r="L49" s="11" t="str">
        <f>[45]Outubro!$H$15</f>
        <v>*</v>
      </c>
      <c r="M49" s="11" t="str">
        <f>[45]Outubro!$H$16</f>
        <v>*</v>
      </c>
      <c r="N49" s="11" t="str">
        <f>[45]Outubro!$H$17</f>
        <v>*</v>
      </c>
      <c r="O49" s="11" t="str">
        <f>[45]Outubro!$H$18</f>
        <v>*</v>
      </c>
      <c r="P49" s="11" t="str">
        <f>[45]Outubro!$H$19</f>
        <v>*</v>
      </c>
      <c r="Q49" s="11" t="str">
        <f>[45]Outubro!$H$20</f>
        <v>*</v>
      </c>
      <c r="R49" s="11" t="str">
        <f>[45]Outubro!$H$21</f>
        <v>*</v>
      </c>
      <c r="S49" s="11" t="str">
        <f>[45]Outubro!$H$22</f>
        <v>*</v>
      </c>
      <c r="T49" s="11" t="str">
        <f>[45]Outubro!$H$23</f>
        <v>*</v>
      </c>
      <c r="U49" s="11" t="str">
        <f>[45]Outubro!$H$24</f>
        <v>*</v>
      </c>
      <c r="V49" s="11" t="str">
        <f>[45]Outubro!$H$25</f>
        <v>*</v>
      </c>
      <c r="W49" s="11" t="str">
        <f>[45]Outubro!$H$26</f>
        <v>*</v>
      </c>
      <c r="X49" s="11" t="str">
        <f>[45]Outubro!$H$27</f>
        <v>*</v>
      </c>
      <c r="Y49" s="11" t="str">
        <f>[45]Outubro!$H$28</f>
        <v>*</v>
      </c>
      <c r="Z49" s="11" t="str">
        <f>[45]Outubro!$H$29</f>
        <v>*</v>
      </c>
      <c r="AA49" s="11" t="str">
        <f>[45]Outubro!$H$30</f>
        <v>*</v>
      </c>
      <c r="AB49" s="11" t="str">
        <f>[45]Outubro!$H$31</f>
        <v>*</v>
      </c>
      <c r="AC49" s="11" t="str">
        <f>[45]Outubro!$H$32</f>
        <v>*</v>
      </c>
      <c r="AD49" s="11" t="str">
        <f>[45]Outubro!$H$33</f>
        <v>*</v>
      </c>
      <c r="AE49" s="11" t="str">
        <f>[45]Outubro!$H$34</f>
        <v>*</v>
      </c>
      <c r="AF49" s="11" t="str">
        <f>[45]Outubro!$H$35</f>
        <v>*</v>
      </c>
      <c r="AG49" s="15" t="s">
        <v>226</v>
      </c>
      <c r="AH49" s="126" t="s">
        <v>226</v>
      </c>
    </row>
    <row r="50" spans="1:38" s="5" customFormat="1" ht="17.100000000000001" customHeight="1" x14ac:dyDescent="0.2">
      <c r="A50" s="59" t="s">
        <v>33</v>
      </c>
      <c r="B50" s="13">
        <f t="shared" ref="B50:AG50" si="22">MAX(B5:B49)</f>
        <v>29.16</v>
      </c>
      <c r="C50" s="13">
        <f t="shared" si="22"/>
        <v>27.720000000000002</v>
      </c>
      <c r="D50" s="13">
        <f t="shared" si="22"/>
        <v>28.44</v>
      </c>
      <c r="E50" s="13">
        <f t="shared" si="22"/>
        <v>32.04</v>
      </c>
      <c r="F50" s="13">
        <f t="shared" si="22"/>
        <v>27</v>
      </c>
      <c r="G50" s="13">
        <f t="shared" si="22"/>
        <v>27</v>
      </c>
      <c r="H50" s="13">
        <f t="shared" si="22"/>
        <v>42.12</v>
      </c>
      <c r="I50" s="13">
        <f t="shared" si="22"/>
        <v>24.840000000000003</v>
      </c>
      <c r="J50" s="13">
        <f t="shared" si="22"/>
        <v>41.04</v>
      </c>
      <c r="K50" s="13">
        <f t="shared" si="22"/>
        <v>28.44</v>
      </c>
      <c r="L50" s="13">
        <f t="shared" si="22"/>
        <v>30.240000000000002</v>
      </c>
      <c r="M50" s="13">
        <f t="shared" si="22"/>
        <v>34.200000000000003</v>
      </c>
      <c r="N50" s="13">
        <f t="shared" si="22"/>
        <v>42.84</v>
      </c>
      <c r="O50" s="13">
        <f t="shared" si="22"/>
        <v>47.519999999999996</v>
      </c>
      <c r="P50" s="13">
        <f t="shared" si="22"/>
        <v>41.76</v>
      </c>
      <c r="Q50" s="13">
        <f t="shared" si="22"/>
        <v>28.8</v>
      </c>
      <c r="R50" s="13">
        <f t="shared" si="22"/>
        <v>29.52</v>
      </c>
      <c r="S50" s="13">
        <f t="shared" si="22"/>
        <v>32.76</v>
      </c>
      <c r="T50" s="13">
        <f t="shared" si="22"/>
        <v>37.080000000000005</v>
      </c>
      <c r="U50" s="13">
        <f t="shared" si="22"/>
        <v>27.36</v>
      </c>
      <c r="V50" s="13">
        <f t="shared" si="22"/>
        <v>27.720000000000002</v>
      </c>
      <c r="W50" s="13">
        <f t="shared" si="22"/>
        <v>31.319999999999997</v>
      </c>
      <c r="X50" s="13">
        <f t="shared" si="22"/>
        <v>30.240000000000002</v>
      </c>
      <c r="Y50" s="13">
        <f t="shared" si="22"/>
        <v>29.52</v>
      </c>
      <c r="Z50" s="13">
        <f t="shared" si="22"/>
        <v>25.92</v>
      </c>
      <c r="AA50" s="13">
        <f t="shared" si="22"/>
        <v>48.96</v>
      </c>
      <c r="AB50" s="13">
        <f t="shared" si="22"/>
        <v>26.64</v>
      </c>
      <c r="AC50" s="13">
        <f t="shared" si="22"/>
        <v>37.080000000000005</v>
      </c>
      <c r="AD50" s="13">
        <f t="shared" si="22"/>
        <v>32.4</v>
      </c>
      <c r="AE50" s="13">
        <f t="shared" si="22"/>
        <v>30.96</v>
      </c>
      <c r="AF50" s="13">
        <f t="shared" ref="AF50" si="23">MAX(AF5:AF49)</f>
        <v>25.2</v>
      </c>
      <c r="AG50" s="15">
        <f t="shared" si="22"/>
        <v>48.96</v>
      </c>
      <c r="AH50" s="94">
        <f>AVERAGE(AH5:AH49)</f>
        <v>17.032025884254001</v>
      </c>
      <c r="AK50" s="5" t="s">
        <v>47</v>
      </c>
      <c r="AL50" s="5" t="s">
        <v>47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52"/>
      <c r="AH52" s="51"/>
      <c r="AJ52" t="s">
        <v>47</v>
      </c>
      <c r="AK52" t="s">
        <v>47</v>
      </c>
      <c r="AL52" t="s">
        <v>47</v>
      </c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  <c r="AL54" t="s">
        <v>47</v>
      </c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  <c r="AK56" t="s">
        <v>47</v>
      </c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H58" s="1"/>
      <c r="AK58" t="s">
        <v>47</v>
      </c>
      <c r="AL58" s="12" t="s">
        <v>47</v>
      </c>
    </row>
    <row r="59" spans="1:38" x14ac:dyDescent="0.2">
      <c r="AL59" s="12" t="s">
        <v>47</v>
      </c>
    </row>
    <row r="60" spans="1:38" x14ac:dyDescent="0.2">
      <c r="AA60" s="3" t="s">
        <v>47</v>
      </c>
      <c r="AH60" t="s">
        <v>47</v>
      </c>
      <c r="AK60" t="s">
        <v>47</v>
      </c>
    </row>
    <row r="61" spans="1:38" x14ac:dyDescent="0.2">
      <c r="U61" s="3" t="s">
        <v>47</v>
      </c>
    </row>
    <row r="62" spans="1:38" x14ac:dyDescent="0.2">
      <c r="J62" s="3" t="s">
        <v>47</v>
      </c>
      <c r="N62" s="3" t="s">
        <v>47</v>
      </c>
      <c r="S62" s="3" t="s">
        <v>47</v>
      </c>
      <c r="V62" s="3" t="s">
        <v>47</v>
      </c>
    </row>
    <row r="63" spans="1:38" x14ac:dyDescent="0.2">
      <c r="G63" s="3" t="s">
        <v>47</v>
      </c>
      <c r="H63" s="3" t="s">
        <v>229</v>
      </c>
      <c r="P63" s="3" t="s">
        <v>47</v>
      </c>
      <c r="S63" s="3" t="s">
        <v>47</v>
      </c>
      <c r="U63" s="3" t="s">
        <v>47</v>
      </c>
      <c r="V63" s="3" t="s">
        <v>47</v>
      </c>
      <c r="AC63" s="3" t="s">
        <v>47</v>
      </c>
    </row>
    <row r="64" spans="1:38" x14ac:dyDescent="0.2">
      <c r="T64" s="3" t="s">
        <v>47</v>
      </c>
      <c r="W64" s="3" t="s">
        <v>47</v>
      </c>
      <c r="AA64" s="3" t="s">
        <v>47</v>
      </c>
      <c r="AE64" s="3" t="s">
        <v>47</v>
      </c>
    </row>
    <row r="65" spans="7:31" x14ac:dyDescent="0.2">
      <c r="W65" s="3" t="s">
        <v>47</v>
      </c>
      <c r="Z65" s="3" t="s">
        <v>47</v>
      </c>
    </row>
    <row r="66" spans="7:31" x14ac:dyDescent="0.2">
      <c r="P66" s="3" t="s">
        <v>47</v>
      </c>
      <c r="Q66" s="3" t="s">
        <v>47</v>
      </c>
      <c r="AA66" s="3" t="s">
        <v>47</v>
      </c>
      <c r="AE66" s="3" t="s">
        <v>47</v>
      </c>
    </row>
    <row r="68" spans="7:31" x14ac:dyDescent="0.2">
      <c r="K68" s="3" t="s">
        <v>47</v>
      </c>
      <c r="M68" s="3" t="s">
        <v>47</v>
      </c>
    </row>
    <row r="69" spans="7:31" x14ac:dyDescent="0.2">
      <c r="G69" s="3" t="s">
        <v>47</v>
      </c>
    </row>
    <row r="70" spans="7:31" x14ac:dyDescent="0.2">
      <c r="M70" s="3" t="s">
        <v>47</v>
      </c>
    </row>
    <row r="72" spans="7:31" x14ac:dyDescent="0.2">
      <c r="R72" s="3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2"/>
  <sheetViews>
    <sheetView workbookViewId="0">
      <selection activeCell="AN89" sqref="AN89"/>
    </sheetView>
  </sheetViews>
  <sheetFormatPr defaultRowHeight="12.75" x14ac:dyDescent="0.2"/>
  <cols>
    <col min="1" max="1" width="23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8.140625" style="6" bestFit="1" customWidth="1"/>
  </cols>
  <sheetData>
    <row r="1" spans="1:38" ht="20.100000000000001" customHeight="1" thickBot="1" x14ac:dyDescent="0.25">
      <c r="A1" s="154" t="s">
        <v>29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6"/>
    </row>
    <row r="2" spans="1:38" s="4" customFormat="1" ht="16.5" customHeight="1" x14ac:dyDescent="0.2">
      <c r="A2" s="180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84"/>
    </row>
    <row r="3" spans="1:38" s="5" customFormat="1" ht="12" customHeight="1" x14ac:dyDescent="0.2">
      <c r="A3" s="181"/>
      <c r="B3" s="182">
        <v>1</v>
      </c>
      <c r="C3" s="176">
        <f>SUM(B3+1)</f>
        <v>2</v>
      </c>
      <c r="D3" s="176">
        <f t="shared" ref="D3:AD3" si="0">SUM(C3+1)</f>
        <v>3</v>
      </c>
      <c r="E3" s="176">
        <f t="shared" si="0"/>
        <v>4</v>
      </c>
      <c r="F3" s="176">
        <f t="shared" si="0"/>
        <v>5</v>
      </c>
      <c r="G3" s="176">
        <f t="shared" si="0"/>
        <v>6</v>
      </c>
      <c r="H3" s="176">
        <f t="shared" si="0"/>
        <v>7</v>
      </c>
      <c r="I3" s="176">
        <f t="shared" si="0"/>
        <v>8</v>
      </c>
      <c r="J3" s="176">
        <f t="shared" si="0"/>
        <v>9</v>
      </c>
      <c r="K3" s="176">
        <f t="shared" si="0"/>
        <v>10</v>
      </c>
      <c r="L3" s="176">
        <f t="shared" si="0"/>
        <v>11</v>
      </c>
      <c r="M3" s="176">
        <f t="shared" si="0"/>
        <v>12</v>
      </c>
      <c r="N3" s="176">
        <f t="shared" si="0"/>
        <v>13</v>
      </c>
      <c r="O3" s="176">
        <f t="shared" si="0"/>
        <v>14</v>
      </c>
      <c r="P3" s="176">
        <f t="shared" si="0"/>
        <v>15</v>
      </c>
      <c r="Q3" s="176">
        <f t="shared" si="0"/>
        <v>16</v>
      </c>
      <c r="R3" s="176">
        <f t="shared" si="0"/>
        <v>17</v>
      </c>
      <c r="S3" s="176">
        <f t="shared" si="0"/>
        <v>18</v>
      </c>
      <c r="T3" s="176">
        <f t="shared" si="0"/>
        <v>19</v>
      </c>
      <c r="U3" s="176">
        <f t="shared" si="0"/>
        <v>20</v>
      </c>
      <c r="V3" s="176">
        <f t="shared" si="0"/>
        <v>21</v>
      </c>
      <c r="W3" s="176">
        <f t="shared" si="0"/>
        <v>22</v>
      </c>
      <c r="X3" s="176">
        <f t="shared" si="0"/>
        <v>23</v>
      </c>
      <c r="Y3" s="176">
        <f t="shared" si="0"/>
        <v>24</v>
      </c>
      <c r="Z3" s="176">
        <f t="shared" si="0"/>
        <v>25</v>
      </c>
      <c r="AA3" s="176">
        <f t="shared" si="0"/>
        <v>26</v>
      </c>
      <c r="AB3" s="176">
        <f t="shared" si="0"/>
        <v>27</v>
      </c>
      <c r="AC3" s="176">
        <f t="shared" si="0"/>
        <v>28</v>
      </c>
      <c r="AD3" s="176">
        <f t="shared" si="0"/>
        <v>29</v>
      </c>
      <c r="AE3" s="185">
        <v>30</v>
      </c>
      <c r="AF3" s="187">
        <v>31</v>
      </c>
      <c r="AG3" s="121" t="s">
        <v>222</v>
      </c>
    </row>
    <row r="4" spans="1:38" s="5" customFormat="1" ht="13.5" customHeight="1" x14ac:dyDescent="0.2">
      <c r="A4" s="181"/>
      <c r="B4" s="183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86"/>
      <c r="AF4" s="150"/>
      <c r="AG4" s="122" t="s">
        <v>35</v>
      </c>
    </row>
    <row r="5" spans="1:38" s="5" customFormat="1" x14ac:dyDescent="0.2">
      <c r="A5" s="98" t="s">
        <v>40</v>
      </c>
      <c r="B5" s="134" t="str">
        <f>[1]Outubro!$I$5</f>
        <v>SE</v>
      </c>
      <c r="C5" s="134" t="str">
        <f>[1]Outubro!$I$6</f>
        <v>S</v>
      </c>
      <c r="D5" s="134" t="str">
        <f>[1]Outubro!$I$7</f>
        <v>NO</v>
      </c>
      <c r="E5" s="134" t="str">
        <f>[1]Outubro!$I$8</f>
        <v>O</v>
      </c>
      <c r="F5" s="134" t="str">
        <f>[1]Outubro!$I$9</f>
        <v>O</v>
      </c>
      <c r="G5" s="134" t="str">
        <f>[1]Outubro!$I$10</f>
        <v>SO</v>
      </c>
      <c r="H5" s="134" t="str">
        <f>[1]Outubro!$I$11</f>
        <v>NE</v>
      </c>
      <c r="I5" s="134" t="str">
        <f>[1]Outubro!$I$12</f>
        <v>O</v>
      </c>
      <c r="J5" s="134" t="str">
        <f>[1]Outubro!$I$13</f>
        <v>N</v>
      </c>
      <c r="K5" s="134" t="str">
        <f>[1]Outubro!$I$14</f>
        <v>O</v>
      </c>
      <c r="L5" s="134" t="str">
        <f>[1]Outubro!$I$15</f>
        <v>O</v>
      </c>
      <c r="M5" s="134" t="str">
        <f>[1]Outubro!$I$16</f>
        <v>O</v>
      </c>
      <c r="N5" s="134" t="str">
        <f>[1]Outubro!$I$17</f>
        <v>O</v>
      </c>
      <c r="O5" s="134" t="str">
        <f>[1]Outubro!$I$18</f>
        <v>S</v>
      </c>
      <c r="P5" s="134" t="str">
        <f>[1]Outubro!$I$19</f>
        <v>SO</v>
      </c>
      <c r="Q5" s="134" t="str">
        <f>[1]Outubro!$I$20</f>
        <v>O</v>
      </c>
      <c r="R5" s="134" t="str">
        <f>[1]Outubro!$I$21</f>
        <v>O</v>
      </c>
      <c r="S5" s="134" t="str">
        <f>[1]Outubro!$I$22</f>
        <v>O</v>
      </c>
      <c r="T5" s="134" t="str">
        <f>[1]Outubro!$I$23</f>
        <v>NE</v>
      </c>
      <c r="U5" s="134" t="str">
        <f>[1]Outubro!$I$24</f>
        <v>SO</v>
      </c>
      <c r="V5" s="134" t="str">
        <f>[1]Outubro!$I$25</f>
        <v>L</v>
      </c>
      <c r="W5" s="134" t="str">
        <f>[1]Outubro!$I$26</f>
        <v>O</v>
      </c>
      <c r="X5" s="134" t="str">
        <f>[1]Outubro!$I$27</f>
        <v>O</v>
      </c>
      <c r="Y5" s="134" t="str">
        <f>[1]Outubro!$I$28</f>
        <v>S</v>
      </c>
      <c r="Z5" s="134" t="str">
        <f>[1]Outubro!$I$29</f>
        <v>SE</v>
      </c>
      <c r="AA5" s="134" t="str">
        <f>[1]Outubro!$I$30</f>
        <v>NO</v>
      </c>
      <c r="AB5" s="134" t="str">
        <f>[1]Outubro!$I$31</f>
        <v>N</v>
      </c>
      <c r="AC5" s="134" t="str">
        <f>[1]Outubro!$I$32</f>
        <v>NO</v>
      </c>
      <c r="AD5" s="134" t="str">
        <f>[1]Outubro!$I$33</f>
        <v>L</v>
      </c>
      <c r="AE5" s="134" t="str">
        <f>[1]Outubro!$I$34</f>
        <v>NO</v>
      </c>
      <c r="AF5" s="134" t="str">
        <f>[1]Outubro!$I$35</f>
        <v>O</v>
      </c>
      <c r="AG5" s="135" t="str">
        <f>[1]Outubro!$I$36</f>
        <v>O</v>
      </c>
    </row>
    <row r="6" spans="1:38" x14ac:dyDescent="0.2">
      <c r="A6" s="98" t="s">
        <v>0</v>
      </c>
      <c r="B6" s="11" t="str">
        <f>[2]Outubro!$I$5</f>
        <v>SO</v>
      </c>
      <c r="C6" s="11" t="str">
        <f>[2]Outubro!$I$6</f>
        <v>SO</v>
      </c>
      <c r="D6" s="11" t="str">
        <f>[2]Outubro!$I$7</f>
        <v>SO</v>
      </c>
      <c r="E6" s="11" t="str">
        <f>[2]Outubro!$I$8</f>
        <v>SO</v>
      </c>
      <c r="F6" s="11" t="str">
        <f>[2]Outubro!$I$9</f>
        <v>SO</v>
      </c>
      <c r="G6" s="11" t="str">
        <f>[2]Outubro!$I$10</f>
        <v>SO</v>
      </c>
      <c r="H6" s="11" t="str">
        <f>[2]Outubro!$I$11</f>
        <v>SO</v>
      </c>
      <c r="I6" s="11" t="str">
        <f>[2]Outubro!$I$12</f>
        <v>SO</v>
      </c>
      <c r="J6" s="11" t="str">
        <f>[2]Outubro!$I$13</f>
        <v>SO</v>
      </c>
      <c r="K6" s="11" t="str">
        <f>[2]Outubro!$I$14</f>
        <v>SO</v>
      </c>
      <c r="L6" s="11" t="str">
        <f>[2]Outubro!$I$15</f>
        <v>SO</v>
      </c>
      <c r="M6" s="11" t="str">
        <f>[2]Outubro!$I$16</f>
        <v>SO</v>
      </c>
      <c r="N6" s="11" t="str">
        <f>[2]Outubro!$I$17</f>
        <v>SO</v>
      </c>
      <c r="O6" s="11" t="str">
        <f>[2]Outubro!$I$18</f>
        <v>SO</v>
      </c>
      <c r="P6" s="11" t="str">
        <f>[2]Outubro!$I$19</f>
        <v>SO</v>
      </c>
      <c r="Q6" s="11" t="str">
        <f>[2]Outubro!$I$20</f>
        <v>SO</v>
      </c>
      <c r="R6" s="11" t="str">
        <f>[2]Outubro!$I$21</f>
        <v>SO</v>
      </c>
      <c r="S6" s="11" t="str">
        <f>[2]Outubro!$I$22</f>
        <v>SO</v>
      </c>
      <c r="T6" s="131" t="str">
        <f>[2]Outubro!$I$23</f>
        <v>SO</v>
      </c>
      <c r="U6" s="131" t="str">
        <f>[2]Outubro!$I$24</f>
        <v>SO</v>
      </c>
      <c r="V6" s="131" t="str">
        <f>[2]Outubro!$I$25</f>
        <v>SO</v>
      </c>
      <c r="W6" s="131" t="str">
        <f>[2]Outubro!$I$26</f>
        <v>SO</v>
      </c>
      <c r="X6" s="131" t="str">
        <f>[2]Outubro!$I$27</f>
        <v>SO</v>
      </c>
      <c r="Y6" s="131" t="str">
        <f>[2]Outubro!$I$28</f>
        <v>SO</v>
      </c>
      <c r="Z6" s="131" t="str">
        <f>[2]Outubro!$I$29</f>
        <v>SO</v>
      </c>
      <c r="AA6" s="131" t="str">
        <f>[2]Outubro!$I$30</f>
        <v>SO</v>
      </c>
      <c r="AB6" s="131" t="str">
        <f>[2]Outubro!$I$31</f>
        <v>SO</v>
      </c>
      <c r="AC6" s="131" t="str">
        <f>[2]Outubro!$I$32</f>
        <v>SO</v>
      </c>
      <c r="AD6" s="131" t="str">
        <f>[2]Outubro!$I$33</f>
        <v>SO</v>
      </c>
      <c r="AE6" s="131" t="str">
        <f>[2]Outubro!$I$34</f>
        <v>SO</v>
      </c>
      <c r="AF6" s="131" t="str">
        <f>[2]Outubro!$I$35</f>
        <v>SO</v>
      </c>
      <c r="AG6" s="127" t="str">
        <f>[2]Outubro!$I$36</f>
        <v>SO</v>
      </c>
    </row>
    <row r="7" spans="1:38" x14ac:dyDescent="0.2">
      <c r="A7" s="98" t="s">
        <v>104</v>
      </c>
      <c r="B7" s="131" t="str">
        <f>[3]Outubro!$I$5</f>
        <v>N</v>
      </c>
      <c r="C7" s="131" t="str">
        <f>[3]Outubro!$I$6</f>
        <v>NO</v>
      </c>
      <c r="D7" s="131" t="str">
        <f>[3]Outubro!$I$7</f>
        <v>O</v>
      </c>
      <c r="E7" s="131" t="str">
        <f>[3]Outubro!$I$8</f>
        <v>L</v>
      </c>
      <c r="F7" s="131" t="str">
        <f>[3]Outubro!$I$9</f>
        <v>SE</v>
      </c>
      <c r="G7" s="131" t="str">
        <f>[3]Outubro!$I$10</f>
        <v>S</v>
      </c>
      <c r="H7" s="131" t="str">
        <f>[3]Outubro!$I$11</f>
        <v>O</v>
      </c>
      <c r="I7" s="131" t="str">
        <f>[3]Outubro!$I$12</f>
        <v>N</v>
      </c>
      <c r="J7" s="131" t="str">
        <f>[3]Outubro!$I$13</f>
        <v>O</v>
      </c>
      <c r="K7" s="131" t="str">
        <f>[3]Outubro!$I$14</f>
        <v>SE</v>
      </c>
      <c r="L7" s="131" t="str">
        <f>[3]Outubro!$I$15</f>
        <v>SE</v>
      </c>
      <c r="M7" s="131" t="str">
        <f>[3]Outubro!$I$16</f>
        <v>SE</v>
      </c>
      <c r="N7" s="131" t="str">
        <f>[3]Outubro!$I$17</f>
        <v>SE</v>
      </c>
      <c r="O7" s="131" t="str">
        <f>[3]Outubro!$I$18</f>
        <v>N</v>
      </c>
      <c r="P7" s="131" t="str">
        <f>[3]Outubro!$I$19</f>
        <v>S</v>
      </c>
      <c r="Q7" s="131" t="str">
        <f>[3]Outubro!$I$20</f>
        <v>SE</v>
      </c>
      <c r="R7" s="131" t="str">
        <f>[3]Outubro!$I$21</f>
        <v>L</v>
      </c>
      <c r="S7" s="131" t="str">
        <f>[3]Outubro!$I$22</f>
        <v>SE</v>
      </c>
      <c r="T7" s="131" t="str">
        <f>[3]Outubro!$I$23</f>
        <v>SE</v>
      </c>
      <c r="U7" s="131" t="str">
        <f>[3]Outubro!$I$24</f>
        <v>NE</v>
      </c>
      <c r="V7" s="131" t="str">
        <f>[3]Outubro!$I$25</f>
        <v>SE</v>
      </c>
      <c r="W7" s="131" t="str">
        <f>[3]Outubro!$I$26</f>
        <v>L</v>
      </c>
      <c r="X7" s="131" t="str">
        <f>[3]Outubro!$I$27</f>
        <v>L</v>
      </c>
      <c r="Y7" s="131" t="str">
        <f>[3]Outubro!$I$28</f>
        <v>SE</v>
      </c>
      <c r="Z7" s="131" t="str">
        <f>[3]Outubro!$I$29</f>
        <v>N</v>
      </c>
      <c r="AA7" s="131" t="str">
        <f>[3]Outubro!$I$30</f>
        <v>L</v>
      </c>
      <c r="AB7" s="131" t="str">
        <f>[3]Outubro!$I$31</f>
        <v>SO</v>
      </c>
      <c r="AC7" s="131" t="str">
        <f>[3]Outubro!$I$32</f>
        <v>NE</v>
      </c>
      <c r="AD7" s="131" t="str">
        <f>[3]Outubro!$I$33</f>
        <v>L</v>
      </c>
      <c r="AE7" s="131" t="str">
        <f>[3]Outubro!$I$34</f>
        <v>S</v>
      </c>
      <c r="AF7" s="131" t="str">
        <f>[3]Outubro!$I$35</f>
        <v>SE</v>
      </c>
      <c r="AG7" s="127" t="str">
        <f>[3]Outubro!$I$36</f>
        <v>SE</v>
      </c>
    </row>
    <row r="8" spans="1:38" x14ac:dyDescent="0.2">
      <c r="A8" s="98" t="s">
        <v>1</v>
      </c>
      <c r="B8" s="11" t="str">
        <f>[4]Outubro!$I$5</f>
        <v>*</v>
      </c>
      <c r="C8" s="11" t="str">
        <f>[4]Outubro!$I$6</f>
        <v>*</v>
      </c>
      <c r="D8" s="11" t="str">
        <f>[4]Outubro!$I$7</f>
        <v>*</v>
      </c>
      <c r="E8" s="11" t="str">
        <f>[4]Outubro!$I$8</f>
        <v>*</v>
      </c>
      <c r="F8" s="11" t="str">
        <f>[4]Outubro!$I$9</f>
        <v>*</v>
      </c>
      <c r="G8" s="11" t="str">
        <f>[4]Outubro!$I$10</f>
        <v>*</v>
      </c>
      <c r="H8" s="11" t="str">
        <f>[4]Outubro!$I$11</f>
        <v>*</v>
      </c>
      <c r="I8" s="11" t="str">
        <f>[4]Outubro!$I$12</f>
        <v>*</v>
      </c>
      <c r="J8" s="11" t="str">
        <f>[4]Outubro!$I$13</f>
        <v>*</v>
      </c>
      <c r="K8" s="11" t="str">
        <f>[4]Outubro!$I$14</f>
        <v>*</v>
      </c>
      <c r="L8" s="11" t="str">
        <f>[4]Outubro!$I$15</f>
        <v>*</v>
      </c>
      <c r="M8" s="11" t="str">
        <f>[4]Outubro!$I$16</f>
        <v>*</v>
      </c>
      <c r="N8" s="11" t="str">
        <f>[4]Outubro!$I$17</f>
        <v>*</v>
      </c>
      <c r="O8" s="11" t="str">
        <f>[4]Outubro!$I$18</f>
        <v>*</v>
      </c>
      <c r="P8" s="11" t="str">
        <f>[4]Outubro!$I$19</f>
        <v>*</v>
      </c>
      <c r="Q8" s="11" t="str">
        <f>[4]Outubro!$I$20</f>
        <v>*</v>
      </c>
      <c r="R8" s="11" t="str">
        <f>[4]Outubro!$I$21</f>
        <v>*</v>
      </c>
      <c r="S8" s="11" t="str">
        <f>[4]Outubro!$I$22</f>
        <v>*</v>
      </c>
      <c r="T8" s="131" t="str">
        <f>[4]Outubro!$I$23</f>
        <v>*</v>
      </c>
      <c r="U8" s="131" t="str">
        <f>[4]Outubro!$I$24</f>
        <v>*</v>
      </c>
      <c r="V8" s="131" t="str">
        <f>[4]Outubro!$I$25</f>
        <v>*</v>
      </c>
      <c r="W8" s="131" t="str">
        <f>[4]Outubro!$I$26</f>
        <v>*</v>
      </c>
      <c r="X8" s="131" t="str">
        <f>[4]Outubro!$I$27</f>
        <v>*</v>
      </c>
      <c r="Y8" s="131" t="str">
        <f>[4]Outubro!$I$28</f>
        <v>*</v>
      </c>
      <c r="Z8" s="131" t="str">
        <f>[4]Outubro!$I$29</f>
        <v>*</v>
      </c>
      <c r="AA8" s="131" t="str">
        <f>[4]Outubro!$I$30</f>
        <v>*</v>
      </c>
      <c r="AB8" s="131" t="str">
        <f>[4]Outubro!$I$31</f>
        <v>N</v>
      </c>
      <c r="AC8" s="131" t="str">
        <f>[4]Outubro!$I$32</f>
        <v>SE</v>
      </c>
      <c r="AD8" s="131" t="str">
        <f>[4]Outubro!$I$33</f>
        <v>N</v>
      </c>
      <c r="AE8" s="131" t="str">
        <f>[4]Outubro!$I$34</f>
        <v>S</v>
      </c>
      <c r="AF8" s="131" t="str">
        <f>[4]Outubro!$I$35</f>
        <v>S</v>
      </c>
      <c r="AG8" s="127" t="str">
        <f>[4]Outubro!$I$36</f>
        <v>N</v>
      </c>
    </row>
    <row r="9" spans="1:38" x14ac:dyDescent="0.2">
      <c r="A9" s="98" t="s">
        <v>167</v>
      </c>
      <c r="B9" s="11" t="str">
        <f>[5]Outubro!$I$5</f>
        <v>NO</v>
      </c>
      <c r="C9" s="11" t="str">
        <f>[5]Outubro!$I$6</f>
        <v>NO</v>
      </c>
      <c r="D9" s="11" t="str">
        <f>[5]Outubro!$I$7</f>
        <v>O</v>
      </c>
      <c r="E9" s="11" t="str">
        <f>[5]Outubro!$I$8</f>
        <v>SO</v>
      </c>
      <c r="F9" s="11" t="str">
        <f>[5]Outubro!$I$9</f>
        <v>SO</v>
      </c>
      <c r="G9" s="11" t="str">
        <f>[5]Outubro!$I$10</f>
        <v>SO</v>
      </c>
      <c r="H9" s="11" t="str">
        <f>[5]Outubro!$I$11</f>
        <v>O</v>
      </c>
      <c r="I9" s="11" t="str">
        <f>[5]Outubro!$I$12</f>
        <v>NO</v>
      </c>
      <c r="J9" s="11" t="str">
        <f>[5]Outubro!$I$13</f>
        <v>N</v>
      </c>
      <c r="K9" s="11" t="str">
        <f>[5]Outubro!$I$14</f>
        <v>L</v>
      </c>
      <c r="L9" s="11" t="str">
        <f>[5]Outubro!$I$15</f>
        <v>L</v>
      </c>
      <c r="M9" s="11" t="str">
        <f>[5]Outubro!$I$16</f>
        <v>NE</v>
      </c>
      <c r="N9" s="11" t="str">
        <f>[5]Outubro!$I$17</f>
        <v>NE</v>
      </c>
      <c r="O9" s="11" t="str">
        <f>[5]Outubro!$I$18</f>
        <v>NE</v>
      </c>
      <c r="P9" s="11" t="str">
        <f>[5]Outubro!$I$19</f>
        <v>L</v>
      </c>
      <c r="Q9" s="11" t="str">
        <f>[5]Outubro!$I$20</f>
        <v>L</v>
      </c>
      <c r="R9" s="11" t="str">
        <f>[5]Outubro!$I$21</f>
        <v>NE</v>
      </c>
      <c r="S9" s="11" t="str">
        <f>[5]Outubro!$I$22</f>
        <v>NE</v>
      </c>
      <c r="T9" s="131" t="str">
        <f>[5]Outubro!$I$23</f>
        <v>NE</v>
      </c>
      <c r="U9" s="131" t="str">
        <f>[5]Outubro!$I$24</f>
        <v>NE</v>
      </c>
      <c r="V9" s="131" t="str">
        <f>[5]Outubro!$I$25</f>
        <v>NE</v>
      </c>
      <c r="W9" s="131" t="str">
        <f>[5]Outubro!$I$26</f>
        <v>NE</v>
      </c>
      <c r="X9" s="131" t="str">
        <f>[5]Outubro!$I$27</f>
        <v>L</v>
      </c>
      <c r="Y9" s="131" t="str">
        <f>[5]Outubro!$I$28</f>
        <v>L</v>
      </c>
      <c r="Z9" s="131" t="str">
        <f>[5]Outubro!$I$29</f>
        <v>NE</v>
      </c>
      <c r="AA9" s="131" t="str">
        <f>[5]Outubro!$I$30</f>
        <v>N</v>
      </c>
      <c r="AB9" s="131" t="str">
        <f>[5]Outubro!$I$31</f>
        <v>O</v>
      </c>
      <c r="AC9" s="131" t="str">
        <f>[5]Outubro!$I$32</f>
        <v>N</v>
      </c>
      <c r="AD9" s="131" t="str">
        <f>[5]Outubro!$I$33</f>
        <v>SE</v>
      </c>
      <c r="AE9" s="131" t="str">
        <f>[5]Outubro!$I$34</f>
        <v>S</v>
      </c>
      <c r="AF9" s="131" t="str">
        <f>[5]Outubro!$I$35</f>
        <v>L</v>
      </c>
      <c r="AG9" s="140" t="str">
        <f>[5]Outubro!$I$36</f>
        <v>NE</v>
      </c>
    </row>
    <row r="10" spans="1:38" x14ac:dyDescent="0.2">
      <c r="A10" s="98" t="s">
        <v>111</v>
      </c>
      <c r="B10" s="11" t="str">
        <f>[6]Outubro!$I$5</f>
        <v>*</v>
      </c>
      <c r="C10" s="11" t="str">
        <f>[6]Outubro!$I$6</f>
        <v>*</v>
      </c>
      <c r="D10" s="11" t="str">
        <f>[6]Outubro!$I$7</f>
        <v>*</v>
      </c>
      <c r="E10" s="11" t="str">
        <f>[6]Outubro!$I$8</f>
        <v>*</v>
      </c>
      <c r="F10" s="11" t="str">
        <f>[6]Outubro!$I$9</f>
        <v>*</v>
      </c>
      <c r="G10" s="11" t="str">
        <f>[6]Outubro!$I$10</f>
        <v>*</v>
      </c>
      <c r="H10" s="11" t="str">
        <f>[6]Outubro!$I$11</f>
        <v>*</v>
      </c>
      <c r="I10" s="11" t="str">
        <f>[6]Outubro!$I$12</f>
        <v>*</v>
      </c>
      <c r="J10" s="11" t="str">
        <f>[6]Outubro!$I$13</f>
        <v>*</v>
      </c>
      <c r="K10" s="11" t="str">
        <f>[6]Outubro!$I$14</f>
        <v>*</v>
      </c>
      <c r="L10" s="11" t="str">
        <f>[6]Outubro!$I$15</f>
        <v>*</v>
      </c>
      <c r="M10" s="11" t="str">
        <f>[6]Outubro!$I$16</f>
        <v>*</v>
      </c>
      <c r="N10" s="11" t="str">
        <f>[6]Outubro!$I$17</f>
        <v>*</v>
      </c>
      <c r="O10" s="11" t="str">
        <f>[6]Outubro!$I$18</f>
        <v>*</v>
      </c>
      <c r="P10" s="11" t="str">
        <f>[6]Outubro!$I$19</f>
        <v>*</v>
      </c>
      <c r="Q10" s="11" t="str">
        <f>[6]Outubro!$I$20</f>
        <v>*</v>
      </c>
      <c r="R10" s="11" t="str">
        <f>[6]Outubro!$I$21</f>
        <v>*</v>
      </c>
      <c r="S10" s="11" t="str">
        <f>[6]Outubro!$I$22</f>
        <v>*</v>
      </c>
      <c r="T10" s="131" t="str">
        <f>[6]Outubro!$I$23</f>
        <v>*</v>
      </c>
      <c r="U10" s="131" t="str">
        <f>[6]Outubro!$I$24</f>
        <v>*</v>
      </c>
      <c r="V10" s="131" t="str">
        <f>[6]Outubro!$I$25</f>
        <v>*</v>
      </c>
      <c r="W10" s="131" t="str">
        <f>[6]Outubro!$I$26</f>
        <v>*</v>
      </c>
      <c r="X10" s="131" t="str">
        <f>[6]Outubro!$I$27</f>
        <v>*</v>
      </c>
      <c r="Y10" s="131" t="str">
        <f>[6]Outubro!$I$28</f>
        <v>*</v>
      </c>
      <c r="Z10" s="131" t="str">
        <f>[6]Outubro!$I$29</f>
        <v>*</v>
      </c>
      <c r="AA10" s="131" t="str">
        <f>[6]Outubro!$I$30</f>
        <v>*</v>
      </c>
      <c r="AB10" s="131" t="str">
        <f>[6]Outubro!$I$31</f>
        <v>*</v>
      </c>
      <c r="AC10" s="131" t="str">
        <f>[6]Outubro!$I$32</f>
        <v>*</v>
      </c>
      <c r="AD10" s="131" t="str">
        <f>[6]Outubro!$I$33</f>
        <v>*</v>
      </c>
      <c r="AE10" s="131" t="str">
        <f>[6]Outubro!$I$34</f>
        <v>*</v>
      </c>
      <c r="AF10" s="131" t="str">
        <f>[6]Outubro!$I$35</f>
        <v>*</v>
      </c>
      <c r="AG10" s="140" t="str">
        <f>[6]Outubro!$I$36</f>
        <v>*</v>
      </c>
    </row>
    <row r="11" spans="1:38" x14ac:dyDescent="0.2">
      <c r="A11" s="98" t="s">
        <v>64</v>
      </c>
      <c r="B11" s="11" t="str">
        <f>[7]Outubro!$I$5</f>
        <v>*</v>
      </c>
      <c r="C11" s="11" t="str">
        <f>[7]Outubro!$I$6</f>
        <v>*</v>
      </c>
      <c r="D11" s="11" t="str">
        <f>[7]Outubro!$I$7</f>
        <v>*</v>
      </c>
      <c r="E11" s="11" t="str">
        <f>[7]Outubro!$I$8</f>
        <v>*</v>
      </c>
      <c r="F11" s="11" t="str">
        <f>[7]Outubro!$I$9</f>
        <v>*</v>
      </c>
      <c r="G11" s="11" t="str">
        <f>[7]Outubro!$I$10</f>
        <v>*</v>
      </c>
      <c r="H11" s="11" t="str">
        <f>[7]Outubro!$I$11</f>
        <v>*</v>
      </c>
      <c r="I11" s="11" t="str">
        <f>[7]Outubro!$I$12</f>
        <v>*</v>
      </c>
      <c r="J11" s="11" t="str">
        <f>[7]Outubro!$I$13</f>
        <v>*</v>
      </c>
      <c r="K11" s="11" t="str">
        <f>[7]Outubro!$I$14</f>
        <v>*</v>
      </c>
      <c r="L11" s="11" t="str">
        <f>[7]Outubro!$I$15</f>
        <v>*</v>
      </c>
      <c r="M11" s="11" t="str">
        <f>[7]Outubro!$I$16</f>
        <v>*</v>
      </c>
      <c r="N11" s="11" t="str">
        <f>[7]Outubro!$I$17</f>
        <v>*</v>
      </c>
      <c r="O11" s="11" t="str">
        <f>[7]Outubro!$I$18</f>
        <v>*</v>
      </c>
      <c r="P11" s="11" t="str">
        <f>[7]Outubro!$I$19</f>
        <v>*</v>
      </c>
      <c r="Q11" s="11" t="str">
        <f>[7]Outubro!$I$20</f>
        <v>*</v>
      </c>
      <c r="R11" s="11" t="str">
        <f>[7]Outubro!$I$21</f>
        <v>*</v>
      </c>
      <c r="S11" s="11" t="str">
        <f>[7]Outubro!$I$22</f>
        <v>*</v>
      </c>
      <c r="T11" s="131" t="str">
        <f>[7]Outubro!$I$23</f>
        <v>*</v>
      </c>
      <c r="U11" s="131" t="str">
        <f>[7]Outubro!$I$24</f>
        <v>*</v>
      </c>
      <c r="V11" s="131" t="str">
        <f>[7]Outubro!$I$25</f>
        <v>*</v>
      </c>
      <c r="W11" s="131" t="str">
        <f>[7]Outubro!$I$26</f>
        <v>*</v>
      </c>
      <c r="X11" s="131" t="str">
        <f>[7]Outubro!$I$27</f>
        <v>*</v>
      </c>
      <c r="Y11" s="131" t="str">
        <f>[7]Outubro!$I$28</f>
        <v>*</v>
      </c>
      <c r="Z11" s="131" t="str">
        <f>[7]Outubro!$I$29</f>
        <v>*</v>
      </c>
      <c r="AA11" s="131" t="str">
        <f>[7]Outubro!$I$30</f>
        <v>*</v>
      </c>
      <c r="AB11" s="131" t="str">
        <f>[7]Outubro!$I$31</f>
        <v>*</v>
      </c>
      <c r="AC11" s="131" t="str">
        <f>[7]Outubro!$I$32</f>
        <v>*</v>
      </c>
      <c r="AD11" s="131" t="str">
        <f>[7]Outubro!$I$33</f>
        <v>*</v>
      </c>
      <c r="AE11" s="131" t="str">
        <f>[7]Outubro!$I$34</f>
        <v>*</v>
      </c>
      <c r="AF11" s="131" t="str">
        <f>[7]Outubro!$I$35</f>
        <v>*</v>
      </c>
      <c r="AG11" s="127" t="str">
        <f>[7]Outubro!$I$36</f>
        <v>*</v>
      </c>
    </row>
    <row r="12" spans="1:38" x14ac:dyDescent="0.2">
      <c r="A12" s="98" t="s">
        <v>41</v>
      </c>
      <c r="B12" s="136" t="str">
        <f>[8]Outubro!$I$5</f>
        <v>*</v>
      </c>
      <c r="C12" s="136" t="str">
        <f>[8]Outubro!$I$6</f>
        <v>*</v>
      </c>
      <c r="D12" s="136" t="str">
        <f>[8]Outubro!$I$7</f>
        <v>*</v>
      </c>
      <c r="E12" s="136" t="str">
        <f>[8]Outubro!$I$8</f>
        <v>*</v>
      </c>
      <c r="F12" s="136" t="str">
        <f>[8]Outubro!$I$9</f>
        <v>*</v>
      </c>
      <c r="G12" s="136" t="str">
        <f>[8]Outubro!$I$10</f>
        <v>*</v>
      </c>
      <c r="H12" s="136" t="str">
        <f>[8]Outubro!$I$11</f>
        <v>*</v>
      </c>
      <c r="I12" s="136" t="str">
        <f>[8]Outubro!$I$12</f>
        <v>*</v>
      </c>
      <c r="J12" s="136" t="str">
        <f>[8]Outubro!$I$13</f>
        <v>*</v>
      </c>
      <c r="K12" s="136" t="str">
        <f>[8]Outubro!$I$14</f>
        <v>*</v>
      </c>
      <c r="L12" s="136" t="str">
        <f>[8]Outubro!$I$15</f>
        <v>*</v>
      </c>
      <c r="M12" s="136" t="str">
        <f>[8]Outubro!$I$16</f>
        <v>*</v>
      </c>
      <c r="N12" s="136" t="str">
        <f>[8]Outubro!$I$17</f>
        <v>*</v>
      </c>
      <c r="O12" s="136" t="str">
        <f>[8]Outubro!$I$18</f>
        <v>*</v>
      </c>
      <c r="P12" s="136" t="str">
        <f>[8]Outubro!$I$19</f>
        <v>*</v>
      </c>
      <c r="Q12" s="136" t="str">
        <f>[8]Outubro!$I$20</f>
        <v>*</v>
      </c>
      <c r="R12" s="136" t="str">
        <f>[8]Outubro!$I$21</f>
        <v>*</v>
      </c>
      <c r="S12" s="136" t="str">
        <f>[8]Outubro!$I$22</f>
        <v>*</v>
      </c>
      <c r="T12" s="131" t="str">
        <f>[8]Outubro!$I$23</f>
        <v>*</v>
      </c>
      <c r="U12" s="131" t="str">
        <f>[8]Outubro!$I$24</f>
        <v>*</v>
      </c>
      <c r="V12" s="131" t="str">
        <f>[8]Outubro!$I$25</f>
        <v>*</v>
      </c>
      <c r="W12" s="131" t="str">
        <f>[8]Outubro!$I$26</f>
        <v>*</v>
      </c>
      <c r="X12" s="131" t="str">
        <f>[8]Outubro!$I$27</f>
        <v>*</v>
      </c>
      <c r="Y12" s="131" t="str">
        <f>[8]Outubro!$I$28</f>
        <v>*</v>
      </c>
      <c r="Z12" s="131" t="str">
        <f>[8]Outubro!$I$29</f>
        <v>*</v>
      </c>
      <c r="AA12" s="131" t="str">
        <f>[8]Outubro!$I$30</f>
        <v>*</v>
      </c>
      <c r="AB12" s="131" t="str">
        <f>[8]Outubro!$I$31</f>
        <v>*</v>
      </c>
      <c r="AC12" s="131" t="str">
        <f>[8]Outubro!$I$32</f>
        <v>*</v>
      </c>
      <c r="AD12" s="131" t="str">
        <f>[8]Outubro!$I$33</f>
        <v>*</v>
      </c>
      <c r="AE12" s="131" t="str">
        <f>[8]Outubro!$I$34</f>
        <v>*</v>
      </c>
      <c r="AF12" s="131" t="str">
        <f>[8]Outubro!$I$35</f>
        <v>*</v>
      </c>
      <c r="AG12" s="127" t="str">
        <f>[8]Outubro!$I$36</f>
        <v>*</v>
      </c>
      <c r="AJ12" t="s">
        <v>47</v>
      </c>
    </row>
    <row r="13" spans="1:38" x14ac:dyDescent="0.2">
      <c r="A13" s="98" t="s">
        <v>114</v>
      </c>
      <c r="B13" s="11" t="str">
        <f>[9]Outubro!$I$5</f>
        <v>N</v>
      </c>
      <c r="C13" s="11" t="str">
        <f>[9]Outubro!$I$6</f>
        <v>NE</v>
      </c>
      <c r="D13" s="11" t="str">
        <f>[9]Outubro!$I$7</f>
        <v>O</v>
      </c>
      <c r="E13" s="11" t="str">
        <f>[9]Outubro!$I$8</f>
        <v>S</v>
      </c>
      <c r="F13" s="11" t="str">
        <f>[9]Outubro!$I$9</f>
        <v>SO</v>
      </c>
      <c r="G13" s="11" t="str">
        <f>[9]Outubro!$I$10</f>
        <v>SO</v>
      </c>
      <c r="H13" s="11" t="str">
        <f>[9]Outubro!$I$11</f>
        <v>SO</v>
      </c>
      <c r="I13" s="11" t="str">
        <f>[9]Outubro!$I$12</f>
        <v>N</v>
      </c>
      <c r="J13" s="11" t="str">
        <f>[9]Outubro!$I$13</f>
        <v>O</v>
      </c>
      <c r="K13" s="11" t="str">
        <f>[9]Outubro!$I$14</f>
        <v>SE</v>
      </c>
      <c r="L13" s="11" t="str">
        <f>[9]Outubro!$I$15</f>
        <v>NE</v>
      </c>
      <c r="M13" s="11" t="str">
        <f>[9]Outubro!$I$16</f>
        <v>N</v>
      </c>
      <c r="N13" s="11" t="str">
        <f>[9]Outubro!$I$17</f>
        <v>N</v>
      </c>
      <c r="O13" s="11" t="str">
        <f>[9]Outubro!$I$18</f>
        <v>N</v>
      </c>
      <c r="P13" s="11" t="str">
        <f>[9]Outubro!$I$19</f>
        <v>NE</v>
      </c>
      <c r="Q13" s="11" t="str">
        <f>[9]Outubro!$I$20</f>
        <v>L</v>
      </c>
      <c r="R13" s="11" t="str">
        <f>[9]Outubro!$I$21</f>
        <v>L</v>
      </c>
      <c r="S13" s="11" t="str">
        <f>[9]Outubro!$I$22</f>
        <v>L</v>
      </c>
      <c r="T13" s="11" t="str">
        <f>[9]Outubro!$I$23</f>
        <v>N</v>
      </c>
      <c r="U13" s="11" t="str">
        <f>[9]Outubro!$I$24</f>
        <v>N</v>
      </c>
      <c r="V13" s="11" t="str">
        <f>[9]Outubro!$I$25</f>
        <v>N</v>
      </c>
      <c r="W13" s="11" t="str">
        <f>[9]Outubro!$I$26</f>
        <v>NE</v>
      </c>
      <c r="X13" s="11" t="str">
        <f>[9]Outubro!$I$27</f>
        <v>N</v>
      </c>
      <c r="Y13" s="11" t="str">
        <f>[9]Outubro!$I$28</f>
        <v>N</v>
      </c>
      <c r="Z13" s="11" t="str">
        <f>[9]Outubro!$I$29</f>
        <v>N</v>
      </c>
      <c r="AA13" s="11" t="str">
        <f>[9]Outubro!$I$30</f>
        <v>N</v>
      </c>
      <c r="AB13" s="11" t="str">
        <f>[9]Outubro!$I$31</f>
        <v>SO</v>
      </c>
      <c r="AC13" s="11" t="str">
        <f>[9]Outubro!$I$32</f>
        <v>N</v>
      </c>
      <c r="AD13" s="11" t="str">
        <f>[9]Outubro!$I$33</f>
        <v>S</v>
      </c>
      <c r="AE13" s="11" t="str">
        <f>[9]Outubro!$I$34</f>
        <v>S</v>
      </c>
      <c r="AF13" s="11" t="str">
        <f>[9]Outubro!$I$35</f>
        <v>S</v>
      </c>
      <c r="AG13" s="140" t="str">
        <f>[9]Outubro!$I$36</f>
        <v>N</v>
      </c>
      <c r="AL13" t="s">
        <v>47</v>
      </c>
    </row>
    <row r="14" spans="1:38" x14ac:dyDescent="0.2">
      <c r="A14" s="98" t="s">
        <v>118</v>
      </c>
      <c r="B14" s="136" t="str">
        <f>[10]Outubro!$I$5</f>
        <v>*</v>
      </c>
      <c r="C14" s="136" t="str">
        <f>[10]Outubro!$I$6</f>
        <v>*</v>
      </c>
      <c r="D14" s="136" t="str">
        <f>[10]Outubro!$I$7</f>
        <v>*</v>
      </c>
      <c r="E14" s="136" t="str">
        <f>[10]Outubro!$I$8</f>
        <v>*</v>
      </c>
      <c r="F14" s="136" t="str">
        <f>[10]Outubro!$I$9</f>
        <v>*</v>
      </c>
      <c r="G14" s="136" t="str">
        <f>[10]Outubro!$I$10</f>
        <v>*</v>
      </c>
      <c r="H14" s="136" t="str">
        <f>[10]Outubro!$I$11</f>
        <v>*</v>
      </c>
      <c r="I14" s="136" t="str">
        <f>[10]Outubro!$I$12</f>
        <v>*</v>
      </c>
      <c r="J14" s="136" t="str">
        <f>[10]Outubro!$I$13</f>
        <v>*</v>
      </c>
      <c r="K14" s="136" t="str">
        <f>[10]Outubro!$I$14</f>
        <v>*</v>
      </c>
      <c r="L14" s="136" t="str">
        <f>[10]Outubro!$I$15</f>
        <v>*</v>
      </c>
      <c r="M14" s="136" t="str">
        <f>[10]Outubro!$I$16</f>
        <v>*</v>
      </c>
      <c r="N14" s="136" t="str">
        <f>[10]Outubro!$I$17</f>
        <v>*</v>
      </c>
      <c r="O14" s="136" t="str">
        <f>[10]Outubro!$I$18</f>
        <v>*</v>
      </c>
      <c r="P14" s="136" t="str">
        <f>[10]Outubro!$I$19</f>
        <v>*</v>
      </c>
      <c r="Q14" s="136" t="str">
        <f>[10]Outubro!$I$20</f>
        <v>*</v>
      </c>
      <c r="R14" s="136" t="str">
        <f>[10]Outubro!$I$21</f>
        <v>*</v>
      </c>
      <c r="S14" s="136" t="str">
        <f>[10]Outubro!$I$22</f>
        <v>*</v>
      </c>
      <c r="T14" s="131" t="str">
        <f>[10]Outubro!$I$23</f>
        <v>*</v>
      </c>
      <c r="U14" s="131" t="str">
        <f>[10]Outubro!$I$24</f>
        <v>*</v>
      </c>
      <c r="V14" s="131" t="str">
        <f>[10]Outubro!$I$25</f>
        <v>*</v>
      </c>
      <c r="W14" s="131" t="str">
        <f>[10]Outubro!$I$26</f>
        <v>*</v>
      </c>
      <c r="X14" s="131" t="str">
        <f>[10]Outubro!$I$27</f>
        <v>*</v>
      </c>
      <c r="Y14" s="131" t="str">
        <f>[10]Outubro!$I$28</f>
        <v>*</v>
      </c>
      <c r="Z14" s="131" t="str">
        <f>[10]Outubro!$I$29</f>
        <v>*</v>
      </c>
      <c r="AA14" s="131" t="str">
        <f>[10]Outubro!$I$30</f>
        <v>*</v>
      </c>
      <c r="AB14" s="131" t="str">
        <f>[10]Outubro!$I$31</f>
        <v>*</v>
      </c>
      <c r="AC14" s="131" t="str">
        <f>[10]Outubro!$I$32</f>
        <v>*</v>
      </c>
      <c r="AD14" s="131" t="str">
        <f>[10]Outubro!$I$33</f>
        <v>*</v>
      </c>
      <c r="AE14" s="131" t="str">
        <f>[10]Outubro!$I$34</f>
        <v>*</v>
      </c>
      <c r="AF14" s="131" t="str">
        <f>[10]Outubro!$I$35</f>
        <v>*</v>
      </c>
      <c r="AG14" s="140" t="str">
        <f>[10]Outubro!$I$36</f>
        <v>*</v>
      </c>
    </row>
    <row r="15" spans="1:38" x14ac:dyDescent="0.2">
      <c r="A15" s="98" t="s">
        <v>121</v>
      </c>
      <c r="B15" s="136" t="str">
        <f>[11]Outubro!$I$5</f>
        <v>NE</v>
      </c>
      <c r="C15" s="136" t="str">
        <f>[11]Outubro!$I$6</f>
        <v>NO</v>
      </c>
      <c r="D15" s="136" t="str">
        <f>[11]Outubro!$I$7</f>
        <v>O</v>
      </c>
      <c r="E15" s="136" t="str">
        <f>[11]Outubro!$I$8</f>
        <v>SO</v>
      </c>
      <c r="F15" s="136" t="str">
        <f>[11]Outubro!$I$9</f>
        <v>SO</v>
      </c>
      <c r="G15" s="136" t="str">
        <f>[11]Outubro!$I$10</f>
        <v>SO</v>
      </c>
      <c r="H15" s="136" t="str">
        <f>[11]Outubro!$I$11</f>
        <v>SO</v>
      </c>
      <c r="I15" s="136" t="str">
        <f>[11]Outubro!$I$12</f>
        <v>NE</v>
      </c>
      <c r="J15" s="136" t="str">
        <f>[11]Outubro!$I$13</f>
        <v>NO</v>
      </c>
      <c r="K15" s="136" t="str">
        <f>[11]Outubro!$I$14</f>
        <v>SE</v>
      </c>
      <c r="L15" s="136" t="str">
        <f>[11]Outubro!$I$15</f>
        <v>NE</v>
      </c>
      <c r="M15" s="136" t="str">
        <f>[11]Outubro!$I$16</f>
        <v>NE</v>
      </c>
      <c r="N15" s="136" t="str">
        <f>[11]Outubro!$I$17</f>
        <v>L</v>
      </c>
      <c r="O15" s="136" t="str">
        <f>[11]Outubro!$I$18</f>
        <v>N</v>
      </c>
      <c r="P15" s="136" t="str">
        <f>[11]Outubro!$I$19</f>
        <v>L</v>
      </c>
      <c r="Q15" s="136" t="str">
        <f>[11]Outubro!$I$20</f>
        <v>L</v>
      </c>
      <c r="R15" s="136" t="str">
        <f>[11]Outubro!$I$21</f>
        <v>L</v>
      </c>
      <c r="S15" s="136" t="str">
        <f>[11]Outubro!$I$22</f>
        <v>NE</v>
      </c>
      <c r="T15" s="131" t="str">
        <f>[11]Outubro!$I$23</f>
        <v>L</v>
      </c>
      <c r="U15" s="131" t="str">
        <f>[11]Outubro!$I$24</f>
        <v>NE</v>
      </c>
      <c r="V15" s="136" t="str">
        <f>[11]Outubro!$I$25</f>
        <v>L</v>
      </c>
      <c r="W15" s="131" t="str">
        <f>[11]Outubro!$I$26</f>
        <v>NE</v>
      </c>
      <c r="X15" s="131" t="str">
        <f>[11]Outubro!$I$27</f>
        <v>L</v>
      </c>
      <c r="Y15" s="131" t="str">
        <f>[11]Outubro!$I$28</f>
        <v>NE</v>
      </c>
      <c r="Z15" s="131" t="str">
        <f>[11]Outubro!$I$29</f>
        <v>N</v>
      </c>
      <c r="AA15" s="131" t="str">
        <f>[11]Outubro!$I$30</f>
        <v>NE</v>
      </c>
      <c r="AB15" s="131" t="str">
        <f>[11]Outubro!$I$31</f>
        <v>O</v>
      </c>
      <c r="AC15" s="131" t="str">
        <f>[11]Outubro!$I$32</f>
        <v>NE</v>
      </c>
      <c r="AD15" s="131" t="str">
        <f>[11]Outubro!$I$33</f>
        <v>S</v>
      </c>
      <c r="AE15" s="131" t="str">
        <f>[11]Outubro!$I$34</f>
        <v>S</v>
      </c>
      <c r="AF15" s="131" t="str">
        <f>[11]Outubro!$I$35</f>
        <v>SE</v>
      </c>
      <c r="AG15" s="140" t="str">
        <f>[11]Outubro!$I$36</f>
        <v>NE</v>
      </c>
    </row>
    <row r="16" spans="1:38" x14ac:dyDescent="0.2">
      <c r="A16" s="98" t="s">
        <v>168</v>
      </c>
      <c r="B16" s="136" t="str">
        <f>[12]Outubro!$I$5</f>
        <v>*</v>
      </c>
      <c r="C16" s="136" t="str">
        <f>[12]Outubro!$I$6</f>
        <v>*</v>
      </c>
      <c r="D16" s="136" t="str">
        <f>[12]Outubro!$I$7</f>
        <v>*</v>
      </c>
      <c r="E16" s="136" t="str">
        <f>[12]Outubro!$I$8</f>
        <v>*</v>
      </c>
      <c r="F16" s="136" t="str">
        <f>[12]Outubro!$I$9</f>
        <v>*</v>
      </c>
      <c r="G16" s="136" t="str">
        <f>[12]Outubro!$I$10</f>
        <v>*</v>
      </c>
      <c r="H16" s="136" t="str">
        <f>[12]Outubro!$I$11</f>
        <v>*</v>
      </c>
      <c r="I16" s="136" t="str">
        <f>[12]Outubro!$I$12</f>
        <v>*</v>
      </c>
      <c r="J16" s="136" t="str">
        <f>[12]Outubro!$I$13</f>
        <v>*</v>
      </c>
      <c r="K16" s="136" t="str">
        <f>[12]Outubro!$I$14</f>
        <v>*</v>
      </c>
      <c r="L16" s="136" t="str">
        <f>[12]Outubro!$I$15</f>
        <v>*</v>
      </c>
      <c r="M16" s="136" t="str">
        <f>[12]Outubro!$I$16</f>
        <v>*</v>
      </c>
      <c r="N16" s="136" t="str">
        <f>[12]Outubro!$I$17</f>
        <v>*</v>
      </c>
      <c r="O16" s="136" t="str">
        <f>[12]Outubro!$I$18</f>
        <v>*</v>
      </c>
      <c r="P16" s="136" t="str">
        <f>[12]Outubro!$I$19</f>
        <v>*</v>
      </c>
      <c r="Q16" s="136" t="str">
        <f>[12]Outubro!$I$20</f>
        <v>*</v>
      </c>
      <c r="R16" s="136" t="str">
        <f>[12]Outubro!$I$21</f>
        <v>*</v>
      </c>
      <c r="S16" s="136" t="str">
        <f>[12]Outubro!$I$22</f>
        <v>*</v>
      </c>
      <c r="T16" s="131" t="str">
        <f>[12]Outubro!$I$23</f>
        <v>*</v>
      </c>
      <c r="U16" s="131" t="str">
        <f>[12]Outubro!$I$24</f>
        <v>*</v>
      </c>
      <c r="V16" s="131" t="str">
        <f>[12]Outubro!$I$25</f>
        <v>*</v>
      </c>
      <c r="W16" s="131" t="str">
        <f>[12]Outubro!$I$26</f>
        <v>*</v>
      </c>
      <c r="X16" s="131" t="str">
        <f>[12]Outubro!$I$27</f>
        <v>*</v>
      </c>
      <c r="Y16" s="131" t="str">
        <f>[12]Outubro!$I$28</f>
        <v>*</v>
      </c>
      <c r="Z16" s="131" t="str">
        <f>[12]Outubro!$I$29</f>
        <v>*</v>
      </c>
      <c r="AA16" s="131" t="str">
        <f>[12]Outubro!$I$30</f>
        <v>*</v>
      </c>
      <c r="AB16" s="131" t="str">
        <f>[12]Outubro!$I$31</f>
        <v>*</v>
      </c>
      <c r="AC16" s="131" t="str">
        <f>[12]Outubro!$I$32</f>
        <v>*</v>
      </c>
      <c r="AD16" s="131" t="str">
        <f>[12]Outubro!$I$33</f>
        <v>*</v>
      </c>
      <c r="AE16" s="131" t="str">
        <f>[12]Outubro!$I$34</f>
        <v>*</v>
      </c>
      <c r="AF16" s="131" t="str">
        <f>[12]Outubro!$I$35</f>
        <v>*</v>
      </c>
      <c r="AG16" s="140" t="str">
        <f>[12]Outubro!$I$36</f>
        <v>*</v>
      </c>
      <c r="AJ16" t="s">
        <v>47</v>
      </c>
    </row>
    <row r="17" spans="1:40" x14ac:dyDescent="0.2">
      <c r="A17" s="98" t="s">
        <v>2</v>
      </c>
      <c r="B17" s="136" t="str">
        <f>[13]Outubro!$I$5</f>
        <v>N</v>
      </c>
      <c r="C17" s="136" t="str">
        <f>[13]Outubro!$I$6</f>
        <v>N</v>
      </c>
      <c r="D17" s="136" t="str">
        <f>[13]Outubro!$I$7</f>
        <v>N</v>
      </c>
      <c r="E17" s="136" t="str">
        <f>[13]Outubro!$I$8</f>
        <v>N</v>
      </c>
      <c r="F17" s="136" t="str">
        <f>[13]Outubro!$I$9</f>
        <v>SE</v>
      </c>
      <c r="G17" s="136" t="str">
        <f>[13]Outubro!$I$10</f>
        <v>SE</v>
      </c>
      <c r="H17" s="136" t="str">
        <f>[13]Outubro!$I$11</f>
        <v>N</v>
      </c>
      <c r="I17" s="136" t="str">
        <f>[13]Outubro!$I$12</f>
        <v>N</v>
      </c>
      <c r="J17" s="136" t="str">
        <f>[13]Outubro!$I$13</f>
        <v>N</v>
      </c>
      <c r="K17" s="136" t="str">
        <f>[13]Outubro!$I$14</f>
        <v>SE</v>
      </c>
      <c r="L17" s="136" t="str">
        <f>[13]Outubro!$I$15</f>
        <v>N</v>
      </c>
      <c r="M17" s="136" t="str">
        <f>[13]Outubro!$I$16</f>
        <v>N</v>
      </c>
      <c r="N17" s="136" t="str">
        <f>[13]Outubro!$I$17</f>
        <v>N</v>
      </c>
      <c r="O17" s="136" t="str">
        <f>[13]Outubro!$I$18</f>
        <v>N</v>
      </c>
      <c r="P17" s="136" t="str">
        <f>[13]Outubro!$I$19</f>
        <v>L</v>
      </c>
      <c r="Q17" s="136" t="str">
        <f>[13]Outubro!$I$20</f>
        <v>SE</v>
      </c>
      <c r="R17" s="136" t="str">
        <f>[13]Outubro!$I$21</f>
        <v>L</v>
      </c>
      <c r="S17" s="136" t="str">
        <f>[13]Outubro!$I$22</f>
        <v>L</v>
      </c>
      <c r="T17" s="131" t="str">
        <f>[13]Outubro!$I$23</f>
        <v>N</v>
      </c>
      <c r="U17" s="131" t="str">
        <f>[13]Outubro!$I$24</f>
        <v>N</v>
      </c>
      <c r="V17" s="136" t="str">
        <f>[13]Outubro!$I$25</f>
        <v>NE</v>
      </c>
      <c r="W17" s="131" t="str">
        <f>[13]Outubro!$I$26</f>
        <v>SE</v>
      </c>
      <c r="X17" s="131" t="str">
        <f>[13]Outubro!$I$27</f>
        <v>SE</v>
      </c>
      <c r="Y17" s="131" t="str">
        <f>[13]Outubro!$I$28</f>
        <v>N</v>
      </c>
      <c r="Z17" s="131" t="str">
        <f>[13]Outubro!$I$29</f>
        <v>N</v>
      </c>
      <c r="AA17" s="131" t="str">
        <f>[13]Outubro!$I$30</f>
        <v>N</v>
      </c>
      <c r="AB17" s="131" t="str">
        <f>[13]Outubro!$I$31</f>
        <v>N</v>
      </c>
      <c r="AC17" s="131" t="str">
        <f>[13]Outubro!$I$32</f>
        <v>N</v>
      </c>
      <c r="AD17" s="131" t="str">
        <f>[13]Outubro!$I$33</f>
        <v>NE</v>
      </c>
      <c r="AE17" s="131" t="str">
        <f>[13]Outubro!$I$34</f>
        <v>N</v>
      </c>
      <c r="AF17" s="131" t="str">
        <f>[13]Outubro!$I$35</f>
        <v>SE</v>
      </c>
      <c r="AG17" s="127" t="str">
        <f>[13]Outubro!$I$36</f>
        <v>N</v>
      </c>
      <c r="AI17" s="12" t="s">
        <v>47</v>
      </c>
      <c r="AJ17" t="s">
        <v>47</v>
      </c>
    </row>
    <row r="18" spans="1:40" x14ac:dyDescent="0.2">
      <c r="A18" s="98" t="s">
        <v>3</v>
      </c>
      <c r="B18" s="136" t="str">
        <f>[14]Outubro!$I$5</f>
        <v>N</v>
      </c>
      <c r="C18" s="136" t="str">
        <f>[14]Outubro!$I$6</f>
        <v>SO</v>
      </c>
      <c r="D18" s="136" t="str">
        <f>[14]Outubro!$I$7</f>
        <v>SO</v>
      </c>
      <c r="E18" s="136" t="str">
        <f>[14]Outubro!$I$8</f>
        <v>SO</v>
      </c>
      <c r="F18" s="136" t="str">
        <f>[14]Outubro!$I$9</f>
        <v>SO</v>
      </c>
      <c r="G18" s="136" t="str">
        <f>[14]Outubro!$I$10</f>
        <v>SO</v>
      </c>
      <c r="H18" s="136" t="str">
        <f>[14]Outubro!$I$11</f>
        <v>SO</v>
      </c>
      <c r="I18" s="136" t="str">
        <f>[14]Outubro!$I$12</f>
        <v>O</v>
      </c>
      <c r="J18" s="136" t="str">
        <f>[14]Outubro!$I$13</f>
        <v>SO</v>
      </c>
      <c r="K18" s="136" t="str">
        <f>[14]Outubro!$I$14</f>
        <v>SO</v>
      </c>
      <c r="L18" s="136" t="str">
        <f>[14]Outubro!$I$15</f>
        <v>SO</v>
      </c>
      <c r="M18" s="136" t="str">
        <f>[14]Outubro!$I$16</f>
        <v>O</v>
      </c>
      <c r="N18" s="136" t="str">
        <f>[14]Outubro!$I$17</f>
        <v>NO</v>
      </c>
      <c r="O18" s="136" t="str">
        <f>[14]Outubro!$I$18</f>
        <v>SO</v>
      </c>
      <c r="P18" s="136" t="str">
        <f>[14]Outubro!$I$19</f>
        <v>SO</v>
      </c>
      <c r="Q18" s="136" t="str">
        <f>[14]Outubro!$I$20</f>
        <v>SO</v>
      </c>
      <c r="R18" s="136" t="str">
        <f>[14]Outubro!$I$21</f>
        <v>SO</v>
      </c>
      <c r="S18" s="136" t="str">
        <f>[14]Outubro!$I$22</f>
        <v>SO</v>
      </c>
      <c r="T18" s="131" t="str">
        <f>[14]Outubro!$I$23</f>
        <v>NO</v>
      </c>
      <c r="U18" s="131" t="str">
        <f>[14]Outubro!$I$24</f>
        <v>NO</v>
      </c>
      <c r="V18" s="131" t="str">
        <f>[14]Outubro!$I$25</f>
        <v>SO</v>
      </c>
      <c r="W18" s="131" t="str">
        <f>[14]Outubro!$I$26</f>
        <v>SO</v>
      </c>
      <c r="X18" s="131" t="str">
        <f>[14]Outubro!$I$27</f>
        <v>SO</v>
      </c>
      <c r="Y18" s="131" t="str">
        <f>[14]Outubro!$I$28</f>
        <v>O</v>
      </c>
      <c r="Z18" s="131" t="str">
        <f>[14]Outubro!$I$29</f>
        <v>NO</v>
      </c>
      <c r="AA18" s="131" t="str">
        <f>[14]Outubro!$I$30</f>
        <v>SO</v>
      </c>
      <c r="AB18" s="131" t="str">
        <f>[14]Outubro!$I$31</f>
        <v>NO</v>
      </c>
      <c r="AC18" s="131" t="str">
        <f>[14]Outubro!$I$32</f>
        <v>O</v>
      </c>
      <c r="AD18" s="131" t="str">
        <f>[14]Outubro!$I$33</f>
        <v>SO</v>
      </c>
      <c r="AE18" s="131" t="str">
        <f>[14]Outubro!$I$34</f>
        <v>N</v>
      </c>
      <c r="AF18" s="131" t="str">
        <f>[14]Outubro!$I$35</f>
        <v>*</v>
      </c>
      <c r="AG18" s="127" t="str">
        <f>[14]Outubro!$I$36</f>
        <v>SO</v>
      </c>
      <c r="AH18" s="12" t="s">
        <v>47</v>
      </c>
      <c r="AI18" s="12" t="s">
        <v>47</v>
      </c>
      <c r="AJ18" t="s">
        <v>47</v>
      </c>
    </row>
    <row r="19" spans="1:40" x14ac:dyDescent="0.2">
      <c r="A19" s="98" t="s">
        <v>4</v>
      </c>
      <c r="B19" s="136" t="str">
        <f>[15]Outubro!$I$5</f>
        <v>*</v>
      </c>
      <c r="C19" s="136" t="str">
        <f>[15]Outubro!$I$6</f>
        <v>*</v>
      </c>
      <c r="D19" s="136" t="str">
        <f>[15]Outubro!$I$7</f>
        <v>*</v>
      </c>
      <c r="E19" s="136" t="str">
        <f>[15]Outubro!$I$8</f>
        <v>*</v>
      </c>
      <c r="F19" s="136" t="str">
        <f>[15]Outubro!$I$9</f>
        <v>*</v>
      </c>
      <c r="G19" s="136" t="str">
        <f>[15]Outubro!$I$10</f>
        <v>*</v>
      </c>
      <c r="H19" s="136" t="str">
        <f>[15]Outubro!$I$11</f>
        <v>*</v>
      </c>
      <c r="I19" s="136" t="str">
        <f>[15]Outubro!$I$12</f>
        <v>*</v>
      </c>
      <c r="J19" s="136" t="str">
        <f>[15]Outubro!$I$13</f>
        <v>*</v>
      </c>
      <c r="K19" s="136" t="str">
        <f>[15]Outubro!$I$14</f>
        <v>*</v>
      </c>
      <c r="L19" s="136" t="str">
        <f>[15]Outubro!$I$15</f>
        <v>*</v>
      </c>
      <c r="M19" s="136" t="str">
        <f>[15]Outubro!$I$16</f>
        <v>*</v>
      </c>
      <c r="N19" s="136" t="str">
        <f>[15]Outubro!$I$17</f>
        <v>*</v>
      </c>
      <c r="O19" s="136" t="str">
        <f>[15]Outubro!$I$18</f>
        <v>*</v>
      </c>
      <c r="P19" s="136" t="str">
        <f>[15]Outubro!$I$19</f>
        <v>*</v>
      </c>
      <c r="Q19" s="136" t="str">
        <f>[15]Outubro!$I$20</f>
        <v>*</v>
      </c>
      <c r="R19" s="136" t="str">
        <f>[15]Outubro!$I$21</f>
        <v>*</v>
      </c>
      <c r="S19" s="136" t="str">
        <f>[15]Outubro!$I$22</f>
        <v>*</v>
      </c>
      <c r="T19" s="131" t="str">
        <f>[15]Outubro!$I$23</f>
        <v>*</v>
      </c>
      <c r="U19" s="131" t="str">
        <f>[15]Outubro!$I$24</f>
        <v>*</v>
      </c>
      <c r="V19" s="131" t="str">
        <f>[15]Outubro!$I$25</f>
        <v>*</v>
      </c>
      <c r="W19" s="131" t="str">
        <f>[15]Outubro!$I$26</f>
        <v>*</v>
      </c>
      <c r="X19" s="131" t="str">
        <f>[15]Outubro!$I$27</f>
        <v>*</v>
      </c>
      <c r="Y19" s="131" t="str">
        <f>[15]Outubro!$I$28</f>
        <v>*</v>
      </c>
      <c r="Z19" s="131" t="str">
        <f>[15]Outubro!$I$29</f>
        <v>*</v>
      </c>
      <c r="AA19" s="131" t="str">
        <f>[15]Outubro!$I$30</f>
        <v>*</v>
      </c>
      <c r="AB19" s="131" t="str">
        <f>[15]Outubro!$I$31</f>
        <v>*</v>
      </c>
      <c r="AC19" s="131" t="str">
        <f>[15]Outubro!$I$32</f>
        <v>*</v>
      </c>
      <c r="AD19" s="131" t="str">
        <f>[15]Outubro!$I$33</f>
        <v>*</v>
      </c>
      <c r="AE19" s="131" t="str">
        <f>[15]Outubro!$I$34</f>
        <v>*</v>
      </c>
      <c r="AF19" s="131" t="str">
        <f>[15]Outubro!$I$35</f>
        <v>*</v>
      </c>
      <c r="AG19" s="127" t="str">
        <f>[15]Outubro!$I$36</f>
        <v>*</v>
      </c>
      <c r="AJ19" t="s">
        <v>47</v>
      </c>
    </row>
    <row r="20" spans="1:40" x14ac:dyDescent="0.2">
      <c r="A20" s="98" t="s">
        <v>5</v>
      </c>
      <c r="B20" s="131" t="str">
        <f>[16]Outubro!$I$5</f>
        <v>L</v>
      </c>
      <c r="C20" s="131" t="str">
        <f>[16]Outubro!$I$6</f>
        <v>NE</v>
      </c>
      <c r="D20" s="131" t="str">
        <f>[16]Outubro!$I$7</f>
        <v>O</v>
      </c>
      <c r="E20" s="131" t="str">
        <f>[16]Outubro!$I$8</f>
        <v>SO</v>
      </c>
      <c r="F20" s="131" t="str">
        <f>[16]Outubro!$I$9</f>
        <v>SO</v>
      </c>
      <c r="G20" s="131" t="str">
        <f>[16]Outubro!$I$10</f>
        <v>NO</v>
      </c>
      <c r="H20" s="131" t="str">
        <f>[16]Outubro!$I$11</f>
        <v>SO</v>
      </c>
      <c r="I20" s="131" t="str">
        <f>[16]Outubro!$I$12</f>
        <v>O</v>
      </c>
      <c r="J20" s="131" t="str">
        <f>[16]Outubro!$I$13</f>
        <v>O</v>
      </c>
      <c r="K20" s="131" t="str">
        <f>[16]Outubro!$I$14</f>
        <v>NO</v>
      </c>
      <c r="L20" s="131" t="str">
        <f>[16]Outubro!$I$15</f>
        <v>SE</v>
      </c>
      <c r="M20" s="131" t="str">
        <f>[16]Outubro!$I$16</f>
        <v>NE</v>
      </c>
      <c r="N20" s="131" t="str">
        <f>[16]Outubro!$I$17</f>
        <v>L</v>
      </c>
      <c r="O20" s="131" t="str">
        <f>[16]Outubro!$I$18</f>
        <v>L</v>
      </c>
      <c r="P20" s="131" t="str">
        <f>[16]Outubro!$I$19</f>
        <v>L</v>
      </c>
      <c r="Q20" s="131" t="str">
        <f>[16]Outubro!$I$20</f>
        <v>NE</v>
      </c>
      <c r="R20" s="131" t="str">
        <f>[16]Outubro!$I$21</f>
        <v>SE</v>
      </c>
      <c r="S20" s="131" t="str">
        <f>[16]Outubro!$I$22</f>
        <v>SE</v>
      </c>
      <c r="T20" s="131" t="str">
        <f>[16]Outubro!$I$23</f>
        <v>L</v>
      </c>
      <c r="U20" s="131" t="str">
        <f>[16]Outubro!$I$24</f>
        <v>L</v>
      </c>
      <c r="V20" s="131" t="str">
        <f>[16]Outubro!$I$25</f>
        <v>SE</v>
      </c>
      <c r="W20" s="131" t="str">
        <f>[16]Outubro!$I$26</f>
        <v>L</v>
      </c>
      <c r="X20" s="131" t="str">
        <f>[16]Outubro!$I$27</f>
        <v>L</v>
      </c>
      <c r="Y20" s="131" t="str">
        <f>[16]Outubro!$I$28</f>
        <v>L</v>
      </c>
      <c r="Z20" s="131" t="str">
        <f>[16]Outubro!$I$29</f>
        <v>L</v>
      </c>
      <c r="AA20" s="131" t="str">
        <f>[16]Outubro!$I$30</f>
        <v>NO</v>
      </c>
      <c r="AB20" s="131" t="str">
        <f>[16]Outubro!$I$31</f>
        <v>L</v>
      </c>
      <c r="AC20" s="131" t="str">
        <f>[16]Outubro!$I$32</f>
        <v>NE</v>
      </c>
      <c r="AD20" s="131" t="str">
        <f>[16]Outubro!$I$33</f>
        <v>L</v>
      </c>
      <c r="AE20" s="131" t="str">
        <f>[16]Outubro!$I$34</f>
        <v>SO</v>
      </c>
      <c r="AF20" s="131" t="str">
        <f>[16]Outubro!$I$35</f>
        <v>SO</v>
      </c>
      <c r="AG20" s="127" t="str">
        <f>[16]Outubro!$I$36</f>
        <v>L</v>
      </c>
      <c r="AH20" s="12" t="s">
        <v>47</v>
      </c>
      <c r="AJ20" t="s">
        <v>47</v>
      </c>
      <c r="AK20" t="s">
        <v>47</v>
      </c>
      <c r="AL20" t="s">
        <v>47</v>
      </c>
    </row>
    <row r="21" spans="1:40" x14ac:dyDescent="0.2">
      <c r="A21" s="98" t="s">
        <v>43</v>
      </c>
      <c r="B21" s="131" t="str">
        <f>[17]Outubro!$I$5</f>
        <v>NE</v>
      </c>
      <c r="C21" s="131" t="str">
        <f>[17]Outubro!$I$6</f>
        <v>NE</v>
      </c>
      <c r="D21" s="131" t="str">
        <f>[17]Outubro!$I$7</f>
        <v>NE</v>
      </c>
      <c r="E21" s="131" t="str">
        <f>[17]Outubro!$I$8</f>
        <v>NE</v>
      </c>
      <c r="F21" s="131" t="str">
        <f>[17]Outubro!$I$9</f>
        <v>NE</v>
      </c>
      <c r="G21" s="131" t="str">
        <f>[17]Outubro!$I$10</f>
        <v>NE</v>
      </c>
      <c r="H21" s="131" t="str">
        <f>[17]Outubro!$I$11</f>
        <v>N</v>
      </c>
      <c r="I21" s="131" t="str">
        <f>[17]Outubro!$I$12</f>
        <v>N</v>
      </c>
      <c r="J21" s="131" t="str">
        <f>[17]Outubro!$I$13</f>
        <v>O</v>
      </c>
      <c r="K21" s="131" t="str">
        <f>[17]Outubro!$I$14</f>
        <v>NO</v>
      </c>
      <c r="L21" s="131" t="str">
        <f>[17]Outubro!$I$15</f>
        <v>L</v>
      </c>
      <c r="M21" s="131" t="str">
        <f>[17]Outubro!$I$16</f>
        <v>N</v>
      </c>
      <c r="N21" s="131" t="str">
        <f>[17]Outubro!$I$17</f>
        <v>NE</v>
      </c>
      <c r="O21" s="131" t="str">
        <f>[17]Outubro!$I$18</f>
        <v>NE</v>
      </c>
      <c r="P21" s="131" t="str">
        <f>[17]Outubro!$I$19</f>
        <v>NE</v>
      </c>
      <c r="Q21" s="131" t="str">
        <f>[17]Outubro!$I$20</f>
        <v>NE</v>
      </c>
      <c r="R21" s="131" t="str">
        <f>[17]Outubro!$I$21</f>
        <v>L</v>
      </c>
      <c r="S21" s="131" t="str">
        <f>[17]Outubro!$I$22</f>
        <v>L</v>
      </c>
      <c r="T21" s="131" t="str">
        <f>[17]Outubro!$I$23</f>
        <v>NO</v>
      </c>
      <c r="U21" s="131" t="str">
        <f>[17]Outubro!$I$24</f>
        <v>N</v>
      </c>
      <c r="V21" s="131" t="str">
        <f>[17]Outubro!$I$25</f>
        <v>NE</v>
      </c>
      <c r="W21" s="131" t="str">
        <f>[17]Outubro!$I$26</f>
        <v>NE</v>
      </c>
      <c r="X21" s="131" t="str">
        <f>[17]Outubro!$I$27</f>
        <v>N</v>
      </c>
      <c r="Y21" s="131" t="str">
        <f>[17]Outubro!$I$28</f>
        <v>NE</v>
      </c>
      <c r="Z21" s="131" t="str">
        <f>[17]Outubro!$I$29</f>
        <v>N</v>
      </c>
      <c r="AA21" s="131" t="str">
        <f>[17]Outubro!$I$30</f>
        <v>N</v>
      </c>
      <c r="AB21" s="131" t="str">
        <f>[17]Outubro!$I$31</f>
        <v>N</v>
      </c>
      <c r="AC21" s="131" t="str">
        <f>[17]Outubro!$I$32</f>
        <v>N</v>
      </c>
      <c r="AD21" s="131" t="str">
        <f>[17]Outubro!$I$33</f>
        <v>NE</v>
      </c>
      <c r="AE21" s="131" t="str">
        <f>[17]Outubro!$I$34</f>
        <v>L</v>
      </c>
      <c r="AF21" s="131" t="str">
        <f>[17]Outubro!$I$35</f>
        <v>S</v>
      </c>
      <c r="AG21" s="127" t="str">
        <f>[17]Outubro!$I$36</f>
        <v>NE</v>
      </c>
      <c r="AK21" t="s">
        <v>47</v>
      </c>
    </row>
    <row r="22" spans="1:40" x14ac:dyDescent="0.2">
      <c r="A22" s="98" t="s">
        <v>6</v>
      </c>
      <c r="B22" s="131" t="str">
        <f>[18]Outubro!$I$5</f>
        <v>NO</v>
      </c>
      <c r="C22" s="131" t="str">
        <f>[18]Outubro!$I$6</f>
        <v>O</v>
      </c>
      <c r="D22" s="131" t="str">
        <f>[18]Outubro!$I$7</f>
        <v>NO</v>
      </c>
      <c r="E22" s="131" t="str">
        <f>[18]Outubro!$I$8</f>
        <v>SE</v>
      </c>
      <c r="F22" s="131" t="str">
        <f>[18]Outubro!$I$9</f>
        <v>O</v>
      </c>
      <c r="G22" s="131" t="str">
        <f>[18]Outubro!$I$10</f>
        <v>NO</v>
      </c>
      <c r="H22" s="131" t="str">
        <f>[18]Outubro!$I$11</f>
        <v>NO</v>
      </c>
      <c r="I22" s="131" t="str">
        <f>[18]Outubro!$I$12</f>
        <v>NO</v>
      </c>
      <c r="J22" s="131" t="str">
        <f>[18]Outubro!$I$13</f>
        <v>O</v>
      </c>
      <c r="K22" s="131" t="str">
        <f>[18]Outubro!$I$14</f>
        <v>O</v>
      </c>
      <c r="L22" s="131" t="str">
        <f>[18]Outubro!$I$15</f>
        <v>SE</v>
      </c>
      <c r="M22" s="131" t="str">
        <f>[18]Outubro!$I$16</f>
        <v>NO</v>
      </c>
      <c r="N22" s="131" t="str">
        <f>[18]Outubro!$I$17</f>
        <v>NO</v>
      </c>
      <c r="O22" s="131" t="str">
        <f>[18]Outubro!$I$18</f>
        <v>L</v>
      </c>
      <c r="P22" s="131" t="str">
        <f>[18]Outubro!$I$19</f>
        <v>SE</v>
      </c>
      <c r="Q22" s="131" t="str">
        <f>[18]Outubro!$I$20</f>
        <v>SE</v>
      </c>
      <c r="R22" s="131" t="str">
        <f>[18]Outubro!$I$21</f>
        <v>SE</v>
      </c>
      <c r="S22" s="131" t="str">
        <f>[18]Outubro!$I$22</f>
        <v>SE</v>
      </c>
      <c r="T22" s="131" t="str">
        <f>[18]Outubro!$I$23</f>
        <v>S</v>
      </c>
      <c r="U22" s="131" t="str">
        <f>[18]Outubro!$I$24</f>
        <v>L</v>
      </c>
      <c r="V22" s="131" t="str">
        <f>[18]Outubro!$I$25</f>
        <v>SE</v>
      </c>
      <c r="W22" s="131" t="str">
        <f>[18]Outubro!$I$26</f>
        <v>SE</v>
      </c>
      <c r="X22" s="131" t="str">
        <f>[18]Outubro!$I$27</f>
        <v>L</v>
      </c>
      <c r="Y22" s="131" t="str">
        <f>[18]Outubro!$I$28</f>
        <v>NO</v>
      </c>
      <c r="Z22" s="131" t="str">
        <f>[18]Outubro!$I$29</f>
        <v>NO</v>
      </c>
      <c r="AA22" s="131" t="str">
        <f>[18]Outubro!$I$30</f>
        <v>O</v>
      </c>
      <c r="AB22" s="131" t="str">
        <f>[18]Outubro!$I$31</f>
        <v>NO</v>
      </c>
      <c r="AC22" s="131" t="str">
        <f>[18]Outubro!$I$32</f>
        <v>NO</v>
      </c>
      <c r="AD22" s="131" t="str">
        <f>[18]Outubro!$I$33</f>
        <v>NE</v>
      </c>
      <c r="AE22" s="131" t="str">
        <f>[18]Outubro!$I$34</f>
        <v>S</v>
      </c>
      <c r="AF22" s="131" t="str">
        <f>[18]Outubro!$I$35</f>
        <v>S</v>
      </c>
      <c r="AG22" s="127" t="str">
        <f>[18]Outubro!$I$36</f>
        <v>NO</v>
      </c>
      <c r="AK22" t="s">
        <v>47</v>
      </c>
    </row>
    <row r="23" spans="1:40" x14ac:dyDescent="0.2">
      <c r="A23" s="98" t="s">
        <v>7</v>
      </c>
      <c r="B23" s="136" t="str">
        <f>[19]Outubro!$I$5</f>
        <v>*</v>
      </c>
      <c r="C23" s="136" t="str">
        <f>[19]Outubro!$I$6</f>
        <v>*</v>
      </c>
      <c r="D23" s="136" t="str">
        <f>[19]Outubro!$I$7</f>
        <v>*</v>
      </c>
      <c r="E23" s="136" t="str">
        <f>[19]Outubro!$I$8</f>
        <v>*</v>
      </c>
      <c r="F23" s="136" t="str">
        <f>[19]Outubro!$I$9</f>
        <v>*</v>
      </c>
      <c r="G23" s="136" t="str">
        <f>[19]Outubro!$I$10</f>
        <v>*</v>
      </c>
      <c r="H23" s="136" t="str">
        <f>[19]Outubro!$I$11</f>
        <v>*</v>
      </c>
      <c r="I23" s="136" t="str">
        <f>[19]Outubro!$I$12</f>
        <v>*</v>
      </c>
      <c r="J23" s="136" t="str">
        <f>[19]Outubro!$I$13</f>
        <v>*</v>
      </c>
      <c r="K23" s="136" t="str">
        <f>[19]Outubro!$I$14</f>
        <v>*</v>
      </c>
      <c r="L23" s="136" t="str">
        <f>[19]Outubro!$I$15</f>
        <v>*</v>
      </c>
      <c r="M23" s="136" t="str">
        <f>[19]Outubro!$I$16</f>
        <v>*</v>
      </c>
      <c r="N23" s="136" t="str">
        <f>[19]Outubro!$I$17</f>
        <v>*</v>
      </c>
      <c r="O23" s="136" t="str">
        <f>[19]Outubro!$I$18</f>
        <v>*</v>
      </c>
      <c r="P23" s="136" t="str">
        <f>[19]Outubro!$I$19</f>
        <v>*</v>
      </c>
      <c r="Q23" s="136" t="str">
        <f>[19]Outubro!$I$20</f>
        <v>*</v>
      </c>
      <c r="R23" s="136" t="str">
        <f>[19]Outubro!$I$21</f>
        <v>*</v>
      </c>
      <c r="S23" s="136" t="str">
        <f>[19]Outubro!$I$22</f>
        <v>*</v>
      </c>
      <c r="T23" s="131" t="str">
        <f>[19]Outubro!$I$23</f>
        <v>*</v>
      </c>
      <c r="U23" s="131" t="str">
        <f>[19]Outubro!$I$24</f>
        <v>*</v>
      </c>
      <c r="V23" s="131" t="str">
        <f>[19]Outubro!$I$25</f>
        <v>*</v>
      </c>
      <c r="W23" s="131" t="str">
        <f>[19]Outubro!$I$26</f>
        <v>*</v>
      </c>
      <c r="X23" s="131" t="str">
        <f>[19]Outubro!$I$27</f>
        <v>*</v>
      </c>
      <c r="Y23" s="131" t="str">
        <f>[19]Outubro!$I$28</f>
        <v>*</v>
      </c>
      <c r="Z23" s="131" t="str">
        <f>[19]Outubro!$I$29</f>
        <v>*</v>
      </c>
      <c r="AA23" s="131" t="str">
        <f>[19]Outubro!$I$30</f>
        <v>*</v>
      </c>
      <c r="AB23" s="131" t="str">
        <f>[19]Outubro!$I$31</f>
        <v>*</v>
      </c>
      <c r="AC23" s="131" t="str">
        <f>[19]Outubro!$I$32</f>
        <v>*</v>
      </c>
      <c r="AD23" s="131" t="str">
        <f>[19]Outubro!$I$33</f>
        <v>*</v>
      </c>
      <c r="AE23" s="131" t="str">
        <f>[19]Outubro!$I$34</f>
        <v>*</v>
      </c>
      <c r="AF23" s="131" t="str">
        <f>[19]Outubro!$I$35</f>
        <v>*</v>
      </c>
      <c r="AG23" s="127" t="str">
        <f>[19]Outubro!$I$36</f>
        <v>*</v>
      </c>
      <c r="AJ23" t="s">
        <v>47</v>
      </c>
      <c r="AK23" t="s">
        <v>47</v>
      </c>
      <c r="AL23" t="s">
        <v>47</v>
      </c>
    </row>
    <row r="24" spans="1:40" x14ac:dyDescent="0.2">
      <c r="A24" s="98" t="s">
        <v>169</v>
      </c>
      <c r="B24" s="136" t="str">
        <f>[20]Outubro!$I$5</f>
        <v>*</v>
      </c>
      <c r="C24" s="136" t="str">
        <f>[20]Outubro!$I$6</f>
        <v>*</v>
      </c>
      <c r="D24" s="136" t="str">
        <f>[20]Outubro!$I$7</f>
        <v>*</v>
      </c>
      <c r="E24" s="136" t="str">
        <f>[20]Outubro!$I$8</f>
        <v>*</v>
      </c>
      <c r="F24" s="136" t="str">
        <f>[20]Outubro!$I$9</f>
        <v>*</v>
      </c>
      <c r="G24" s="136" t="str">
        <f>[20]Outubro!$I$10</f>
        <v>*</v>
      </c>
      <c r="H24" s="136" t="str">
        <f>[20]Outubro!$I$11</f>
        <v>*</v>
      </c>
      <c r="I24" s="136" t="str">
        <f>[20]Outubro!$I$12</f>
        <v>*</v>
      </c>
      <c r="J24" s="136" t="str">
        <f>[20]Outubro!$I$13</f>
        <v>*</v>
      </c>
      <c r="K24" s="136" t="str">
        <f>[20]Outubro!$I$14</f>
        <v>*</v>
      </c>
      <c r="L24" s="136" t="str">
        <f>[20]Outubro!$I$15</f>
        <v>*</v>
      </c>
      <c r="M24" s="136" t="str">
        <f>[20]Outubro!$I$16</f>
        <v>*</v>
      </c>
      <c r="N24" s="136" t="str">
        <f>[20]Outubro!$I$17</f>
        <v>*</v>
      </c>
      <c r="O24" s="136" t="str">
        <f>[20]Outubro!$I$18</f>
        <v>*</v>
      </c>
      <c r="P24" s="136" t="str">
        <f>[20]Outubro!$I$19</f>
        <v>*</v>
      </c>
      <c r="Q24" s="136" t="str">
        <f>[20]Outubro!$I$20</f>
        <v>*</v>
      </c>
      <c r="R24" s="136" t="str">
        <f>[20]Outubro!$I$21</f>
        <v>*</v>
      </c>
      <c r="S24" s="136" t="str">
        <f>[20]Outubro!$I$22</f>
        <v>*</v>
      </c>
      <c r="T24" s="136" t="str">
        <f>[20]Outubro!$I$23</f>
        <v>*</v>
      </c>
      <c r="U24" s="136" t="str">
        <f>[20]Outubro!$I$24</f>
        <v>*</v>
      </c>
      <c r="V24" s="136" t="str">
        <f>[20]Outubro!$I$25</f>
        <v>*</v>
      </c>
      <c r="W24" s="136" t="str">
        <f>[20]Outubro!$I$26</f>
        <v>*</v>
      </c>
      <c r="X24" s="136" t="str">
        <f>[20]Outubro!$I$27</f>
        <v>*</v>
      </c>
      <c r="Y24" s="136" t="str">
        <f>[20]Outubro!$I$28</f>
        <v>*</v>
      </c>
      <c r="Z24" s="136" t="str">
        <f>[20]Outubro!$I$29</f>
        <v>*</v>
      </c>
      <c r="AA24" s="136" t="str">
        <f>[20]Outubro!$I$30</f>
        <v>*</v>
      </c>
      <c r="AB24" s="136" t="str">
        <f>[20]Outubro!$I$31</f>
        <v>*</v>
      </c>
      <c r="AC24" s="136" t="str">
        <f>[20]Outubro!$I$32</f>
        <v>*</v>
      </c>
      <c r="AD24" s="136" t="str">
        <f>[20]Outubro!$I$33</f>
        <v>*</v>
      </c>
      <c r="AE24" s="136" t="str">
        <f>[20]Outubro!$I$34</f>
        <v>*</v>
      </c>
      <c r="AF24" s="136" t="str">
        <f>[20]Outubro!$I$35</f>
        <v>*</v>
      </c>
      <c r="AG24" s="140" t="str">
        <f>[20]Outubro!$I$36</f>
        <v>*</v>
      </c>
      <c r="AK24" t="s">
        <v>47</v>
      </c>
      <c r="AL24" t="s">
        <v>47</v>
      </c>
    </row>
    <row r="25" spans="1:40" x14ac:dyDescent="0.2">
      <c r="A25" s="98" t="s">
        <v>170</v>
      </c>
      <c r="B25" s="131" t="str">
        <f>[21]Outubro!$I$5</f>
        <v>NE</v>
      </c>
      <c r="C25" s="131" t="str">
        <f>[21]Outubro!$I$6</f>
        <v>NE</v>
      </c>
      <c r="D25" s="131" t="str">
        <f>[21]Outubro!$I$7</f>
        <v>SO</v>
      </c>
      <c r="E25" s="131" t="str">
        <f>[21]Outubro!$I$8</f>
        <v>NE</v>
      </c>
      <c r="F25" s="131" t="str">
        <f>[21]Outubro!$I$9</f>
        <v>SO</v>
      </c>
      <c r="G25" s="131" t="str">
        <f>[21]Outubro!$I$10</f>
        <v>S</v>
      </c>
      <c r="H25" s="131" t="str">
        <f>[21]Outubro!$I$11</f>
        <v>O</v>
      </c>
      <c r="I25" s="131" t="str">
        <f>[21]Outubro!$I$12</f>
        <v>NE</v>
      </c>
      <c r="J25" s="131" t="str">
        <f>[21]Outubro!$I$13</f>
        <v>S</v>
      </c>
      <c r="K25" s="131" t="str">
        <f>[21]Outubro!$I$14</f>
        <v>SE</v>
      </c>
      <c r="L25" s="131" t="str">
        <f>[21]Outubro!$I$15</f>
        <v>L</v>
      </c>
      <c r="M25" s="131" t="str">
        <f>[21]Outubro!$I$16</f>
        <v>NE</v>
      </c>
      <c r="N25" s="131" t="str">
        <f>[21]Outubro!$I$17</f>
        <v>NE</v>
      </c>
      <c r="O25" s="131" t="str">
        <f>[21]Outubro!$I$18</f>
        <v>N</v>
      </c>
      <c r="P25" s="131" t="str">
        <f>[21]Outubro!$I$19</f>
        <v>NE</v>
      </c>
      <c r="Q25" s="131" t="str">
        <f>[21]Outubro!$I$20</f>
        <v>L</v>
      </c>
      <c r="R25" s="131" t="str">
        <f>[21]Outubro!$I$21</f>
        <v>L</v>
      </c>
      <c r="S25" s="131" t="str">
        <f>[21]Outubro!$I$22</f>
        <v>L</v>
      </c>
      <c r="T25" s="11" t="s">
        <v>226</v>
      </c>
      <c r="U25" s="131" t="str">
        <f>[21]Outubro!$I$24</f>
        <v>NE</v>
      </c>
      <c r="V25" s="131" t="str">
        <f>[21]Outubro!$I$25</f>
        <v>L</v>
      </c>
      <c r="W25" s="131" t="str">
        <f>[21]Outubro!$I$26</f>
        <v>NE</v>
      </c>
      <c r="X25" s="131" t="str">
        <f>[21]Outubro!$I$27</f>
        <v>NE</v>
      </c>
      <c r="Y25" s="131" t="str">
        <f>[21]Outubro!$I$28</f>
        <v>N</v>
      </c>
      <c r="Z25" s="131" t="str">
        <f>[21]Outubro!$I$29</f>
        <v>N</v>
      </c>
      <c r="AA25" s="131" t="str">
        <f>[21]Outubro!$I$30</f>
        <v>NE</v>
      </c>
      <c r="AB25" s="131" t="str">
        <f>[21]Outubro!$I$31</f>
        <v>SO</v>
      </c>
      <c r="AC25" s="131" t="str">
        <f>[21]Outubro!$I$32</f>
        <v>L</v>
      </c>
      <c r="AD25" s="131" t="str">
        <f>[21]Outubro!$I$33</f>
        <v>SE</v>
      </c>
      <c r="AE25" s="131" t="str">
        <f>[21]Outubro!$I$34</f>
        <v>SE</v>
      </c>
      <c r="AF25" s="131" t="str">
        <f>[21]Outubro!$I$35</f>
        <v>L</v>
      </c>
      <c r="AG25" s="140" t="str">
        <f>[21]Outubro!$I$36</f>
        <v>NE</v>
      </c>
      <c r="AH25" s="12" t="s">
        <v>47</v>
      </c>
      <c r="AL25" t="s">
        <v>47</v>
      </c>
    </row>
    <row r="26" spans="1:40" x14ac:dyDescent="0.2">
      <c r="A26" s="98" t="s">
        <v>171</v>
      </c>
      <c r="B26" s="131" t="str">
        <f>[22]Outubro!$I$5</f>
        <v>NO</v>
      </c>
      <c r="C26" s="131" t="str">
        <f>[22]Outubro!$I$6</f>
        <v>SO</v>
      </c>
      <c r="D26" s="131" t="str">
        <f>[22]Outubro!$I$7</f>
        <v>O</v>
      </c>
      <c r="E26" s="131" t="str">
        <f>[22]Outubro!$I$8</f>
        <v>L</v>
      </c>
      <c r="F26" s="131" t="str">
        <f>[22]Outubro!$I$9</f>
        <v>SE</v>
      </c>
      <c r="G26" s="131" t="str">
        <f>[22]Outubro!$I$10</f>
        <v>S</v>
      </c>
      <c r="H26" s="131" t="str">
        <f>[22]Outubro!$I$11</f>
        <v>SO</v>
      </c>
      <c r="I26" s="131" t="str">
        <f>[22]Outubro!$I$12</f>
        <v>O</v>
      </c>
      <c r="J26" s="131" t="str">
        <f>[22]Outubro!$I$13</f>
        <v>O</v>
      </c>
      <c r="K26" s="131" t="str">
        <f>[22]Outubro!$I$14</f>
        <v>SE</v>
      </c>
      <c r="L26" s="131" t="str">
        <f>[22]Outubro!$I$15</f>
        <v>SE</v>
      </c>
      <c r="M26" s="131" t="str">
        <f>[22]Outubro!$I$16</f>
        <v>SE</v>
      </c>
      <c r="N26" s="131" t="str">
        <f>[22]Outubro!$I$17</f>
        <v>SE</v>
      </c>
      <c r="O26" s="131" t="str">
        <f>[22]Outubro!$I$18</f>
        <v>L</v>
      </c>
      <c r="P26" s="131" t="str">
        <f>[22]Outubro!$I$19</f>
        <v>SE</v>
      </c>
      <c r="Q26" s="131" t="str">
        <f>[22]Outubro!$I$20</f>
        <v>SE</v>
      </c>
      <c r="R26" s="131" t="str">
        <f>[22]Outubro!$I$21</f>
        <v>L</v>
      </c>
      <c r="S26" s="131" t="str">
        <f>[22]Outubro!$I$22</f>
        <v>SE</v>
      </c>
      <c r="T26" s="131" t="str">
        <f>[22]Outubro!$I$23</f>
        <v>N</v>
      </c>
      <c r="U26" s="131" t="str">
        <f>[22]Outubro!$I$24</f>
        <v>L</v>
      </c>
      <c r="V26" s="131" t="str">
        <f>[22]Outubro!$I$25</f>
        <v>L</v>
      </c>
      <c r="W26" s="131" t="str">
        <f>[22]Outubro!$I$26</f>
        <v>L</v>
      </c>
      <c r="X26" s="131" t="str">
        <f>[22]Outubro!$I$27</f>
        <v>L</v>
      </c>
      <c r="Y26" s="131" t="str">
        <f>[22]Outubro!$I$28</f>
        <v>SE</v>
      </c>
      <c r="Z26" s="131" t="str">
        <f>[22]Outubro!$I$29</f>
        <v>NO</v>
      </c>
      <c r="AA26" s="131" t="str">
        <f>[22]Outubro!$I$30</f>
        <v>SE</v>
      </c>
      <c r="AB26" s="131" t="str">
        <f>[22]Outubro!$I$31</f>
        <v>SO</v>
      </c>
      <c r="AC26" s="131" t="str">
        <f>[22]Outubro!$I$32</f>
        <v>SE</v>
      </c>
      <c r="AD26" s="131" t="str">
        <f>[22]Outubro!$I$33</f>
        <v>L</v>
      </c>
      <c r="AE26" s="131" t="str">
        <f>[22]Outubro!$I$34</f>
        <v>S</v>
      </c>
      <c r="AF26" s="131" t="str">
        <f>[22]Outubro!$I$35</f>
        <v>SE</v>
      </c>
      <c r="AG26" s="140" t="str">
        <f>[22]Outubro!$I$36</f>
        <v>SE</v>
      </c>
    </row>
    <row r="27" spans="1:40" x14ac:dyDescent="0.2">
      <c r="A27" s="98" t="s">
        <v>8</v>
      </c>
      <c r="B27" s="136" t="str">
        <f>[23]Outubro!$I$5</f>
        <v>NE</v>
      </c>
      <c r="C27" s="136" t="str">
        <f>[23]Outubro!$I$6</f>
        <v>NE</v>
      </c>
      <c r="D27" s="136" t="str">
        <f>[23]Outubro!$I$7</f>
        <v>NE</v>
      </c>
      <c r="E27" s="136" t="str">
        <f>[23]Outubro!$I$8</f>
        <v>S</v>
      </c>
      <c r="F27" s="136" t="str">
        <f>[23]Outubro!$I$9</f>
        <v>O</v>
      </c>
      <c r="G27" s="136" t="str">
        <f>[23]Outubro!$I$10</f>
        <v>O</v>
      </c>
      <c r="H27" s="136" t="str">
        <f>[23]Outubro!$I$11</f>
        <v>O</v>
      </c>
      <c r="I27" s="136" t="str">
        <f>[23]Outubro!$I$12</f>
        <v>L</v>
      </c>
      <c r="J27" s="136" t="str">
        <f>[23]Outubro!$I$13</f>
        <v>O</v>
      </c>
      <c r="K27" s="136" t="str">
        <f>[23]Outubro!$I$14</f>
        <v>SO</v>
      </c>
      <c r="L27" s="136" t="str">
        <f>[23]Outubro!$I$15</f>
        <v>S</v>
      </c>
      <c r="M27" s="136" t="str">
        <f>[23]Outubro!$I$16</f>
        <v>SE</v>
      </c>
      <c r="N27" s="136" t="str">
        <f>[23]Outubro!$I$17</f>
        <v>SO</v>
      </c>
      <c r="O27" s="136" t="str">
        <f>[23]Outubro!$I$18</f>
        <v>NE</v>
      </c>
      <c r="P27" s="136" t="str">
        <f>[23]Outubro!$I$19</f>
        <v>L</v>
      </c>
      <c r="Q27" s="131" t="str">
        <f>[23]Outubro!$I$20</f>
        <v>S</v>
      </c>
      <c r="R27" s="131" t="str">
        <f>[23]Outubro!$I$21</f>
        <v>S</v>
      </c>
      <c r="S27" s="131" t="str">
        <f>[23]Outubro!$I$22</f>
        <v>S</v>
      </c>
      <c r="T27" s="131" t="str">
        <f>[23]Outubro!$I$23</f>
        <v>S</v>
      </c>
      <c r="U27" s="131" t="str">
        <f>[23]Outubro!$I$24</f>
        <v>SE</v>
      </c>
      <c r="V27" s="131" t="str">
        <f>[23]Outubro!$I$25</f>
        <v>S</v>
      </c>
      <c r="W27" s="131" t="str">
        <f>[23]Outubro!$I$26</f>
        <v>S</v>
      </c>
      <c r="X27" s="131" t="str">
        <f>[23]Outubro!$I$27</f>
        <v>S</v>
      </c>
      <c r="Y27" s="131" t="str">
        <f>[23]Outubro!$I$28</f>
        <v>NE</v>
      </c>
      <c r="Z27" s="131" t="str">
        <f>[23]Outubro!$I$29</f>
        <v>L</v>
      </c>
      <c r="AA27" s="131" t="str">
        <f>[23]Outubro!$I$30</f>
        <v>SE</v>
      </c>
      <c r="AB27" s="131" t="str">
        <f>[23]Outubro!$I$31</f>
        <v>NO</v>
      </c>
      <c r="AC27" s="131" t="str">
        <f>[23]Outubro!$I$32</f>
        <v>SO</v>
      </c>
      <c r="AD27" s="131" t="str">
        <f>[23]Outubro!$I$33</f>
        <v>O</v>
      </c>
      <c r="AE27" s="131" t="str">
        <f>[23]Outubro!$I$34</f>
        <v>O</v>
      </c>
      <c r="AF27" s="131" t="str">
        <f>[23]Outubro!$I$35</f>
        <v>SO</v>
      </c>
      <c r="AG27" s="127" t="str">
        <f>[23]Outubro!$I$36</f>
        <v>S</v>
      </c>
      <c r="AL27" t="s">
        <v>47</v>
      </c>
      <c r="AN27" t="s">
        <v>47</v>
      </c>
    </row>
    <row r="28" spans="1:40" x14ac:dyDescent="0.2">
      <c r="A28" s="98" t="s">
        <v>9</v>
      </c>
      <c r="B28" s="136" t="str">
        <f>[24]Outubro!$I$5</f>
        <v>L</v>
      </c>
      <c r="C28" s="136" t="str">
        <f>[24]Outubro!$I$6</f>
        <v>NO</v>
      </c>
      <c r="D28" s="136" t="str">
        <f>[24]Outubro!$I$7</f>
        <v>O</v>
      </c>
      <c r="E28" s="136" t="str">
        <f>[24]Outubro!$I$8</f>
        <v>L</v>
      </c>
      <c r="F28" s="136" t="str">
        <f>[24]Outubro!$I$9</f>
        <v>SE</v>
      </c>
      <c r="G28" s="136" t="str">
        <f>[24]Outubro!$I$10</f>
        <v>S</v>
      </c>
      <c r="H28" s="136" t="str">
        <f>[24]Outubro!$I$11</f>
        <v>S</v>
      </c>
      <c r="I28" s="136" t="str">
        <f>[24]Outubro!$I$12</f>
        <v>N</v>
      </c>
      <c r="J28" s="136" t="str">
        <f>[24]Outubro!$I$13</f>
        <v>O</v>
      </c>
      <c r="K28" s="136" t="str">
        <f>[24]Outubro!$I$14</f>
        <v>SE</v>
      </c>
      <c r="L28" s="136" t="str">
        <f>[24]Outubro!$I$15</f>
        <v>N</v>
      </c>
      <c r="M28" s="136" t="str">
        <f>[24]Outubro!$I$16</f>
        <v>L</v>
      </c>
      <c r="N28" s="136" t="str">
        <f>[24]Outubro!$I$17</f>
        <v>N</v>
      </c>
      <c r="O28" s="136" t="str">
        <f>[24]Outubro!$I$18</f>
        <v>N</v>
      </c>
      <c r="P28" s="136" t="str">
        <f>[24]Outubro!$I$19</f>
        <v>N</v>
      </c>
      <c r="Q28" s="136" t="str">
        <f>[24]Outubro!$I$20</f>
        <v>N</v>
      </c>
      <c r="R28" s="136" t="str">
        <f>[24]Outubro!$I$21</f>
        <v>L</v>
      </c>
      <c r="S28" s="136" t="str">
        <f>[24]Outubro!$I$22</f>
        <v>L</v>
      </c>
      <c r="T28" s="131" t="str">
        <f>[24]Outubro!$I$23</f>
        <v>L</v>
      </c>
      <c r="U28" s="131" t="str">
        <f>[24]Outubro!$I$24</f>
        <v>NE</v>
      </c>
      <c r="V28" s="131" t="str">
        <f>[24]Outubro!$I$25</f>
        <v>L</v>
      </c>
      <c r="W28" s="131" t="str">
        <f>[24]Outubro!$I$26</f>
        <v>L</v>
      </c>
      <c r="X28" s="131" t="str">
        <f>[24]Outubro!$I$27</f>
        <v>L</v>
      </c>
      <c r="Y28" s="131" t="str">
        <f>[24]Outubro!$I$28</f>
        <v>L</v>
      </c>
      <c r="Z28" s="131" t="str">
        <f>[24]Outubro!$I$29</f>
        <v>N</v>
      </c>
      <c r="AA28" s="131" t="str">
        <f>[24]Outubro!$I$30</f>
        <v>L</v>
      </c>
      <c r="AB28" s="131" t="str">
        <f>[24]Outubro!$I$31</f>
        <v>SO</v>
      </c>
      <c r="AC28" s="131" t="str">
        <f>[24]Outubro!$I$32</f>
        <v>L</v>
      </c>
      <c r="AD28" s="131" t="str">
        <f>[24]Outubro!$I$33</f>
        <v>N</v>
      </c>
      <c r="AE28" s="131" t="str">
        <f>[24]Outubro!$I$34</f>
        <v>S</v>
      </c>
      <c r="AF28" s="131" t="str">
        <f>[24]Outubro!$I$35</f>
        <v>SE</v>
      </c>
      <c r="AG28" s="127" t="str">
        <f>[24]Outubro!$I$36</f>
        <v>L</v>
      </c>
      <c r="AM28" t="s">
        <v>47</v>
      </c>
    </row>
    <row r="29" spans="1:40" x14ac:dyDescent="0.2">
      <c r="A29" s="98" t="s">
        <v>42</v>
      </c>
      <c r="B29" s="136" t="str">
        <f>[25]Outubro!$I$5</f>
        <v>N</v>
      </c>
      <c r="C29" s="136" t="str">
        <f>[25]Outubro!$I$6</f>
        <v>N</v>
      </c>
      <c r="D29" s="136" t="str">
        <f>[25]Outubro!$I$7</f>
        <v>N</v>
      </c>
      <c r="E29" s="136" t="str">
        <f>[25]Outubro!$I$8</f>
        <v>N</v>
      </c>
      <c r="F29" s="136" t="str">
        <f>[25]Outubro!$I$9</f>
        <v>N</v>
      </c>
      <c r="G29" s="136" t="str">
        <f>[25]Outubro!$I$10</f>
        <v>N</v>
      </c>
      <c r="H29" s="136" t="str">
        <f>[25]Outubro!$I$11</f>
        <v>N</v>
      </c>
      <c r="I29" s="136" t="str">
        <f>[25]Outubro!$I$12</f>
        <v>N</v>
      </c>
      <c r="J29" s="136" t="str">
        <f>[25]Outubro!$I$13</f>
        <v>N</v>
      </c>
      <c r="K29" s="136" t="str">
        <f>[25]Outubro!$I$14</f>
        <v>N</v>
      </c>
      <c r="L29" s="136" t="str">
        <f>[25]Outubro!$I$15</f>
        <v>N</v>
      </c>
      <c r="M29" s="136" t="str">
        <f>[25]Outubro!$I$16</f>
        <v>N</v>
      </c>
      <c r="N29" s="136" t="str">
        <f>[25]Outubro!$I$17</f>
        <v>N</v>
      </c>
      <c r="O29" s="136" t="str">
        <f>[25]Outubro!$I$18</f>
        <v>N</v>
      </c>
      <c r="P29" s="136" t="str">
        <f>[25]Outubro!$I$19</f>
        <v>N</v>
      </c>
      <c r="Q29" s="136" t="str">
        <f>[25]Outubro!$I$20</f>
        <v>N</v>
      </c>
      <c r="R29" s="136" t="str">
        <f>[25]Outubro!$I$21</f>
        <v>N</v>
      </c>
      <c r="S29" s="136" t="str">
        <f>[25]Outubro!$I$22</f>
        <v>N</v>
      </c>
      <c r="T29" s="131" t="str">
        <f>[25]Outubro!$I$23</f>
        <v>N</v>
      </c>
      <c r="U29" s="131" t="str">
        <f>[25]Outubro!$I$24</f>
        <v>N</v>
      </c>
      <c r="V29" s="131" t="str">
        <f>[25]Outubro!$I$25</f>
        <v>N</v>
      </c>
      <c r="W29" s="131" t="str">
        <f>[25]Outubro!$I$26</f>
        <v>N</v>
      </c>
      <c r="X29" s="131" t="str">
        <f>[25]Outubro!$I$27</f>
        <v>N</v>
      </c>
      <c r="Y29" s="131" t="str">
        <f>[25]Outubro!$I$28</f>
        <v>N</v>
      </c>
      <c r="Z29" s="131" t="str">
        <f>[25]Outubro!$I$29</f>
        <v>N</v>
      </c>
      <c r="AA29" s="131" t="str">
        <f>[25]Outubro!$I$30</f>
        <v>N</v>
      </c>
      <c r="AB29" s="131" t="str">
        <f>[25]Outubro!$I$31</f>
        <v>N</v>
      </c>
      <c r="AC29" s="131" t="str">
        <f>[25]Outubro!$I$32</f>
        <v>N</v>
      </c>
      <c r="AD29" s="131" t="str">
        <f>[25]Outubro!$I$33</f>
        <v>N</v>
      </c>
      <c r="AE29" s="131" t="str">
        <f>[25]Outubro!$I$34</f>
        <v>N</v>
      </c>
      <c r="AF29" s="131" t="str">
        <f>[25]Outubro!$I$35</f>
        <v>N</v>
      </c>
      <c r="AG29" s="127" t="str">
        <f>[25]Outubro!$I$36</f>
        <v>N</v>
      </c>
      <c r="AJ29" t="s">
        <v>47</v>
      </c>
    </row>
    <row r="30" spans="1:40" x14ac:dyDescent="0.2">
      <c r="A30" s="98" t="s">
        <v>10</v>
      </c>
      <c r="B30" s="11" t="str">
        <f>[26]Outubro!$I$5</f>
        <v>*</v>
      </c>
      <c r="C30" s="11" t="str">
        <f>[26]Outubro!$I$6</f>
        <v>*</v>
      </c>
      <c r="D30" s="11" t="str">
        <f>[26]Outubro!$I$7</f>
        <v>*</v>
      </c>
      <c r="E30" s="11" t="str">
        <f>[26]Outubro!$I$8</f>
        <v>*</v>
      </c>
      <c r="F30" s="11" t="str">
        <f>[26]Outubro!$I$9</f>
        <v>*</v>
      </c>
      <c r="G30" s="11" t="str">
        <f>[26]Outubro!$I$10</f>
        <v>*</v>
      </c>
      <c r="H30" s="11" t="str">
        <f>[26]Outubro!$I$11</f>
        <v>*</v>
      </c>
      <c r="I30" s="11" t="str">
        <f>[26]Outubro!$I$12</f>
        <v>*</v>
      </c>
      <c r="J30" s="11" t="str">
        <f>[26]Outubro!$I$13</f>
        <v>*</v>
      </c>
      <c r="K30" s="11" t="str">
        <f>[26]Outubro!$I$14</f>
        <v>*</v>
      </c>
      <c r="L30" s="11" t="str">
        <f>[26]Outubro!$I$15</f>
        <v>*</v>
      </c>
      <c r="M30" s="11" t="str">
        <f>[26]Outubro!$I$16</f>
        <v>*</v>
      </c>
      <c r="N30" s="11" t="str">
        <f>[26]Outubro!$I$17</f>
        <v>*</v>
      </c>
      <c r="O30" s="11" t="str">
        <f>[26]Outubro!$I$18</f>
        <v>*</v>
      </c>
      <c r="P30" s="11" t="str">
        <f>[26]Outubro!$I$19</f>
        <v>*</v>
      </c>
      <c r="Q30" s="11" t="str">
        <f>[26]Outubro!$I$20</f>
        <v>*</v>
      </c>
      <c r="R30" s="11" t="str">
        <f>[26]Outubro!$I$21</f>
        <v>*</v>
      </c>
      <c r="S30" s="11" t="str">
        <f>[26]Outubro!$I$22</f>
        <v>*</v>
      </c>
      <c r="T30" s="131" t="str">
        <f>[26]Outubro!$I$23</f>
        <v>*</v>
      </c>
      <c r="U30" s="131" t="str">
        <f>[26]Outubro!$I$24</f>
        <v>*</v>
      </c>
      <c r="V30" s="131" t="str">
        <f>[26]Outubro!$I$25</f>
        <v>*</v>
      </c>
      <c r="W30" s="131" t="str">
        <f>[26]Outubro!$I$26</f>
        <v>*</v>
      </c>
      <c r="X30" s="131" t="str">
        <f>[26]Outubro!$I$27</f>
        <v>*</v>
      </c>
      <c r="Y30" s="131" t="str">
        <f>[26]Outubro!$I$28</f>
        <v>*</v>
      </c>
      <c r="Z30" s="131" t="str">
        <f>[26]Outubro!$I$29</f>
        <v>*</v>
      </c>
      <c r="AA30" s="131" t="str">
        <f>[26]Outubro!$I$30</f>
        <v>*</v>
      </c>
      <c r="AB30" s="131" t="str">
        <f>[26]Outubro!$I$31</f>
        <v>*</v>
      </c>
      <c r="AC30" s="131" t="str">
        <f>[26]Outubro!$I$32</f>
        <v>*</v>
      </c>
      <c r="AD30" s="131" t="str">
        <f>[26]Outubro!$I$33</f>
        <v>*</v>
      </c>
      <c r="AE30" s="131" t="str">
        <f>[26]Outubro!$I$34</f>
        <v>*</v>
      </c>
      <c r="AF30" s="131" t="str">
        <f>[26]Outubro!$I$35</f>
        <v>*</v>
      </c>
      <c r="AG30" s="127" t="str">
        <f>[26]Outubro!$I$36</f>
        <v>*</v>
      </c>
      <c r="AJ30" t="s">
        <v>47</v>
      </c>
    </row>
    <row r="31" spans="1:40" x14ac:dyDescent="0.2">
      <c r="A31" s="98" t="s">
        <v>172</v>
      </c>
      <c r="B31" s="131" t="str">
        <f>[27]Outubro!$I$5</f>
        <v>N</v>
      </c>
      <c r="C31" s="131" t="str">
        <f>[27]Outubro!$I$6</f>
        <v>N</v>
      </c>
      <c r="D31" s="131" t="str">
        <f>[27]Outubro!$I$7</f>
        <v>N</v>
      </c>
      <c r="E31" s="131" t="str">
        <f>[27]Outubro!$I$8</f>
        <v>N</v>
      </c>
      <c r="F31" s="131" t="str">
        <f>[27]Outubro!$I$9</f>
        <v>S</v>
      </c>
      <c r="G31" s="131" t="str">
        <f>[27]Outubro!$I$10</f>
        <v>N</v>
      </c>
      <c r="H31" s="131" t="str">
        <f>[27]Outubro!$I$11</f>
        <v>N</v>
      </c>
      <c r="I31" s="131" t="str">
        <f>[27]Outubro!$I$12</f>
        <v>N</v>
      </c>
      <c r="J31" s="131" t="str">
        <f>[27]Outubro!$I$13</f>
        <v>N</v>
      </c>
      <c r="K31" s="131" t="str">
        <f>[27]Outubro!$I$14</f>
        <v>SE</v>
      </c>
      <c r="L31" s="131" t="str">
        <f>[27]Outubro!$I$15</f>
        <v>N</v>
      </c>
      <c r="M31" s="131" t="str">
        <f>[27]Outubro!$I$16</f>
        <v>N</v>
      </c>
      <c r="N31" s="131" t="str">
        <f>[27]Outubro!$I$17</f>
        <v>N</v>
      </c>
      <c r="O31" s="131" t="str">
        <f>[27]Outubro!$I$18</f>
        <v>N</v>
      </c>
      <c r="P31" s="131" t="str">
        <f>[27]Outubro!$I$19</f>
        <v>N</v>
      </c>
      <c r="Q31" s="131" t="str">
        <f>[27]Outubro!$I$20</f>
        <v>L</v>
      </c>
      <c r="R31" s="131" t="str">
        <f>[27]Outubro!$I$21</f>
        <v>L</v>
      </c>
      <c r="S31" s="131" t="str">
        <f>[27]Outubro!$I$22</f>
        <v>N</v>
      </c>
      <c r="T31" s="131" t="str">
        <f>[27]Outubro!$I$23</f>
        <v>N</v>
      </c>
      <c r="U31" s="131" t="str">
        <f>[27]Outubro!$I$24</f>
        <v>N</v>
      </c>
      <c r="V31" s="131" t="str">
        <f>[27]Outubro!$I$25</f>
        <v>N</v>
      </c>
      <c r="W31" s="131" t="str">
        <f>[27]Outubro!$I$26</f>
        <v>NE</v>
      </c>
      <c r="X31" s="131" t="str">
        <f>[27]Outubro!$I$27</f>
        <v>N</v>
      </c>
      <c r="Y31" s="131" t="str">
        <f>[27]Outubro!$I$28</f>
        <v>N</v>
      </c>
      <c r="Z31" s="131" t="str">
        <f>[27]Outubro!$I$29</f>
        <v>N</v>
      </c>
      <c r="AA31" s="131" t="str">
        <f>[27]Outubro!$I$30</f>
        <v>N</v>
      </c>
      <c r="AB31" s="131" t="str">
        <f>[27]Outubro!$I$31</f>
        <v>N</v>
      </c>
      <c r="AC31" s="131" t="str">
        <f>[27]Outubro!$I$32</f>
        <v>N</v>
      </c>
      <c r="AD31" s="131" t="str">
        <f>[27]Outubro!$I$33</f>
        <v>S</v>
      </c>
      <c r="AE31" s="131" t="str">
        <f>[27]Outubro!$I$34</f>
        <v>S</v>
      </c>
      <c r="AF31" s="131" t="str">
        <f>[27]Outubro!$I$35</f>
        <v>SE</v>
      </c>
      <c r="AG31" s="140" t="str">
        <f>[27]Outubro!$I$36</f>
        <v>N</v>
      </c>
      <c r="AH31" s="12" t="s">
        <v>47</v>
      </c>
      <c r="AL31" t="s">
        <v>47</v>
      </c>
    </row>
    <row r="32" spans="1:40" x14ac:dyDescent="0.2">
      <c r="A32" s="98" t="s">
        <v>11</v>
      </c>
      <c r="B32" s="136" t="str">
        <f>[28]Outubro!$I$5</f>
        <v>*</v>
      </c>
      <c r="C32" s="136" t="str">
        <f>[28]Outubro!$I$6</f>
        <v>*</v>
      </c>
      <c r="D32" s="136" t="str">
        <f>[28]Outubro!$I$7</f>
        <v>*</v>
      </c>
      <c r="E32" s="136" t="str">
        <f>[28]Outubro!$I$8</f>
        <v>*</v>
      </c>
      <c r="F32" s="136" t="str">
        <f>[28]Outubro!$I$9</f>
        <v>*</v>
      </c>
      <c r="G32" s="136" t="str">
        <f>[28]Outubro!$I$10</f>
        <v>*</v>
      </c>
      <c r="H32" s="136" t="str">
        <f>[28]Outubro!$I$11</f>
        <v>*</v>
      </c>
      <c r="I32" s="136" t="str">
        <f>[28]Outubro!$I$12</f>
        <v>*</v>
      </c>
      <c r="J32" s="136" t="str">
        <f>[28]Outubro!$I$13</f>
        <v>*</v>
      </c>
      <c r="K32" s="136" t="str">
        <f>[28]Outubro!$I$14</f>
        <v>*</v>
      </c>
      <c r="L32" s="136" t="str">
        <f>[28]Outubro!$I$15</f>
        <v>*</v>
      </c>
      <c r="M32" s="136" t="str">
        <f>[28]Outubro!$I$16</f>
        <v>*</v>
      </c>
      <c r="N32" s="136" t="str">
        <f>[28]Outubro!$I$17</f>
        <v>*</v>
      </c>
      <c r="O32" s="136" t="str">
        <f>[28]Outubro!$I$18</f>
        <v>*</v>
      </c>
      <c r="P32" s="136" t="str">
        <f>[28]Outubro!$I$19</f>
        <v>*</v>
      </c>
      <c r="Q32" s="136" t="str">
        <f>[28]Outubro!$I$20</f>
        <v>*</v>
      </c>
      <c r="R32" s="136" t="str">
        <f>[28]Outubro!$I$21</f>
        <v>*</v>
      </c>
      <c r="S32" s="136" t="str">
        <f>[28]Outubro!$I$22</f>
        <v>*</v>
      </c>
      <c r="T32" s="131" t="str">
        <f>[28]Outubro!$I$23</f>
        <v>*</v>
      </c>
      <c r="U32" s="131" t="str">
        <f>[28]Outubro!$I$24</f>
        <v>*</v>
      </c>
      <c r="V32" s="131" t="str">
        <f>[28]Outubro!$I$25</f>
        <v>*</v>
      </c>
      <c r="W32" s="131" t="str">
        <f>[28]Outubro!$I$26</f>
        <v>*</v>
      </c>
      <c r="X32" s="131" t="str">
        <f>[28]Outubro!$I$27</f>
        <v>*</v>
      </c>
      <c r="Y32" s="131" t="str">
        <f>[28]Outubro!$I$28</f>
        <v>*</v>
      </c>
      <c r="Z32" s="131" t="str">
        <f>[28]Outubro!$I$29</f>
        <v>*</v>
      </c>
      <c r="AA32" s="131" t="str">
        <f>[28]Outubro!$I$30</f>
        <v>*</v>
      </c>
      <c r="AB32" s="131" t="str">
        <f>[28]Outubro!$I$31</f>
        <v>*</v>
      </c>
      <c r="AC32" s="131" t="str">
        <f>[28]Outubro!$I$32</f>
        <v>*</v>
      </c>
      <c r="AD32" s="131" t="str">
        <f>[28]Outubro!$I$33</f>
        <v>*</v>
      </c>
      <c r="AE32" s="131" t="str">
        <f>[28]Outubro!$I$34</f>
        <v>*</v>
      </c>
      <c r="AF32" s="131" t="str">
        <f>[28]Outubro!$I$35</f>
        <v>*</v>
      </c>
      <c r="AG32" s="127" t="str">
        <f>[28]Outubro!$I$36</f>
        <v>*</v>
      </c>
      <c r="AJ32" t="s">
        <v>47</v>
      </c>
    </row>
    <row r="33" spans="1:39" s="5" customFormat="1" x14ac:dyDescent="0.2">
      <c r="A33" s="98" t="s">
        <v>12</v>
      </c>
      <c r="B33" s="136" t="str">
        <f>[29]Outubro!$I$5</f>
        <v>*</v>
      </c>
      <c r="C33" s="136" t="str">
        <f>[29]Outubro!$I$6</f>
        <v>*</v>
      </c>
      <c r="D33" s="136" t="str">
        <f>[29]Outubro!$I$7</f>
        <v>*</v>
      </c>
      <c r="E33" s="136" t="str">
        <f>[29]Outubro!$I$8</f>
        <v>*</v>
      </c>
      <c r="F33" s="136" t="str">
        <f>[29]Outubro!$I$9</f>
        <v>*</v>
      </c>
      <c r="G33" s="136" t="str">
        <f>[29]Outubro!$I$10</f>
        <v>*</v>
      </c>
      <c r="H33" s="136" t="str">
        <f>[29]Outubro!$I$11</f>
        <v>*</v>
      </c>
      <c r="I33" s="136" t="str">
        <f>[29]Outubro!$I$12</f>
        <v>*</v>
      </c>
      <c r="J33" s="136" t="str">
        <f>[29]Outubro!$I$13</f>
        <v>*</v>
      </c>
      <c r="K33" s="136" t="str">
        <f>[29]Outubro!$I$14</f>
        <v>*</v>
      </c>
      <c r="L33" s="136" t="str">
        <f>[29]Outubro!$I$15</f>
        <v>*</v>
      </c>
      <c r="M33" s="136" t="str">
        <f>[29]Outubro!$I$16</f>
        <v>*</v>
      </c>
      <c r="N33" s="136" t="str">
        <f>[29]Outubro!$I$17</f>
        <v>*</v>
      </c>
      <c r="O33" s="136" t="str">
        <f>[29]Outubro!$I$18</f>
        <v>N</v>
      </c>
      <c r="P33" s="136" t="str">
        <f>[29]Outubro!$I$19</f>
        <v>S</v>
      </c>
      <c r="Q33" s="136" t="str">
        <f>[29]Outubro!$I$20</f>
        <v>S</v>
      </c>
      <c r="R33" s="136" t="str">
        <f>[29]Outubro!$I$21</f>
        <v>S</v>
      </c>
      <c r="S33" s="136" t="str">
        <f>[29]Outubro!$I$22</f>
        <v>S</v>
      </c>
      <c r="T33" s="136" t="str">
        <f>[29]Outubro!$I$23</f>
        <v>N</v>
      </c>
      <c r="U33" s="136" t="str">
        <f>[29]Outubro!$I$24</f>
        <v>*</v>
      </c>
      <c r="V33" s="136" t="str">
        <f>[29]Outubro!$I$25</f>
        <v>*</v>
      </c>
      <c r="W33" s="136" t="str">
        <f>[29]Outubro!$I$26</f>
        <v>*</v>
      </c>
      <c r="X33" s="136" t="str">
        <f>[29]Outubro!$I$27</f>
        <v>*</v>
      </c>
      <c r="Y33" s="136" t="str">
        <f>[29]Outubro!$I$28</f>
        <v>*</v>
      </c>
      <c r="Z33" s="136" t="str">
        <f>[29]Outubro!$I$29</f>
        <v>*</v>
      </c>
      <c r="AA33" s="136" t="str">
        <f>[29]Outubro!$I$30</f>
        <v>*</v>
      </c>
      <c r="AB33" s="136" t="str">
        <f>[29]Outubro!$I$31</f>
        <v>*</v>
      </c>
      <c r="AC33" s="136" t="str">
        <f>[29]Outubro!$I$32</f>
        <v>*</v>
      </c>
      <c r="AD33" s="136" t="str">
        <f>[29]Outubro!$I$33</f>
        <v>N</v>
      </c>
      <c r="AE33" s="136" t="str">
        <f>[29]Outubro!$I$34</f>
        <v>S</v>
      </c>
      <c r="AF33" s="136" t="str">
        <f>[29]Outubro!$I$35</f>
        <v>S</v>
      </c>
      <c r="AG33" s="127" t="str">
        <f>[29]Outubro!$I$36</f>
        <v>S</v>
      </c>
      <c r="AK33" s="5" t="s">
        <v>47</v>
      </c>
      <c r="AM33" s="5" t="s">
        <v>47</v>
      </c>
    </row>
    <row r="34" spans="1:39" x14ac:dyDescent="0.2">
      <c r="A34" s="98" t="s">
        <v>13</v>
      </c>
      <c r="B34" s="131" t="str">
        <f>[30]Outubro!$I$5</f>
        <v>*</v>
      </c>
      <c r="C34" s="131" t="str">
        <f>[30]Outubro!$I$6</f>
        <v>*</v>
      </c>
      <c r="D34" s="131" t="str">
        <f>[30]Outubro!$I$7</f>
        <v>*</v>
      </c>
      <c r="E34" s="131" t="str">
        <f>[30]Outubro!$I$8</f>
        <v>*</v>
      </c>
      <c r="F34" s="131" t="str">
        <f>[30]Outubro!$I$9</f>
        <v>*</v>
      </c>
      <c r="G34" s="131" t="str">
        <f>[30]Outubro!$I$10</f>
        <v>*</v>
      </c>
      <c r="H34" s="131" t="str">
        <f>[30]Outubro!$I$11</f>
        <v>*</v>
      </c>
      <c r="I34" s="131" t="str">
        <f>[30]Outubro!$I$12</f>
        <v>*</v>
      </c>
      <c r="J34" s="131" t="str">
        <f>[30]Outubro!$I$13</f>
        <v>*</v>
      </c>
      <c r="K34" s="131" t="str">
        <f>[30]Outubro!$I$14</f>
        <v>*</v>
      </c>
      <c r="L34" s="131" t="str">
        <f>[30]Outubro!$I$15</f>
        <v>*</v>
      </c>
      <c r="M34" s="131" t="str">
        <f>[30]Outubro!$I$16</f>
        <v>*</v>
      </c>
      <c r="N34" s="131" t="str">
        <f>[30]Outubro!$I$17</f>
        <v>*</v>
      </c>
      <c r="O34" s="131" t="str">
        <f>[30]Outubro!$I$18</f>
        <v>*</v>
      </c>
      <c r="P34" s="131" t="str">
        <f>[30]Outubro!$I$19</f>
        <v>*</v>
      </c>
      <c r="Q34" s="131" t="str">
        <f>[30]Outubro!$I$20</f>
        <v>*</v>
      </c>
      <c r="R34" s="131" t="str">
        <f>[30]Outubro!$I$21</f>
        <v>*</v>
      </c>
      <c r="S34" s="131" t="str">
        <f>[30]Outubro!$I$22</f>
        <v>*</v>
      </c>
      <c r="T34" s="131" t="str">
        <f>[30]Outubro!$I$23</f>
        <v>*</v>
      </c>
      <c r="U34" s="131" t="str">
        <f>[30]Outubro!$I$24</f>
        <v>*</v>
      </c>
      <c r="V34" s="131" t="str">
        <f>[30]Outubro!$I$25</f>
        <v>*</v>
      </c>
      <c r="W34" s="131" t="str">
        <f>[30]Outubro!$I$26</f>
        <v>*</v>
      </c>
      <c r="X34" s="131" t="str">
        <f>[30]Outubro!$I$27</f>
        <v>*</v>
      </c>
      <c r="Y34" s="131" t="str">
        <f>[30]Outubro!$I$28</f>
        <v>*</v>
      </c>
      <c r="Z34" s="131" t="str">
        <f>[30]Outubro!$I$29</f>
        <v>*</v>
      </c>
      <c r="AA34" s="131" t="str">
        <f>[30]Outubro!$I$30</f>
        <v>*</v>
      </c>
      <c r="AB34" s="131" t="str">
        <f>[30]Outubro!$I$31</f>
        <v>*</v>
      </c>
      <c r="AC34" s="131" t="str">
        <f>[30]Outubro!$I$32</f>
        <v>*</v>
      </c>
      <c r="AD34" s="131" t="str">
        <f>[30]Outubro!$I$33</f>
        <v>*</v>
      </c>
      <c r="AE34" s="131" t="str">
        <f>[30]Outubro!$I$34</f>
        <v>*</v>
      </c>
      <c r="AF34" s="131" t="str">
        <f>[30]Outubro!$I$35</f>
        <v>*</v>
      </c>
      <c r="AG34" s="135" t="str">
        <f>[30]Outubro!$I$36</f>
        <v>*</v>
      </c>
      <c r="AJ34" t="s">
        <v>47</v>
      </c>
      <c r="AK34" t="s">
        <v>47</v>
      </c>
      <c r="AL34" t="s">
        <v>47</v>
      </c>
    </row>
    <row r="35" spans="1:39" x14ac:dyDescent="0.2">
      <c r="A35" s="98" t="s">
        <v>173</v>
      </c>
      <c r="B35" s="136" t="str">
        <f>[31]Outubro!$I$5</f>
        <v>NE</v>
      </c>
      <c r="C35" s="136" t="str">
        <f>[31]Outubro!$I$6</f>
        <v>NE</v>
      </c>
      <c r="D35" s="136" t="str">
        <f>[31]Outubro!$I$7</f>
        <v>NE</v>
      </c>
      <c r="E35" s="136" t="str">
        <f>[31]Outubro!$I$8</f>
        <v>L</v>
      </c>
      <c r="F35" s="136" t="str">
        <f>[31]Outubro!$I$9</f>
        <v>SE</v>
      </c>
      <c r="G35" s="136" t="str">
        <f>[31]Outubro!$I$10</f>
        <v>S</v>
      </c>
      <c r="H35" s="136" t="str">
        <f>[31]Outubro!$I$11</f>
        <v>N</v>
      </c>
      <c r="I35" s="136" t="str">
        <f>[31]Outubro!$I$12</f>
        <v>N</v>
      </c>
      <c r="J35" s="136" t="str">
        <f>[31]Outubro!$I$13</f>
        <v>O</v>
      </c>
      <c r="K35" s="136" t="str">
        <f>[31]Outubro!$I$14</f>
        <v>SE</v>
      </c>
      <c r="L35" s="136" t="str">
        <f>[31]Outubro!$I$15</f>
        <v>NE</v>
      </c>
      <c r="M35" s="136" t="str">
        <f>[31]Outubro!$I$16</f>
        <v>N</v>
      </c>
      <c r="N35" s="136" t="str">
        <f>[31]Outubro!$I$17</f>
        <v>N</v>
      </c>
      <c r="O35" s="136" t="str">
        <f>[31]Outubro!$I$18</f>
        <v>N</v>
      </c>
      <c r="P35" s="136" t="str">
        <f>[31]Outubro!$I$19</f>
        <v>N</v>
      </c>
      <c r="Q35" s="136" t="str">
        <f>[31]Outubro!$I$20</f>
        <v>N</v>
      </c>
      <c r="R35" s="136" t="str">
        <f>[31]Outubro!$I$21</f>
        <v>N</v>
      </c>
      <c r="S35" s="136" t="str">
        <f>[31]Outubro!$I$22</f>
        <v>N</v>
      </c>
      <c r="T35" s="131" t="str">
        <f>[31]Outubro!$I$23</f>
        <v>N</v>
      </c>
      <c r="U35" s="131" t="str">
        <f>[31]Outubro!$I$24</f>
        <v>N</v>
      </c>
      <c r="V35" s="131" t="str">
        <f>[31]Outubro!$I$25</f>
        <v>N</v>
      </c>
      <c r="W35" s="131" t="str">
        <f>[31]Outubro!$I$26</f>
        <v>N</v>
      </c>
      <c r="X35" s="131" t="str">
        <f>[31]Outubro!$I$27</f>
        <v>*</v>
      </c>
      <c r="Y35" s="131" t="str">
        <f>[31]Outubro!$I$28</f>
        <v>*</v>
      </c>
      <c r="Z35" s="131" t="str">
        <f>[31]Outubro!$I$29</f>
        <v>N</v>
      </c>
      <c r="AA35" s="131" t="str">
        <f>[31]Outubro!$I$30</f>
        <v>*</v>
      </c>
      <c r="AB35" s="131" t="str">
        <f>[31]Outubro!$I$31</f>
        <v>N</v>
      </c>
      <c r="AC35" s="131" t="str">
        <f>[31]Outubro!$I$32</f>
        <v>N</v>
      </c>
      <c r="AD35" s="131" t="str">
        <f>[31]Outubro!$I$33</f>
        <v>N</v>
      </c>
      <c r="AE35" s="131" t="str">
        <f>[31]Outubro!$I$34</f>
        <v>N</v>
      </c>
      <c r="AF35" s="131" t="str">
        <f>[31]Outubro!$I$35</f>
        <v>N</v>
      </c>
      <c r="AG35" s="140" t="str">
        <f>[31]Outubro!$I$36</f>
        <v>N</v>
      </c>
      <c r="AK35" t="s">
        <v>47</v>
      </c>
    </row>
    <row r="36" spans="1:39" x14ac:dyDescent="0.2">
      <c r="A36" s="98" t="s">
        <v>144</v>
      </c>
      <c r="B36" s="136" t="str">
        <f>[32]Outubro!$I$5</f>
        <v>*</v>
      </c>
      <c r="C36" s="136" t="str">
        <f>[32]Outubro!$I$6</f>
        <v>*</v>
      </c>
      <c r="D36" s="136" t="str">
        <f>[32]Outubro!$I$7</f>
        <v>*</v>
      </c>
      <c r="E36" s="136" t="str">
        <f>[32]Outubro!$I$8</f>
        <v>*</v>
      </c>
      <c r="F36" s="136" t="str">
        <f>[32]Outubro!$I$9</f>
        <v>*</v>
      </c>
      <c r="G36" s="136" t="str">
        <f>[32]Outubro!$I$10</f>
        <v>*</v>
      </c>
      <c r="H36" s="136" t="str">
        <f>[32]Outubro!$I$11</f>
        <v>*</v>
      </c>
      <c r="I36" s="136" t="str">
        <f>[32]Outubro!$I$12</f>
        <v>*</v>
      </c>
      <c r="J36" s="136" t="str">
        <f>[32]Outubro!$I$13</f>
        <v>*</v>
      </c>
      <c r="K36" s="136" t="str">
        <f>[32]Outubro!$I$14</f>
        <v>*</v>
      </c>
      <c r="L36" s="136" t="str">
        <f>[32]Outubro!$I$15</f>
        <v>*</v>
      </c>
      <c r="M36" s="136" t="str">
        <f>[32]Outubro!$I$16</f>
        <v>*</v>
      </c>
      <c r="N36" s="136" t="str">
        <f>[32]Outubro!$I$17</f>
        <v>*</v>
      </c>
      <c r="O36" s="136" t="str">
        <f>[32]Outubro!$I$18</f>
        <v>*</v>
      </c>
      <c r="P36" s="136" t="str">
        <f>[32]Outubro!$I$19</f>
        <v>*</v>
      </c>
      <c r="Q36" s="131" t="str">
        <f>[32]Outubro!$I$20</f>
        <v>*</v>
      </c>
      <c r="R36" s="131" t="str">
        <f>[32]Outubro!$I$21</f>
        <v>*</v>
      </c>
      <c r="S36" s="131" t="str">
        <f>[32]Outubro!$I$22</f>
        <v>*</v>
      </c>
      <c r="T36" s="131" t="str">
        <f>[32]Outubro!$I$23</f>
        <v>*</v>
      </c>
      <c r="U36" s="131" t="str">
        <f>[32]Outubro!$I$24</f>
        <v>*</v>
      </c>
      <c r="V36" s="131" t="str">
        <f>[32]Outubro!$I$25</f>
        <v>*</v>
      </c>
      <c r="W36" s="131" t="str">
        <f>[32]Outubro!$I$26</f>
        <v>*</v>
      </c>
      <c r="X36" s="131" t="str">
        <f>[32]Outubro!$I$27</f>
        <v>*</v>
      </c>
      <c r="Y36" s="131" t="str">
        <f>[32]Outubro!$I$28</f>
        <v>*</v>
      </c>
      <c r="Z36" s="131" t="str">
        <f>[32]Outubro!$I$29</f>
        <v>*</v>
      </c>
      <c r="AA36" s="131" t="str">
        <f>[32]Outubro!$I$30</f>
        <v>*</v>
      </c>
      <c r="AB36" s="131" t="str">
        <f>[32]Outubro!$I$31</f>
        <v>*</v>
      </c>
      <c r="AC36" s="131" t="str">
        <f>[32]Outubro!$I$32</f>
        <v>*</v>
      </c>
      <c r="AD36" s="131" t="str">
        <f>[32]Outubro!$I$33</f>
        <v>*</v>
      </c>
      <c r="AE36" s="131" t="str">
        <f>[32]Outubro!$I$34</f>
        <v>*</v>
      </c>
      <c r="AF36" s="131" t="str">
        <f>[32]Outubro!$I$35</f>
        <v>*</v>
      </c>
      <c r="AG36" s="140" t="str">
        <f>[32]Outubro!$I$36</f>
        <v>*</v>
      </c>
      <c r="AJ36" t="s">
        <v>47</v>
      </c>
      <c r="AK36" t="s">
        <v>47</v>
      </c>
    </row>
    <row r="37" spans="1:39" x14ac:dyDescent="0.2">
      <c r="A37" s="98" t="s">
        <v>14</v>
      </c>
      <c r="B37" s="136" t="str">
        <f>[33]Outubro!$I$5</f>
        <v>*</v>
      </c>
      <c r="C37" s="136" t="str">
        <f>[33]Outubro!$I$6</f>
        <v>*</v>
      </c>
      <c r="D37" s="136" t="str">
        <f>[33]Outubro!$I$7</f>
        <v>*</v>
      </c>
      <c r="E37" s="136" t="str">
        <f>[33]Outubro!$I$8</f>
        <v>*</v>
      </c>
      <c r="F37" s="136" t="str">
        <f>[33]Outubro!$I$9</f>
        <v>*</v>
      </c>
      <c r="G37" s="136" t="str">
        <f>[33]Outubro!$I$10</f>
        <v>*</v>
      </c>
      <c r="H37" s="136" t="str">
        <f>[33]Outubro!$I$11</f>
        <v>*</v>
      </c>
      <c r="I37" s="136" t="str">
        <f>[33]Outubro!$I$12</f>
        <v>*</v>
      </c>
      <c r="J37" s="136" t="str">
        <f>[33]Outubro!$I$13</f>
        <v>*</v>
      </c>
      <c r="K37" s="136" t="str">
        <f>[33]Outubro!$I$14</f>
        <v>*</v>
      </c>
      <c r="L37" s="136" t="str">
        <f>[33]Outubro!$I$15</f>
        <v>*</v>
      </c>
      <c r="M37" s="136" t="str">
        <f>[33]Outubro!$I$16</f>
        <v>*</v>
      </c>
      <c r="N37" s="136" t="str">
        <f>[33]Outubro!$I$17</f>
        <v>*</v>
      </c>
      <c r="O37" s="136" t="str">
        <f>[33]Outubro!$I$18</f>
        <v>*</v>
      </c>
      <c r="P37" s="136" t="str">
        <f>[33]Outubro!$I$19</f>
        <v>*</v>
      </c>
      <c r="Q37" s="136" t="str">
        <f>[33]Outubro!$I$20</f>
        <v>*</v>
      </c>
      <c r="R37" s="136" t="str">
        <f>[33]Outubro!$I$21</f>
        <v>*</v>
      </c>
      <c r="S37" s="136" t="str">
        <f>[33]Outubro!$I$22</f>
        <v>*</v>
      </c>
      <c r="T37" s="136" t="str">
        <f>[33]Outubro!$I$23</f>
        <v>*</v>
      </c>
      <c r="U37" s="136" t="str">
        <f>[33]Outubro!$I$24</f>
        <v>*</v>
      </c>
      <c r="V37" s="136" t="str">
        <f>[33]Outubro!$I$25</f>
        <v>*</v>
      </c>
      <c r="W37" s="136" t="str">
        <f>[33]Outubro!$I$26</f>
        <v>*</v>
      </c>
      <c r="X37" s="136" t="str">
        <f>[33]Outubro!$I$27</f>
        <v>*</v>
      </c>
      <c r="Y37" s="136" t="str">
        <f>[33]Outubro!$I$28</f>
        <v>*</v>
      </c>
      <c r="Z37" s="136" t="str">
        <f>[33]Outubro!$I$29</f>
        <v>*</v>
      </c>
      <c r="AA37" s="136" t="str">
        <f>[33]Outubro!$I$30</f>
        <v>*</v>
      </c>
      <c r="AB37" s="136" t="str">
        <f>[33]Outubro!$I$31</f>
        <v>*</v>
      </c>
      <c r="AC37" s="136" t="str">
        <f>[33]Outubro!$I$32</f>
        <v>*</v>
      </c>
      <c r="AD37" s="136" t="str">
        <f>[33]Outubro!$I$33</f>
        <v>*</v>
      </c>
      <c r="AE37" s="136" t="str">
        <f>[33]Outubro!$I$34</f>
        <v>*</v>
      </c>
      <c r="AF37" s="136" t="str">
        <f>[33]Outubro!$I$35</f>
        <v>*</v>
      </c>
      <c r="AG37" s="127" t="str">
        <f>[33]Outubro!$I$36</f>
        <v>*</v>
      </c>
      <c r="AK37" t="s">
        <v>47</v>
      </c>
    </row>
    <row r="38" spans="1:39" x14ac:dyDescent="0.2">
      <c r="A38" s="98" t="s">
        <v>174</v>
      </c>
      <c r="B38" s="11" t="str">
        <f>[34]Outubro!$I$5</f>
        <v>N</v>
      </c>
      <c r="C38" s="11" t="str">
        <f>[34]Outubro!$I$6</f>
        <v>N</v>
      </c>
      <c r="D38" s="11" t="str">
        <f>[34]Outubro!$I$7</f>
        <v>N</v>
      </c>
      <c r="E38" s="11" t="str">
        <f>[34]Outubro!$I$8</f>
        <v>N</v>
      </c>
      <c r="F38" s="11" t="str">
        <f>[34]Outubro!$I$9</f>
        <v>N</v>
      </c>
      <c r="G38" s="11" t="str">
        <f>[34]Outubro!$I$10</f>
        <v>N</v>
      </c>
      <c r="H38" s="11" t="str">
        <f>[34]Outubro!$I$11</f>
        <v>N</v>
      </c>
      <c r="I38" s="11" t="str">
        <f>[34]Outubro!$I$12</f>
        <v>N</v>
      </c>
      <c r="J38" s="11" t="str">
        <f>[34]Outubro!$I$13</f>
        <v>N</v>
      </c>
      <c r="K38" s="11" t="str">
        <f>[34]Outubro!$I$14</f>
        <v>N</v>
      </c>
      <c r="L38" s="11" t="str">
        <f>[34]Outubro!$I$15</f>
        <v>N</v>
      </c>
      <c r="M38" s="11" t="str">
        <f>[34]Outubro!$I$16</f>
        <v>N</v>
      </c>
      <c r="N38" s="11" t="str">
        <f>[34]Outubro!$I$17</f>
        <v>N</v>
      </c>
      <c r="O38" s="11" t="str">
        <f>[34]Outubro!$I$18</f>
        <v>N</v>
      </c>
      <c r="P38" s="11" t="str">
        <f>[34]Outubro!$I$19</f>
        <v>N</v>
      </c>
      <c r="Q38" s="131" t="str">
        <f>[34]Outubro!$I$20</f>
        <v>N</v>
      </c>
      <c r="R38" s="131" t="str">
        <f>[34]Outubro!$I$21</f>
        <v>N</v>
      </c>
      <c r="S38" s="131" t="str">
        <f>[34]Outubro!$I$22</f>
        <v>N</v>
      </c>
      <c r="T38" s="131" t="str">
        <f>[34]Outubro!$I$23</f>
        <v>N</v>
      </c>
      <c r="U38" s="131" t="str">
        <f>[34]Outubro!$I$24</f>
        <v>N</v>
      </c>
      <c r="V38" s="131" t="str">
        <f>[34]Outubro!$I$25</f>
        <v>N</v>
      </c>
      <c r="W38" s="131" t="str">
        <f>[34]Outubro!$I$26</f>
        <v>N</v>
      </c>
      <c r="X38" s="131" t="str">
        <f>[34]Outubro!$I$27</f>
        <v>N</v>
      </c>
      <c r="Y38" s="131" t="str">
        <f>[34]Outubro!$I$28</f>
        <v>N</v>
      </c>
      <c r="Z38" s="131" t="str">
        <f>[34]Outubro!$I$29</f>
        <v>N</v>
      </c>
      <c r="AA38" s="131" t="str">
        <f>[34]Outubro!$I$30</f>
        <v>N</v>
      </c>
      <c r="AB38" s="131" t="str">
        <f>[34]Outubro!$I$31</f>
        <v>N</v>
      </c>
      <c r="AC38" s="131" t="str">
        <f>[34]Outubro!$I$32</f>
        <v>N</v>
      </c>
      <c r="AD38" s="131" t="str">
        <f>[34]Outubro!$I$33</f>
        <v>N</v>
      </c>
      <c r="AE38" s="131" t="str">
        <f>[34]Outubro!$I$34</f>
        <v>N</v>
      </c>
      <c r="AF38" s="131" t="str">
        <f>[34]Outubro!$I$35</f>
        <v>S</v>
      </c>
      <c r="AG38" s="140" t="str">
        <f>[34]Outubro!$I$36</f>
        <v>N</v>
      </c>
      <c r="AJ38" t="s">
        <v>47</v>
      </c>
      <c r="AK38" t="s">
        <v>47</v>
      </c>
    </row>
    <row r="39" spans="1:39" x14ac:dyDescent="0.2">
      <c r="A39" s="98" t="s">
        <v>15</v>
      </c>
      <c r="B39" s="136" t="str">
        <f>[35]Outubro!$I$5</f>
        <v>SO</v>
      </c>
      <c r="C39" s="136" t="str">
        <f>[35]Outubro!$I$6</f>
        <v>SO</v>
      </c>
      <c r="D39" s="136" t="str">
        <f>[35]Outubro!$I$7</f>
        <v>SO</v>
      </c>
      <c r="E39" s="136" t="str">
        <f>[35]Outubro!$I$8</f>
        <v>SO</v>
      </c>
      <c r="F39" s="136" t="str">
        <f>[35]Outubro!$I$9</f>
        <v>SO</v>
      </c>
      <c r="G39" s="136" t="str">
        <f>[35]Outubro!$I$10</f>
        <v>SO</v>
      </c>
      <c r="H39" s="136" t="str">
        <f>[35]Outubro!$I$11</f>
        <v>SO</v>
      </c>
      <c r="I39" s="136" t="str">
        <f>[35]Outubro!$I$12</f>
        <v>SO</v>
      </c>
      <c r="J39" s="136" t="str">
        <f>[35]Outubro!$I$13</f>
        <v>SO</v>
      </c>
      <c r="K39" s="136" t="str">
        <f>[35]Outubro!$I$14</f>
        <v>SO</v>
      </c>
      <c r="L39" s="136" t="str">
        <f>[35]Outubro!$I$15</f>
        <v>SO</v>
      </c>
      <c r="M39" s="136" t="str">
        <f>[35]Outubro!$I$16</f>
        <v>SO</v>
      </c>
      <c r="N39" s="136" t="str">
        <f>[35]Outubro!$I$17</f>
        <v>SO</v>
      </c>
      <c r="O39" s="136" t="str">
        <f>[35]Outubro!$I$18</f>
        <v>SO</v>
      </c>
      <c r="P39" s="136" t="str">
        <f>[35]Outubro!$I$19</f>
        <v>SO</v>
      </c>
      <c r="Q39" s="136" t="str">
        <f>[35]Outubro!$I$20</f>
        <v>SO</v>
      </c>
      <c r="R39" s="136" t="str">
        <f>[35]Outubro!$I$21</f>
        <v>SO</v>
      </c>
      <c r="S39" s="136" t="str">
        <f>[35]Outubro!$I$22</f>
        <v>SO</v>
      </c>
      <c r="T39" s="136" t="str">
        <f>[35]Outubro!$I$23</f>
        <v>SO</v>
      </c>
      <c r="U39" s="136" t="str">
        <f>[35]Outubro!$I$24</f>
        <v>SO</v>
      </c>
      <c r="V39" s="136" t="str">
        <f>[35]Outubro!$I$25</f>
        <v>SO</v>
      </c>
      <c r="W39" s="136" t="str">
        <f>[35]Outubro!$I$26</f>
        <v>SO</v>
      </c>
      <c r="X39" s="136" t="str">
        <f>[35]Outubro!$I$27</f>
        <v>SO</v>
      </c>
      <c r="Y39" s="136" t="str">
        <f>[35]Outubro!$I$28</f>
        <v>SO</v>
      </c>
      <c r="Z39" s="136" t="str">
        <f>[35]Outubro!$I$29</f>
        <v>SO</v>
      </c>
      <c r="AA39" s="136" t="str">
        <f>[35]Outubro!$I$30</f>
        <v>SO</v>
      </c>
      <c r="AB39" s="136" t="str">
        <f>[35]Outubro!$I$31</f>
        <v>SO</v>
      </c>
      <c r="AC39" s="136" t="str">
        <f>[35]Outubro!$I$32</f>
        <v>SO</v>
      </c>
      <c r="AD39" s="136" t="str">
        <f>[35]Outubro!$I$33</f>
        <v>SO</v>
      </c>
      <c r="AE39" s="136" t="str">
        <f>[35]Outubro!$I$34</f>
        <v>SO</v>
      </c>
      <c r="AF39" s="136" t="str">
        <f>[35]Outubro!$I$35</f>
        <v>SO</v>
      </c>
      <c r="AG39" s="127" t="str">
        <f>[35]Outubro!$I$36</f>
        <v>SO</v>
      </c>
      <c r="AH39" s="12" t="s">
        <v>47</v>
      </c>
      <c r="AK39" t="s">
        <v>47</v>
      </c>
    </row>
    <row r="40" spans="1:39" x14ac:dyDescent="0.2">
      <c r="A40" s="98" t="s">
        <v>16</v>
      </c>
      <c r="B40" s="137" t="str">
        <f>[36]Outubro!$I$5</f>
        <v>*</v>
      </c>
      <c r="C40" s="137" t="str">
        <f>[36]Outubro!$I$6</f>
        <v>*</v>
      </c>
      <c r="D40" s="137" t="str">
        <f>[36]Outubro!$I$7</f>
        <v>*</v>
      </c>
      <c r="E40" s="137" t="str">
        <f>[36]Outubro!$I$8</f>
        <v>*</v>
      </c>
      <c r="F40" s="137" t="str">
        <f>[36]Outubro!$I$9</f>
        <v>*</v>
      </c>
      <c r="G40" s="137" t="str">
        <f>[36]Outubro!$I$10</f>
        <v>N</v>
      </c>
      <c r="H40" s="137" t="str">
        <f>[36]Outubro!$I$11</f>
        <v>SE</v>
      </c>
      <c r="I40" s="137" t="str">
        <f>[36]Outubro!$I$12</f>
        <v>N</v>
      </c>
      <c r="J40" s="137" t="str">
        <f>[36]Outubro!$I$13</f>
        <v>*</v>
      </c>
      <c r="K40" s="137" t="str">
        <f>[36]Outubro!$I$14</f>
        <v>*</v>
      </c>
      <c r="L40" s="137" t="str">
        <f>[36]Outubro!$I$15</f>
        <v>*</v>
      </c>
      <c r="M40" s="137" t="str">
        <f>[36]Outubro!$I$16</f>
        <v>*</v>
      </c>
      <c r="N40" s="137" t="str">
        <f>[36]Outubro!$I$17</f>
        <v>*</v>
      </c>
      <c r="O40" s="137" t="str">
        <f>[36]Outubro!$I$18</f>
        <v>*</v>
      </c>
      <c r="P40" s="137" t="str">
        <f>[36]Outubro!$I$19</f>
        <v>*</v>
      </c>
      <c r="Q40" s="137" t="str">
        <f>[36]Outubro!$I$20</f>
        <v>*</v>
      </c>
      <c r="R40" s="137" t="str">
        <f>[36]Outubro!$I$21</f>
        <v>N</v>
      </c>
      <c r="S40" s="137" t="str">
        <f>[36]Outubro!$I$22</f>
        <v>L</v>
      </c>
      <c r="T40" s="137" t="str">
        <f>[36]Outubro!$I$23</f>
        <v>N</v>
      </c>
      <c r="U40" s="137" t="str">
        <f>[36]Outubro!$I$24</f>
        <v>N</v>
      </c>
      <c r="V40" s="137" t="str">
        <f>[36]Outubro!$I$25</f>
        <v>*</v>
      </c>
      <c r="W40" s="137" t="str">
        <f>[36]Outubro!$I$26</f>
        <v>*</v>
      </c>
      <c r="X40" s="137" t="str">
        <f>[36]Outubro!$I$27</f>
        <v>*</v>
      </c>
      <c r="Y40" s="137" t="str">
        <f>[36]Outubro!$I$28</f>
        <v>*</v>
      </c>
      <c r="Z40" s="137" t="str">
        <f>[36]Outubro!$I$29</f>
        <v>*</v>
      </c>
      <c r="AA40" s="137" t="str">
        <f>[36]Outubro!$I$30</f>
        <v>N</v>
      </c>
      <c r="AB40" s="137" t="str">
        <f>[36]Outubro!$I$31</f>
        <v>SE</v>
      </c>
      <c r="AC40" s="137" t="str">
        <f>[36]Outubro!$I$32</f>
        <v>NE</v>
      </c>
      <c r="AD40" s="137" t="str">
        <f>[36]Outubro!$I$33</f>
        <v>N</v>
      </c>
      <c r="AE40" s="137" t="str">
        <f>[36]Outubro!$I$34</f>
        <v>*</v>
      </c>
      <c r="AF40" s="137" t="str">
        <f>[36]Outubro!$I$35</f>
        <v>*</v>
      </c>
      <c r="AG40" s="127" t="str">
        <f>[36]Outubro!$I$36</f>
        <v>N</v>
      </c>
      <c r="AI40" t="s">
        <v>47</v>
      </c>
      <c r="AJ40" t="s">
        <v>47</v>
      </c>
    </row>
    <row r="41" spans="1:39" x14ac:dyDescent="0.2">
      <c r="A41" s="98" t="s">
        <v>175</v>
      </c>
      <c r="B41" s="136" t="str">
        <f>[37]Outubro!$I$5</f>
        <v>NO</v>
      </c>
      <c r="C41" s="136" t="str">
        <f>[37]Outubro!$I$6</f>
        <v>N</v>
      </c>
      <c r="D41" s="136" t="str">
        <f>[37]Outubro!$I$7</f>
        <v>NO</v>
      </c>
      <c r="E41" s="136" t="str">
        <f>[37]Outubro!$I$8</f>
        <v>L</v>
      </c>
      <c r="F41" s="136" t="str">
        <f>[37]Outubro!$I$9</f>
        <v>S</v>
      </c>
      <c r="G41" s="136" t="str">
        <f>[37]Outubro!$I$10</f>
        <v>S</v>
      </c>
      <c r="H41" s="136" t="str">
        <f>[37]Outubro!$I$11</f>
        <v>NO</v>
      </c>
      <c r="I41" s="136" t="str">
        <f>[37]Outubro!$I$12</f>
        <v>SO</v>
      </c>
      <c r="J41" s="136" t="str">
        <f>[37]Outubro!$I$13</f>
        <v>NO</v>
      </c>
      <c r="K41" s="136" t="str">
        <f>[37]Outubro!$I$14</f>
        <v>SE</v>
      </c>
      <c r="L41" s="136" t="str">
        <f>[37]Outubro!$I$15</f>
        <v>SE</v>
      </c>
      <c r="M41" s="136" t="str">
        <f>[37]Outubro!$I$16</f>
        <v>S</v>
      </c>
      <c r="N41" s="136" t="str">
        <f>[37]Outubro!$I$17</f>
        <v>S</v>
      </c>
      <c r="O41" s="136" t="str">
        <f>[37]Outubro!$I$18</f>
        <v>NO</v>
      </c>
      <c r="P41" s="136" t="str">
        <f>[37]Outubro!$I$19</f>
        <v>S</v>
      </c>
      <c r="Q41" s="136" t="str">
        <f>[37]Outubro!$I$20</f>
        <v>SE</v>
      </c>
      <c r="R41" s="136" t="str">
        <f>[37]Outubro!$I$21</f>
        <v>SE</v>
      </c>
      <c r="S41" s="136" t="str">
        <f>[37]Outubro!$I$22</f>
        <v>S</v>
      </c>
      <c r="T41" s="131" t="str">
        <f>[37]Outubro!$I$23</f>
        <v>NO</v>
      </c>
      <c r="U41" s="131" t="str">
        <f>[37]Outubro!$I$24</f>
        <v>N</v>
      </c>
      <c r="V41" s="131" t="str">
        <f>[37]Outubro!$I$25</f>
        <v>SE</v>
      </c>
      <c r="W41" s="131" t="str">
        <f>[37]Outubro!$I$26</f>
        <v>SE</v>
      </c>
      <c r="X41" s="131" t="str">
        <f>[37]Outubro!$I$27</f>
        <v>S</v>
      </c>
      <c r="Y41" s="131" t="str">
        <f>[37]Outubro!$I$28</f>
        <v>NO</v>
      </c>
      <c r="Z41" s="131" t="str">
        <f>[37]Outubro!$I$29</f>
        <v>NO</v>
      </c>
      <c r="AA41" s="131" t="str">
        <f>[37]Outubro!$I$30</f>
        <v>S</v>
      </c>
      <c r="AB41" s="131" t="str">
        <f>[37]Outubro!$I$31</f>
        <v>NO</v>
      </c>
      <c r="AC41" s="131" t="str">
        <f>[37]Outubro!$I$32</f>
        <v>SE</v>
      </c>
      <c r="AD41" s="131" t="str">
        <f>[37]Outubro!$I$33</f>
        <v>N</v>
      </c>
      <c r="AE41" s="131" t="str">
        <f>[37]Outubro!$I$34</f>
        <v>S</v>
      </c>
      <c r="AF41" s="131" t="str">
        <f>[37]Outubro!$I$35</f>
        <v>SE</v>
      </c>
      <c r="AG41" s="140" t="str">
        <f>[37]Outubro!$I$36</f>
        <v>NO</v>
      </c>
      <c r="AJ41" t="s">
        <v>47</v>
      </c>
    </row>
    <row r="42" spans="1:39" x14ac:dyDescent="0.2">
      <c r="A42" s="98" t="s">
        <v>17</v>
      </c>
      <c r="B42" s="136" t="str">
        <f>[38]Outubro!$I$5</f>
        <v>SO</v>
      </c>
      <c r="C42" s="136" t="str">
        <f>[38]Outubro!$I$6</f>
        <v>O</v>
      </c>
      <c r="D42" s="136" t="str">
        <f>[38]Outubro!$I$7</f>
        <v>SO</v>
      </c>
      <c r="E42" s="136" t="str">
        <f>[38]Outubro!$I$8</f>
        <v>SO</v>
      </c>
      <c r="F42" s="136" t="str">
        <f>[38]Outubro!$I$9</f>
        <v>SO</v>
      </c>
      <c r="G42" s="136" t="str">
        <f>[38]Outubro!$I$10</f>
        <v>SO</v>
      </c>
      <c r="H42" s="136" t="str">
        <f>[38]Outubro!$I$11</f>
        <v>SO</v>
      </c>
      <c r="I42" s="136" t="str">
        <f>[38]Outubro!$I$12</f>
        <v>SO</v>
      </c>
      <c r="J42" s="136" t="str">
        <f>[38]Outubro!$I$13</f>
        <v>SO</v>
      </c>
      <c r="K42" s="136" t="str">
        <f>[38]Outubro!$I$14</f>
        <v>SO</v>
      </c>
      <c r="L42" s="136" t="str">
        <f>[38]Outubro!$I$15</f>
        <v>SO</v>
      </c>
      <c r="M42" s="136" t="str">
        <f>[38]Outubro!$I$16</f>
        <v>SO</v>
      </c>
      <c r="N42" s="136" t="str">
        <f>[38]Outubro!$I$17</f>
        <v>SO</v>
      </c>
      <c r="O42" s="136" t="str">
        <f>[38]Outubro!$I$18</f>
        <v>SO</v>
      </c>
      <c r="P42" s="136" t="str">
        <f>[38]Outubro!$I$19</f>
        <v>SO</v>
      </c>
      <c r="Q42" s="136" t="str">
        <f>[38]Outubro!$I$20</f>
        <v>SO</v>
      </c>
      <c r="R42" s="136" t="str">
        <f>[38]Outubro!$I$21</f>
        <v>SO</v>
      </c>
      <c r="S42" s="136" t="str">
        <f>[38]Outubro!$I$22</f>
        <v>SO</v>
      </c>
      <c r="T42" s="136" t="str">
        <f>[38]Outubro!$I$23</f>
        <v>SO</v>
      </c>
      <c r="U42" s="136" t="str">
        <f>[38]Outubro!$I$24</f>
        <v>SO</v>
      </c>
      <c r="V42" s="136" t="str">
        <f>[38]Outubro!$I$25</f>
        <v>SO</v>
      </c>
      <c r="W42" s="136" t="str">
        <f>[38]Outubro!$I$26</f>
        <v>SO</v>
      </c>
      <c r="X42" s="136" t="str">
        <f>[38]Outubro!$I$27</f>
        <v>SO</v>
      </c>
      <c r="Y42" s="136" t="str">
        <f>[38]Outubro!$I$28</f>
        <v>SO</v>
      </c>
      <c r="Z42" s="136" t="str">
        <f>[38]Outubro!$I$29</f>
        <v>SO</v>
      </c>
      <c r="AA42" s="136" t="str">
        <f>[38]Outubro!$I$30</f>
        <v>SO</v>
      </c>
      <c r="AB42" s="136" t="str">
        <f>[38]Outubro!$I$31</f>
        <v>SO</v>
      </c>
      <c r="AC42" s="136" t="str">
        <f>[38]Outubro!$I$32</f>
        <v>SO</v>
      </c>
      <c r="AD42" s="136" t="str">
        <f>[38]Outubro!$I$33</f>
        <v>SO</v>
      </c>
      <c r="AE42" s="136" t="str">
        <f>[38]Outubro!$I$34</f>
        <v>SO</v>
      </c>
      <c r="AF42" s="136" t="str">
        <f>[38]Outubro!$I$35</f>
        <v>SO</v>
      </c>
      <c r="AG42" s="127" t="str">
        <f>[38]Outubro!$I$36</f>
        <v>SO</v>
      </c>
    </row>
    <row r="43" spans="1:39" x14ac:dyDescent="0.2">
      <c r="A43" s="98" t="s">
        <v>157</v>
      </c>
      <c r="B43" s="11" t="str">
        <f>[39]Outubro!$I$5</f>
        <v>N</v>
      </c>
      <c r="C43" s="11" t="str">
        <f>[39]Outubro!$I$6</f>
        <v>NE</v>
      </c>
      <c r="D43" s="11" t="str">
        <f>[39]Outubro!$I$7</f>
        <v>N</v>
      </c>
      <c r="E43" s="11" t="str">
        <f>[39]Outubro!$I$8</f>
        <v>L</v>
      </c>
      <c r="F43" s="11" t="str">
        <f>[39]Outubro!$I$9</f>
        <v>SE</v>
      </c>
      <c r="G43" s="11" t="str">
        <f>[39]Outubro!$I$10</f>
        <v>NO</v>
      </c>
      <c r="H43" s="11" t="str">
        <f>[39]Outubro!$I$11</f>
        <v>SO</v>
      </c>
      <c r="I43" s="11" t="str">
        <f>[39]Outubro!$I$12</f>
        <v>L</v>
      </c>
      <c r="J43" s="11" t="str">
        <f>[39]Outubro!$I$13</f>
        <v>NE</v>
      </c>
      <c r="K43" s="11" t="str">
        <f>[39]Outubro!$I$14</f>
        <v>SE</v>
      </c>
      <c r="L43" s="11" t="str">
        <f>[39]Outubro!$I$15</f>
        <v>L</v>
      </c>
      <c r="M43" s="11" t="str">
        <f>[39]Outubro!$I$16</f>
        <v>L</v>
      </c>
      <c r="N43" s="11" t="str">
        <f>[39]Outubro!$I$17</f>
        <v>NE</v>
      </c>
      <c r="O43" s="11" t="str">
        <f>[39]Outubro!$I$18</f>
        <v>NO</v>
      </c>
      <c r="P43" s="11" t="str">
        <f>[39]Outubro!$I$19</f>
        <v>S</v>
      </c>
      <c r="Q43" s="11" t="str">
        <f>[39]Outubro!$I$20</f>
        <v>SE</v>
      </c>
      <c r="R43" s="11" t="str">
        <f>[39]Outubro!$I$21</f>
        <v>L</v>
      </c>
      <c r="S43" s="11" t="str">
        <f>[39]Outubro!$I$22</f>
        <v>L</v>
      </c>
      <c r="T43" s="131" t="str">
        <f>[39]Outubro!$I$23</f>
        <v>SE</v>
      </c>
      <c r="U43" s="131" t="str">
        <f>[39]Outubro!$I$24</f>
        <v>L</v>
      </c>
      <c r="V43" s="131" t="str">
        <f>[39]Outubro!$I$25</f>
        <v>SE</v>
      </c>
      <c r="W43" s="131" t="str">
        <f>[39]Outubro!$I$26</f>
        <v>L</v>
      </c>
      <c r="X43" s="131" t="str">
        <f>[39]Outubro!$I$27</f>
        <v>L</v>
      </c>
      <c r="Y43" s="131" t="str">
        <f>[39]Outubro!$I$28</f>
        <v>L</v>
      </c>
      <c r="Z43" s="131" t="str">
        <f>[39]Outubro!$I$29</f>
        <v>NO</v>
      </c>
      <c r="AA43" s="131" t="str">
        <f>[39]Outubro!$I$30</f>
        <v>L</v>
      </c>
      <c r="AB43" s="131" t="str">
        <f>[39]Outubro!$I$31</f>
        <v>SO</v>
      </c>
      <c r="AC43" s="131" t="str">
        <f>[39]Outubro!$I$32</f>
        <v>L</v>
      </c>
      <c r="AD43" s="131" t="str">
        <f>[39]Outubro!$I$33</f>
        <v>NE</v>
      </c>
      <c r="AE43" s="131" t="str">
        <f>[39]Outubro!$I$34</f>
        <v>S</v>
      </c>
      <c r="AF43" s="131" t="str">
        <f>[39]Outubro!$I$35</f>
        <v>SE</v>
      </c>
      <c r="AG43" s="140" t="str">
        <f>[39]Outubro!$I$36</f>
        <v>L</v>
      </c>
      <c r="AJ43" t="s">
        <v>47</v>
      </c>
      <c r="AK43" t="s">
        <v>47</v>
      </c>
      <c r="AL43" t="s">
        <v>47</v>
      </c>
    </row>
    <row r="44" spans="1:39" x14ac:dyDescent="0.2">
      <c r="A44" s="98" t="s">
        <v>18</v>
      </c>
      <c r="B44" s="136" t="str">
        <f>[40]Outubro!$I$5</f>
        <v>N</v>
      </c>
      <c r="C44" s="136" t="str">
        <f>[40]Outubro!$I$6</f>
        <v>N</v>
      </c>
      <c r="D44" s="136" t="str">
        <f>[40]Outubro!$I$7</f>
        <v>N</v>
      </c>
      <c r="E44" s="136" t="str">
        <f>[40]Outubro!$I$8</f>
        <v>N</v>
      </c>
      <c r="F44" s="136" t="str">
        <f>[40]Outubro!$I$9</f>
        <v>N</v>
      </c>
      <c r="G44" s="136" t="str">
        <f>[40]Outubro!$I$10</f>
        <v>N</v>
      </c>
      <c r="H44" s="136" t="str">
        <f>[40]Outubro!$I$11</f>
        <v>N</v>
      </c>
      <c r="I44" s="136" t="str">
        <f>[40]Outubro!$I$12</f>
        <v>N</v>
      </c>
      <c r="J44" s="136" t="str">
        <f>[40]Outubro!$I$13</f>
        <v>N</v>
      </c>
      <c r="K44" s="136" t="str">
        <f>[40]Outubro!$I$14</f>
        <v>N</v>
      </c>
      <c r="L44" s="136" t="str">
        <f>[40]Outubro!$I$15</f>
        <v>N</v>
      </c>
      <c r="M44" s="136" t="str">
        <f>[40]Outubro!$I$16</f>
        <v>N</v>
      </c>
      <c r="N44" s="136" t="str">
        <f>[40]Outubro!$I$17</f>
        <v>N</v>
      </c>
      <c r="O44" s="136" t="str">
        <f>[40]Outubro!$I$18</f>
        <v>N</v>
      </c>
      <c r="P44" s="136" t="str">
        <f>[40]Outubro!$I$19</f>
        <v>N</v>
      </c>
      <c r="Q44" s="136" t="str">
        <f>[40]Outubro!$I$20</f>
        <v>N</v>
      </c>
      <c r="R44" s="136" t="str">
        <f>[40]Outubro!$I$21</f>
        <v>N</v>
      </c>
      <c r="S44" s="136" t="str">
        <f>[40]Outubro!$I$22</f>
        <v>N</v>
      </c>
      <c r="T44" s="136" t="str">
        <f>[40]Outubro!$I$23</f>
        <v>N</v>
      </c>
      <c r="U44" s="136" t="str">
        <f>[40]Outubro!$I$24</f>
        <v>N</v>
      </c>
      <c r="V44" s="136" t="str">
        <f>[40]Outubro!$I$25</f>
        <v>N</v>
      </c>
      <c r="W44" s="136" t="str">
        <f>[40]Outubro!$I$26</f>
        <v>N</v>
      </c>
      <c r="X44" s="136" t="str">
        <f>[40]Outubro!$I$27</f>
        <v>N</v>
      </c>
      <c r="Y44" s="136" t="str">
        <f>[40]Outubro!$I$28</f>
        <v>N</v>
      </c>
      <c r="Z44" s="136" t="str">
        <f>[40]Outubro!$I$29</f>
        <v>N</v>
      </c>
      <c r="AA44" s="136" t="str">
        <f>[40]Outubro!$I$30</f>
        <v>N</v>
      </c>
      <c r="AB44" s="136" t="str">
        <f>[40]Outubro!$I$31</f>
        <v>N</v>
      </c>
      <c r="AC44" s="136" t="str">
        <f>[40]Outubro!$I$32</f>
        <v>N</v>
      </c>
      <c r="AD44" s="136" t="str">
        <f>[40]Outubro!$I$33</f>
        <v>N</v>
      </c>
      <c r="AE44" s="136" t="str">
        <f>[40]Outubro!$I$34</f>
        <v>N</v>
      </c>
      <c r="AF44" s="136" t="str">
        <f>[40]Outubro!$I$35</f>
        <v>N</v>
      </c>
      <c r="AG44" s="127" t="str">
        <f>[40]Outubro!$I$36</f>
        <v>N</v>
      </c>
      <c r="AJ44" t="s">
        <v>47</v>
      </c>
      <c r="AK44" t="s">
        <v>47</v>
      </c>
      <c r="AL44" t="s">
        <v>47</v>
      </c>
    </row>
    <row r="45" spans="1:39" x14ac:dyDescent="0.2">
      <c r="A45" s="98" t="s">
        <v>162</v>
      </c>
      <c r="B45" s="136" t="str">
        <f>[41]Outubro!$I$5</f>
        <v>*</v>
      </c>
      <c r="C45" s="136" t="str">
        <f>[41]Outubro!$I$6</f>
        <v>*</v>
      </c>
      <c r="D45" s="136" t="str">
        <f>[41]Outubro!$I$7</f>
        <v>*</v>
      </c>
      <c r="E45" s="136" t="str">
        <f>[41]Outubro!$I$8</f>
        <v>*</v>
      </c>
      <c r="F45" s="136" t="str">
        <f>[41]Outubro!$I$9</f>
        <v>*</v>
      </c>
      <c r="G45" s="136" t="str">
        <f>[41]Outubro!$I$10</f>
        <v>*</v>
      </c>
      <c r="H45" s="136" t="str">
        <f>[41]Outubro!$I$11</f>
        <v>*</v>
      </c>
      <c r="I45" s="136" t="str">
        <f>[41]Outubro!$I$12</f>
        <v>*</v>
      </c>
      <c r="J45" s="136" t="str">
        <f>[41]Outubro!$I$13</f>
        <v>*</v>
      </c>
      <c r="K45" s="136" t="str">
        <f>[41]Outubro!$I$14</f>
        <v>*</v>
      </c>
      <c r="L45" s="136" t="str">
        <f>[41]Outubro!$I$15</f>
        <v>*</v>
      </c>
      <c r="M45" s="136" t="str">
        <f>[41]Outubro!$I$16</f>
        <v>*</v>
      </c>
      <c r="N45" s="136" t="str">
        <f>[41]Outubro!$I$17</f>
        <v>*</v>
      </c>
      <c r="O45" s="136" t="str">
        <f>[41]Outubro!$I$18</f>
        <v>*</v>
      </c>
      <c r="P45" s="136" t="str">
        <f>[41]Outubro!$I$19</f>
        <v>*</v>
      </c>
      <c r="Q45" s="136" t="str">
        <f>[41]Outubro!$I$20</f>
        <v>*</v>
      </c>
      <c r="R45" s="136" t="str">
        <f>[41]Outubro!$I$21</f>
        <v>*</v>
      </c>
      <c r="S45" s="136" t="str">
        <f>[41]Outubro!$I$22</f>
        <v>*</v>
      </c>
      <c r="T45" s="131" t="str">
        <f>[41]Outubro!$I$23</f>
        <v>*</v>
      </c>
      <c r="U45" s="131" t="str">
        <f>[41]Outubro!$I$24</f>
        <v>*</v>
      </c>
      <c r="V45" s="131" t="str">
        <f>[41]Outubro!$I$25</f>
        <v>*</v>
      </c>
      <c r="W45" s="131" t="str">
        <f>[41]Outubro!$I$26</f>
        <v>*</v>
      </c>
      <c r="X45" s="131" t="str">
        <f>[41]Outubro!$I$27</f>
        <v>*</v>
      </c>
      <c r="Y45" s="131" t="str">
        <f>[41]Outubro!$I$28</f>
        <v>*</v>
      </c>
      <c r="Z45" s="131" t="str">
        <f>[41]Outubro!$I$29</f>
        <v>*</v>
      </c>
      <c r="AA45" s="131" t="str">
        <f>[41]Outubro!$I$30</f>
        <v>*</v>
      </c>
      <c r="AB45" s="131" t="str">
        <f>[41]Outubro!$I$31</f>
        <v>*</v>
      </c>
      <c r="AC45" s="131" t="str">
        <f>[41]Outubro!$I$32</f>
        <v>*</v>
      </c>
      <c r="AD45" s="131" t="str">
        <f>[41]Outubro!$I$33</f>
        <v>*</v>
      </c>
      <c r="AE45" s="131" t="str">
        <f>[41]Outubro!$I$34</f>
        <v>*</v>
      </c>
      <c r="AF45" s="131" t="str">
        <f>[41]Outubro!$I$35</f>
        <v>*</v>
      </c>
      <c r="AG45" s="140" t="str">
        <f>[41]Outubro!$I$36</f>
        <v>*</v>
      </c>
      <c r="AI45" t="s">
        <v>47</v>
      </c>
      <c r="AJ45" t="s">
        <v>47</v>
      </c>
      <c r="AK45" t="s">
        <v>47</v>
      </c>
      <c r="AL45" t="s">
        <v>229</v>
      </c>
    </row>
    <row r="46" spans="1:39" x14ac:dyDescent="0.2">
      <c r="A46" s="98" t="s">
        <v>19</v>
      </c>
      <c r="B46" s="136" t="str">
        <f>[42]Outubro!$I$5</f>
        <v>N</v>
      </c>
      <c r="C46" s="136" t="str">
        <f>[42]Outubro!$I$6</f>
        <v>N</v>
      </c>
      <c r="D46" s="136" t="str">
        <f>[42]Outubro!$I$7</f>
        <v>N</v>
      </c>
      <c r="E46" s="136" t="str">
        <f>[42]Outubro!$I$8</f>
        <v>N</v>
      </c>
      <c r="F46" s="136" t="str">
        <f>[42]Outubro!$I$9</f>
        <v>N</v>
      </c>
      <c r="G46" s="136" t="str">
        <f>[42]Outubro!$I$10</f>
        <v>N</v>
      </c>
      <c r="H46" s="136" t="str">
        <f>[42]Outubro!$I$11</f>
        <v>N</v>
      </c>
      <c r="I46" s="136" t="str">
        <f>[42]Outubro!$I$12</f>
        <v>N</v>
      </c>
      <c r="J46" s="136" t="str">
        <f>[42]Outubro!$I$13</f>
        <v>N</v>
      </c>
      <c r="K46" s="136" t="str">
        <f>[42]Outubro!$I$14</f>
        <v>N</v>
      </c>
      <c r="L46" s="136" t="str">
        <f>[42]Outubro!$I$15</f>
        <v>N</v>
      </c>
      <c r="M46" s="136" t="str">
        <f>[42]Outubro!$I$16</f>
        <v>N</v>
      </c>
      <c r="N46" s="136" t="str">
        <f>[42]Outubro!$I$17</f>
        <v>N</v>
      </c>
      <c r="O46" s="136" t="str">
        <f>[42]Outubro!$I$18</f>
        <v>N</v>
      </c>
      <c r="P46" s="136" t="str">
        <f>[42]Outubro!$I$19</f>
        <v>N</v>
      </c>
      <c r="Q46" s="136" t="str">
        <f>[42]Outubro!$I$20</f>
        <v>N</v>
      </c>
      <c r="R46" s="136" t="str">
        <f>[42]Outubro!$I$21</f>
        <v>N</v>
      </c>
      <c r="S46" s="136" t="str">
        <f>[42]Outubro!$I$22</f>
        <v>N</v>
      </c>
      <c r="T46" s="136" t="str">
        <f>[42]Outubro!$I$23</f>
        <v>N</v>
      </c>
      <c r="U46" s="136" t="str">
        <f>[42]Outubro!$I$24</f>
        <v>N</v>
      </c>
      <c r="V46" s="136" t="str">
        <f>[42]Outubro!$I$25</f>
        <v>N</v>
      </c>
      <c r="W46" s="136" t="str">
        <f>[42]Outubro!$I$26</f>
        <v>N</v>
      </c>
      <c r="X46" s="136" t="str">
        <f>[42]Outubro!$I$27</f>
        <v>N</v>
      </c>
      <c r="Y46" s="136" t="str">
        <f>[42]Outubro!$I$28</f>
        <v>N</v>
      </c>
      <c r="Z46" s="136" t="str">
        <f>[42]Outubro!$I$29</f>
        <v>N</v>
      </c>
      <c r="AA46" s="136" t="str">
        <f>[42]Outubro!$I$30</f>
        <v>N</v>
      </c>
      <c r="AB46" s="136" t="str">
        <f>[42]Outubro!$I$31</f>
        <v>N</v>
      </c>
      <c r="AC46" s="136" t="str">
        <f>[42]Outubro!$I$32</f>
        <v>N</v>
      </c>
      <c r="AD46" s="136" t="str">
        <f>[42]Outubro!$I$33</f>
        <v>N</v>
      </c>
      <c r="AE46" s="136" t="str">
        <f>[42]Outubro!$I$34</f>
        <v>N</v>
      </c>
      <c r="AF46" s="136" t="str">
        <f>[42]Outubro!$I$35</f>
        <v>N</v>
      </c>
      <c r="AG46" s="127" t="str">
        <f>[42]Outubro!$I$36</f>
        <v>N</v>
      </c>
      <c r="AH46" s="12" t="s">
        <v>47</v>
      </c>
      <c r="AJ46" t="s">
        <v>47</v>
      </c>
    </row>
    <row r="47" spans="1:39" x14ac:dyDescent="0.2">
      <c r="A47" s="98" t="s">
        <v>31</v>
      </c>
      <c r="B47" s="136" t="str">
        <f>[43]Outubro!$I$5</f>
        <v>NO</v>
      </c>
      <c r="C47" s="136" t="str">
        <f>[43]Outubro!$I$6</f>
        <v>NO</v>
      </c>
      <c r="D47" s="136" t="str">
        <f>[43]Outubro!$I$7</f>
        <v>NO</v>
      </c>
      <c r="E47" s="136" t="str">
        <f>[43]Outubro!$I$8</f>
        <v>SE</v>
      </c>
      <c r="F47" s="136" t="str">
        <f>[43]Outubro!$I$9</f>
        <v>SE</v>
      </c>
      <c r="G47" s="136" t="str">
        <f>[43]Outubro!$I$10</f>
        <v>S</v>
      </c>
      <c r="H47" s="136" t="str">
        <f>[43]Outubro!$I$11</f>
        <v>SE</v>
      </c>
      <c r="I47" s="136" t="str">
        <f>[43]Outubro!$I$12</f>
        <v>NO</v>
      </c>
      <c r="J47" s="136" t="str">
        <f>[43]Outubro!$I$13</f>
        <v>NO</v>
      </c>
      <c r="K47" s="136" t="str">
        <f>[43]Outubro!$I$14</f>
        <v>SE</v>
      </c>
      <c r="L47" s="136" t="str">
        <f>[43]Outubro!$I$15</f>
        <v>SE</v>
      </c>
      <c r="M47" s="136" t="str">
        <f>[43]Outubro!$I$16</f>
        <v>NO</v>
      </c>
      <c r="N47" s="136" t="str">
        <f>[43]Outubro!$I$17</f>
        <v>SE</v>
      </c>
      <c r="O47" s="136" t="str">
        <f>[43]Outubro!$I$18</f>
        <v>N</v>
      </c>
      <c r="P47" s="136" t="str">
        <f>[43]Outubro!$I$19</f>
        <v>SE</v>
      </c>
      <c r="Q47" s="136" t="str">
        <f>[43]Outubro!$I$20</f>
        <v>SE</v>
      </c>
      <c r="R47" s="136" t="str">
        <f>[43]Outubro!$I$21</f>
        <v>SE</v>
      </c>
      <c r="S47" s="136" t="str">
        <f>[43]Outubro!$I$22</f>
        <v>SE</v>
      </c>
      <c r="T47" s="136" t="str">
        <f>[43]Outubro!$I$23</f>
        <v>NO</v>
      </c>
      <c r="U47" s="136" t="str">
        <f>[43]Outubro!$I$24</f>
        <v>NO</v>
      </c>
      <c r="V47" s="136" t="str">
        <f>[43]Outubro!$I$25</f>
        <v>NO</v>
      </c>
      <c r="W47" s="136" t="str">
        <f>[43]Outubro!$I$26</f>
        <v>SE</v>
      </c>
      <c r="X47" s="136" t="str">
        <f>[43]Outubro!$I$27</f>
        <v>SE</v>
      </c>
      <c r="Y47" s="136" t="str">
        <f>[43]Outubro!$I$28</f>
        <v>NE</v>
      </c>
      <c r="Z47" s="136" t="str">
        <f>[43]Outubro!$I$29</f>
        <v>NO</v>
      </c>
      <c r="AA47" s="136" t="str">
        <f>[43]Outubro!$I$30</f>
        <v>NO</v>
      </c>
      <c r="AB47" s="136" t="str">
        <f>[43]Outubro!$I$31</f>
        <v>SE</v>
      </c>
      <c r="AC47" s="136" t="str">
        <f>[43]Outubro!$I$32</f>
        <v>NO</v>
      </c>
      <c r="AD47" s="136" t="str">
        <f>[43]Outubro!$I$33</f>
        <v>NO</v>
      </c>
      <c r="AE47" s="136" t="str">
        <f>[43]Outubro!$I$34</f>
        <v>S</v>
      </c>
      <c r="AF47" s="136" t="str">
        <f>[43]Outubro!$I$35</f>
        <v>SE</v>
      </c>
      <c r="AG47" s="127" t="str">
        <f>[43]Outubro!$I$36</f>
        <v>SE</v>
      </c>
      <c r="AI47" t="s">
        <v>47</v>
      </c>
      <c r="AK47" t="s">
        <v>47</v>
      </c>
      <c r="AL47" t="s">
        <v>47</v>
      </c>
    </row>
    <row r="48" spans="1:39" x14ac:dyDescent="0.2">
      <c r="A48" s="98" t="s">
        <v>44</v>
      </c>
      <c r="B48" s="136" t="str">
        <f>[44]Outubro!$I$5</f>
        <v>N</v>
      </c>
      <c r="C48" s="136" t="str">
        <f>[44]Outubro!$I$6</f>
        <v>L</v>
      </c>
      <c r="D48" s="136" t="str">
        <f>[44]Outubro!$I$7</f>
        <v>SO</v>
      </c>
      <c r="E48" s="136" t="str">
        <f>[44]Outubro!$I$8</f>
        <v>SE</v>
      </c>
      <c r="F48" s="136" t="str">
        <f>[44]Outubro!$I$9</f>
        <v>SO</v>
      </c>
      <c r="G48" s="136" t="str">
        <f>[44]Outubro!$I$10</f>
        <v>N</v>
      </c>
      <c r="H48" s="136" t="str">
        <f>[44]Outubro!$I$11</f>
        <v>NE</v>
      </c>
      <c r="I48" s="136" t="str">
        <f>[44]Outubro!$I$12</f>
        <v>O</v>
      </c>
      <c r="J48" s="136" t="str">
        <f>[44]Outubro!$I$13</f>
        <v>NO</v>
      </c>
      <c r="K48" s="136" t="str">
        <f>[44]Outubro!$I$14</f>
        <v>SO</v>
      </c>
      <c r="L48" s="136" t="str">
        <f>[44]Outubro!$I$15</f>
        <v>NO</v>
      </c>
      <c r="M48" s="136" t="str">
        <f>[44]Outubro!$I$16</f>
        <v>NE</v>
      </c>
      <c r="N48" s="136" t="str">
        <f>[44]Outubro!$I$17</f>
        <v>N</v>
      </c>
      <c r="O48" s="136" t="str">
        <f>[44]Outubro!$I$18</f>
        <v>N</v>
      </c>
      <c r="P48" s="136" t="str">
        <f>[44]Outubro!$I$19</f>
        <v>NE</v>
      </c>
      <c r="Q48" s="136" t="str">
        <f>[44]Outubro!$I$20</f>
        <v>SE</v>
      </c>
      <c r="R48" s="136" t="str">
        <f>[44]Outubro!$I$21</f>
        <v>L</v>
      </c>
      <c r="S48" s="136" t="str">
        <f>[44]Outubro!$I$22</f>
        <v>SE</v>
      </c>
      <c r="T48" s="136" t="str">
        <f>[44]Outubro!$I$23</f>
        <v>NE</v>
      </c>
      <c r="U48" s="136" t="str">
        <f>[44]Outubro!$I$24</f>
        <v>NE</v>
      </c>
      <c r="V48" s="136" t="str">
        <f>[44]Outubro!$I$25</f>
        <v>L</v>
      </c>
      <c r="W48" s="136" t="str">
        <f>[44]Outubro!$I$26</f>
        <v>SE</v>
      </c>
      <c r="X48" s="136" t="str">
        <f>[44]Outubro!$I$27</f>
        <v>SO</v>
      </c>
      <c r="Y48" s="136" t="str">
        <f>[44]Outubro!$I$28</f>
        <v>NE</v>
      </c>
      <c r="Z48" s="136" t="str">
        <f>[44]Outubro!$I$29</f>
        <v>NO</v>
      </c>
      <c r="AA48" s="136" t="str">
        <f>[44]Outubro!$I$30</f>
        <v>N</v>
      </c>
      <c r="AB48" s="136" t="str">
        <f>[44]Outubro!$I$31</f>
        <v>SO</v>
      </c>
      <c r="AC48" s="136" t="str">
        <f>[44]Outubro!$I$32</f>
        <v>NE</v>
      </c>
      <c r="AD48" s="136" t="str">
        <f>[44]Outubro!$I$33</f>
        <v>NE</v>
      </c>
      <c r="AE48" s="136" t="str">
        <f>[44]Outubro!$I$34</f>
        <v>SE</v>
      </c>
      <c r="AF48" s="136" t="str">
        <f>[44]Outubro!$I$35</f>
        <v>S</v>
      </c>
      <c r="AG48" s="127" t="str">
        <f>[44]Outubro!$I$36</f>
        <v>NE</v>
      </c>
      <c r="AH48" s="12" t="s">
        <v>47</v>
      </c>
      <c r="AJ48" t="s">
        <v>47</v>
      </c>
      <c r="AK48" t="s">
        <v>47</v>
      </c>
      <c r="AM48" t="s">
        <v>47</v>
      </c>
    </row>
    <row r="49" spans="1:38" ht="13.5" thickBot="1" x14ac:dyDescent="0.25">
      <c r="A49" s="99" t="s">
        <v>20</v>
      </c>
      <c r="B49" s="131" t="str">
        <f>[45]Outubro!$I$5</f>
        <v>*</v>
      </c>
      <c r="C49" s="131" t="str">
        <f>[45]Outubro!$I$6</f>
        <v>*</v>
      </c>
      <c r="D49" s="131" t="str">
        <f>[45]Outubro!$I$7</f>
        <v>*</v>
      </c>
      <c r="E49" s="131" t="str">
        <f>[45]Outubro!$I$8</f>
        <v>*</v>
      </c>
      <c r="F49" s="131" t="str">
        <f>[45]Outubro!$I$9</f>
        <v>*</v>
      </c>
      <c r="G49" s="131" t="str">
        <f>[45]Outubro!$I$10</f>
        <v>*</v>
      </c>
      <c r="H49" s="131" t="str">
        <f>[45]Outubro!$I$11</f>
        <v>*</v>
      </c>
      <c r="I49" s="131" t="str">
        <f>[45]Outubro!$I$12</f>
        <v>*</v>
      </c>
      <c r="J49" s="131" t="str">
        <f>[45]Outubro!$I$13</f>
        <v>*</v>
      </c>
      <c r="K49" s="131" t="str">
        <f>[45]Outubro!$I$14</f>
        <v>*</v>
      </c>
      <c r="L49" s="131" t="str">
        <f>[45]Outubro!$I$15</f>
        <v>*</v>
      </c>
      <c r="M49" s="131" t="str">
        <f>[45]Outubro!$I$16</f>
        <v>*</v>
      </c>
      <c r="N49" s="131" t="str">
        <f>[45]Outubro!$I$17</f>
        <v>*</v>
      </c>
      <c r="O49" s="131" t="str">
        <f>[45]Outubro!$I$18</f>
        <v>*</v>
      </c>
      <c r="P49" s="131" t="str">
        <f>[45]Outubro!$I$19</f>
        <v>*</v>
      </c>
      <c r="Q49" s="131" t="str">
        <f>[45]Outubro!$I$20</f>
        <v>*</v>
      </c>
      <c r="R49" s="131" t="str">
        <f>[45]Outubro!$I$21</f>
        <v>*</v>
      </c>
      <c r="S49" s="131" t="str">
        <f>[45]Outubro!$I$22</f>
        <v>*</v>
      </c>
      <c r="T49" s="131" t="str">
        <f>[45]Outubro!$I$23</f>
        <v>*</v>
      </c>
      <c r="U49" s="131" t="str">
        <f>[45]Outubro!$I$24</f>
        <v>*</v>
      </c>
      <c r="V49" s="131" t="str">
        <f>[45]Outubro!$I$25</f>
        <v>*</v>
      </c>
      <c r="W49" s="131" t="str">
        <f>[45]Outubro!$I$26</f>
        <v>*</v>
      </c>
      <c r="X49" s="131" t="str">
        <f>[45]Outubro!$I$27</f>
        <v>*</v>
      </c>
      <c r="Y49" s="131" t="str">
        <f>[45]Outubro!$I$28</f>
        <v>*</v>
      </c>
      <c r="Z49" s="131" t="str">
        <f>[45]Outubro!$I$29</f>
        <v>*</v>
      </c>
      <c r="AA49" s="131" t="str">
        <f>[45]Outubro!$I$30</f>
        <v>*</v>
      </c>
      <c r="AB49" s="131" t="str">
        <f>[45]Outubro!$I$31</f>
        <v>*</v>
      </c>
      <c r="AC49" s="131" t="str">
        <f>[45]Outubro!$I$32</f>
        <v>*</v>
      </c>
      <c r="AD49" s="131" t="str">
        <f>[45]Outubro!$I$33</f>
        <v>*</v>
      </c>
      <c r="AE49" s="131" t="str">
        <f>[45]Outubro!$I$34</f>
        <v>*</v>
      </c>
      <c r="AF49" s="131" t="str">
        <f>[45]Outubro!$I$35</f>
        <v>*</v>
      </c>
      <c r="AG49" s="127" t="str">
        <f>[45]Outubro!$I$36</f>
        <v>*</v>
      </c>
    </row>
    <row r="50" spans="1:38" s="5" customFormat="1" ht="17.100000000000001" customHeight="1" thickBot="1" x14ac:dyDescent="0.25">
      <c r="A50" s="100" t="s">
        <v>224</v>
      </c>
      <c r="B50" s="101" t="s">
        <v>232</v>
      </c>
      <c r="C50" s="102" t="s">
        <v>232</v>
      </c>
      <c r="D50" s="102" t="s">
        <v>233</v>
      </c>
      <c r="E50" s="102" t="s">
        <v>234</v>
      </c>
      <c r="F50" s="102" t="s">
        <v>234</v>
      </c>
      <c r="G50" s="102" t="s">
        <v>234</v>
      </c>
      <c r="H50" s="102" t="s">
        <v>232</v>
      </c>
      <c r="I50" s="102" t="s">
        <v>232</v>
      </c>
      <c r="J50" s="102" t="s">
        <v>233</v>
      </c>
      <c r="K50" s="102" t="s">
        <v>235</v>
      </c>
      <c r="L50" s="102" t="s">
        <v>232</v>
      </c>
      <c r="M50" s="102" t="s">
        <v>232</v>
      </c>
      <c r="N50" s="102" t="s">
        <v>232</v>
      </c>
      <c r="O50" s="102" t="s">
        <v>232</v>
      </c>
      <c r="P50" s="102" t="s">
        <v>232</v>
      </c>
      <c r="Q50" s="102" t="s">
        <v>235</v>
      </c>
      <c r="R50" s="102" t="s">
        <v>236</v>
      </c>
      <c r="S50" s="102" t="s">
        <v>236</v>
      </c>
      <c r="T50" s="102" t="s">
        <v>232</v>
      </c>
      <c r="U50" s="102" t="s">
        <v>232</v>
      </c>
      <c r="V50" s="102" t="s">
        <v>232</v>
      </c>
      <c r="W50" s="102" t="s">
        <v>237</v>
      </c>
      <c r="X50" s="102" t="s">
        <v>232</v>
      </c>
      <c r="Y50" s="102" t="s">
        <v>232</v>
      </c>
      <c r="Z50" s="102" t="s">
        <v>232</v>
      </c>
      <c r="AA50" s="102" t="s">
        <v>232</v>
      </c>
      <c r="AB50" s="102" t="s">
        <v>232</v>
      </c>
      <c r="AC50" s="102" t="s">
        <v>232</v>
      </c>
      <c r="AD50" s="102" t="s">
        <v>232</v>
      </c>
      <c r="AE50" s="123" t="s">
        <v>238</v>
      </c>
      <c r="AF50" s="103" t="s">
        <v>238</v>
      </c>
      <c r="AG50" s="124"/>
      <c r="AL50" s="5" t="s">
        <v>47</v>
      </c>
    </row>
    <row r="51" spans="1:38" s="8" customFormat="1" ht="13.5" thickBot="1" x14ac:dyDescent="0.25">
      <c r="A51" s="177" t="s">
        <v>223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9"/>
      <c r="AF51" s="120"/>
      <c r="AG51" s="128" t="s">
        <v>232</v>
      </c>
      <c r="AL51" s="8" t="s">
        <v>47</v>
      </c>
    </row>
    <row r="52" spans="1:38" x14ac:dyDescent="0.2">
      <c r="A52" s="47"/>
      <c r="B52" s="48"/>
      <c r="C52" s="48"/>
      <c r="D52" s="48" t="s">
        <v>101</v>
      </c>
      <c r="E52" s="48"/>
      <c r="F52" s="48"/>
      <c r="G52" s="48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55"/>
      <c r="AE52" s="61" t="s">
        <v>47</v>
      </c>
      <c r="AF52" s="61"/>
      <c r="AG52" s="88"/>
    </row>
    <row r="53" spans="1:38" x14ac:dyDescent="0.2">
      <c r="A53" s="47"/>
      <c r="B53" s="49" t="s">
        <v>102</v>
      </c>
      <c r="C53" s="49"/>
      <c r="D53" s="49"/>
      <c r="E53" s="49"/>
      <c r="F53" s="49"/>
      <c r="G53" s="49"/>
      <c r="H53" s="49"/>
      <c r="I53" s="49"/>
      <c r="J53" s="86"/>
      <c r="K53" s="86"/>
      <c r="L53" s="86"/>
      <c r="M53" s="86" t="s">
        <v>45</v>
      </c>
      <c r="N53" s="86"/>
      <c r="O53" s="86"/>
      <c r="P53" s="86"/>
      <c r="Q53" s="86"/>
      <c r="R53" s="86"/>
      <c r="S53" s="86"/>
      <c r="T53" s="146" t="s">
        <v>97</v>
      </c>
      <c r="U53" s="146"/>
      <c r="V53" s="146"/>
      <c r="W53" s="146"/>
      <c r="X53" s="146"/>
      <c r="Y53" s="86"/>
      <c r="Z53" s="86"/>
      <c r="AA53" s="86"/>
      <c r="AB53" s="86"/>
      <c r="AC53" s="86"/>
      <c r="AD53" s="86"/>
      <c r="AE53" s="86"/>
      <c r="AF53" s="117"/>
      <c r="AG53" s="88"/>
      <c r="AL53" t="s">
        <v>47</v>
      </c>
    </row>
    <row r="54" spans="1:38" x14ac:dyDescent="0.2">
      <c r="A54" s="50"/>
      <c r="B54" s="86"/>
      <c r="C54" s="86"/>
      <c r="D54" s="86"/>
      <c r="E54" s="86"/>
      <c r="F54" s="86"/>
      <c r="G54" s="86"/>
      <c r="H54" s="86"/>
      <c r="I54" s="86"/>
      <c r="J54" s="87"/>
      <c r="K54" s="87"/>
      <c r="L54" s="87"/>
      <c r="M54" s="87" t="s">
        <v>46</v>
      </c>
      <c r="N54" s="87"/>
      <c r="O54" s="87"/>
      <c r="P54" s="87"/>
      <c r="Q54" s="86"/>
      <c r="R54" s="86"/>
      <c r="S54" s="86"/>
      <c r="T54" s="147" t="s">
        <v>98</v>
      </c>
      <c r="U54" s="147"/>
      <c r="V54" s="147"/>
      <c r="W54" s="147"/>
      <c r="X54" s="147"/>
      <c r="Y54" s="86"/>
      <c r="Z54" s="86"/>
      <c r="AA54" s="86"/>
      <c r="AB54" s="86"/>
      <c r="AC54" s="86"/>
      <c r="AD54" s="55"/>
      <c r="AE54" s="55"/>
      <c r="AF54" s="55"/>
      <c r="AG54" s="88"/>
    </row>
    <row r="55" spans="1:38" x14ac:dyDescent="0.2">
      <c r="A55" s="47"/>
      <c r="B55" s="48"/>
      <c r="C55" s="48"/>
      <c r="D55" s="48"/>
      <c r="E55" s="48"/>
      <c r="F55" s="48"/>
      <c r="G55" s="48"/>
      <c r="H55" s="48"/>
      <c r="I55" s="48"/>
      <c r="J55" s="48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55"/>
      <c r="AE55" s="55"/>
      <c r="AF55" s="55"/>
      <c r="AG55" s="88"/>
    </row>
    <row r="56" spans="1:38" x14ac:dyDescent="0.2">
      <c r="A56" s="50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55"/>
      <c r="AF56" s="55"/>
      <c r="AG56" s="88"/>
    </row>
    <row r="57" spans="1:38" x14ac:dyDescent="0.2">
      <c r="A57" s="50"/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56"/>
      <c r="AF57" s="56"/>
      <c r="AG57" s="88"/>
    </row>
    <row r="58" spans="1:38" ht="13.5" thickBot="1" x14ac:dyDescent="0.25">
      <c r="A58" s="62"/>
      <c r="B58" s="63"/>
      <c r="C58" s="63"/>
      <c r="D58" s="63"/>
      <c r="E58" s="63"/>
      <c r="F58" s="63"/>
      <c r="G58" s="63" t="s">
        <v>47</v>
      </c>
      <c r="H58" s="63"/>
      <c r="I58" s="63"/>
      <c r="J58" s="63"/>
      <c r="K58" s="63"/>
      <c r="L58" s="63" t="s">
        <v>47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89"/>
    </row>
    <row r="59" spans="1:38" x14ac:dyDescent="0.2">
      <c r="AG59" s="7"/>
    </row>
    <row r="62" spans="1:38" x14ac:dyDescent="0.2">
      <c r="V62" s="2" t="s">
        <v>47</v>
      </c>
    </row>
    <row r="66" spans="10:34" x14ac:dyDescent="0.2">
      <c r="Q66" s="2" t="s">
        <v>47</v>
      </c>
    </row>
    <row r="67" spans="10:34" x14ac:dyDescent="0.2">
      <c r="J67" s="2" t="s">
        <v>47</v>
      </c>
      <c r="AH67" t="s">
        <v>47</v>
      </c>
    </row>
    <row r="69" spans="10:34" x14ac:dyDescent="0.2">
      <c r="O69" s="2" t="s">
        <v>47</v>
      </c>
    </row>
    <row r="70" spans="10:34" x14ac:dyDescent="0.2">
      <c r="P70" s="2" t="s">
        <v>47</v>
      </c>
      <c r="AB70" s="2" t="s">
        <v>47</v>
      </c>
    </row>
    <row r="74" spans="10:34" x14ac:dyDescent="0.2">
      <c r="Z74" s="2" t="s">
        <v>47</v>
      </c>
    </row>
    <row r="82" spans="22:22" x14ac:dyDescent="0.2">
      <c r="V82" s="2" t="s">
        <v>47</v>
      </c>
    </row>
  </sheetData>
  <sheetProtection password="C6EC" sheet="1" objects="1" scenarios="1"/>
  <mergeCells count="37">
    <mergeCell ref="B2:AG2"/>
    <mergeCell ref="W3:W4"/>
    <mergeCell ref="L3:L4"/>
    <mergeCell ref="V3:V4"/>
    <mergeCell ref="Y3:Y4"/>
    <mergeCell ref="Z3:Z4"/>
    <mergeCell ref="AE3:AE4"/>
    <mergeCell ref="AA3:AA4"/>
    <mergeCell ref="AB3:AB4"/>
    <mergeCell ref="AC3:AC4"/>
    <mergeCell ref="AD3:AD4"/>
    <mergeCell ref="X3:X4"/>
    <mergeCell ref="AF3:AF4"/>
    <mergeCell ref="A1:AG1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R3:R4"/>
    <mergeCell ref="S3:S4"/>
    <mergeCell ref="T3:T4"/>
    <mergeCell ref="U3:U4"/>
    <mergeCell ref="T53:X53"/>
    <mergeCell ref="T54:X54"/>
    <mergeCell ref="M3:M4"/>
    <mergeCell ref="N3:N4"/>
    <mergeCell ref="O3:O4"/>
    <mergeCell ref="P3:P4"/>
    <mergeCell ref="Q3:Q4"/>
    <mergeCell ref="A51:AE51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zoomScale="90" zoomScaleNormal="90" workbookViewId="0">
      <selection activeCell="AK81" sqref="AK81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12" width="5.42578125" style="2" bestFit="1" customWidth="1"/>
    <col min="13" max="13" width="5.85546875" style="2" customWidth="1"/>
    <col min="14" max="14" width="7.42578125" style="2" customWidth="1"/>
    <col min="15" max="15" width="6.5703125" style="2" customWidth="1"/>
    <col min="16" max="27" width="5.42578125" style="2" bestFit="1" customWidth="1"/>
    <col min="28" max="28" width="5.85546875" style="2" customWidth="1"/>
    <col min="29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54" t="s">
        <v>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70"/>
    </row>
    <row r="2" spans="1:34" s="4" customFormat="1" ht="20.100000000000001" customHeight="1" x14ac:dyDescent="0.2">
      <c r="A2" s="157" t="s">
        <v>21</v>
      </c>
      <c r="B2" s="151" t="s">
        <v>231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67"/>
      <c r="AG2" s="152"/>
      <c r="AH2" s="153"/>
    </row>
    <row r="3" spans="1:34" s="5" customFormat="1" ht="20.100000000000001" customHeight="1" x14ac:dyDescent="0.2">
      <c r="A3" s="157"/>
      <c r="B3" s="148">
        <v>1</v>
      </c>
      <c r="C3" s="148">
        <f>SUM(B3+1)</f>
        <v>2</v>
      </c>
      <c r="D3" s="148">
        <f t="shared" ref="D3:AD3" si="0">SUM(C3+1)</f>
        <v>3</v>
      </c>
      <c r="E3" s="148">
        <f t="shared" si="0"/>
        <v>4</v>
      </c>
      <c r="F3" s="148">
        <f t="shared" si="0"/>
        <v>5</v>
      </c>
      <c r="G3" s="148">
        <f t="shared" si="0"/>
        <v>6</v>
      </c>
      <c r="H3" s="148">
        <f t="shared" si="0"/>
        <v>7</v>
      </c>
      <c r="I3" s="148">
        <f t="shared" si="0"/>
        <v>8</v>
      </c>
      <c r="J3" s="148">
        <f t="shared" si="0"/>
        <v>9</v>
      </c>
      <c r="K3" s="148">
        <f t="shared" si="0"/>
        <v>10</v>
      </c>
      <c r="L3" s="148">
        <f t="shared" si="0"/>
        <v>11</v>
      </c>
      <c r="M3" s="148">
        <f t="shared" si="0"/>
        <v>12</v>
      </c>
      <c r="N3" s="148">
        <f t="shared" si="0"/>
        <v>13</v>
      </c>
      <c r="O3" s="148">
        <f t="shared" si="0"/>
        <v>14</v>
      </c>
      <c r="P3" s="148">
        <f t="shared" si="0"/>
        <v>15</v>
      </c>
      <c r="Q3" s="148">
        <f t="shared" si="0"/>
        <v>16</v>
      </c>
      <c r="R3" s="148">
        <f t="shared" si="0"/>
        <v>17</v>
      </c>
      <c r="S3" s="148">
        <f t="shared" si="0"/>
        <v>18</v>
      </c>
      <c r="T3" s="148">
        <f t="shared" si="0"/>
        <v>19</v>
      </c>
      <c r="U3" s="148">
        <f t="shared" si="0"/>
        <v>20</v>
      </c>
      <c r="V3" s="148">
        <f t="shared" si="0"/>
        <v>21</v>
      </c>
      <c r="W3" s="148">
        <f t="shared" si="0"/>
        <v>22</v>
      </c>
      <c r="X3" s="148">
        <f t="shared" si="0"/>
        <v>23</v>
      </c>
      <c r="Y3" s="148">
        <f t="shared" si="0"/>
        <v>24</v>
      </c>
      <c r="Z3" s="148">
        <f t="shared" si="0"/>
        <v>25</v>
      </c>
      <c r="AA3" s="148">
        <f t="shared" si="0"/>
        <v>26</v>
      </c>
      <c r="AB3" s="148">
        <f t="shared" si="0"/>
        <v>27</v>
      </c>
      <c r="AC3" s="148">
        <f t="shared" si="0"/>
        <v>28</v>
      </c>
      <c r="AD3" s="148">
        <f t="shared" si="0"/>
        <v>29</v>
      </c>
      <c r="AE3" s="166">
        <v>30</v>
      </c>
      <c r="AF3" s="149">
        <v>31</v>
      </c>
      <c r="AG3" s="119" t="s">
        <v>37</v>
      </c>
      <c r="AH3" s="109" t="s">
        <v>36</v>
      </c>
    </row>
    <row r="4" spans="1:34" s="5" customFormat="1" ht="20.100000000000001" customHeight="1" x14ac:dyDescent="0.2">
      <c r="A4" s="15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66"/>
      <c r="AF4" s="150"/>
      <c r="AG4" s="119" t="s">
        <v>35</v>
      </c>
      <c r="AH4" s="60" t="s">
        <v>35</v>
      </c>
    </row>
    <row r="5" spans="1:34" s="5" customFormat="1" x14ac:dyDescent="0.2">
      <c r="A5" s="58" t="s">
        <v>40</v>
      </c>
      <c r="B5" s="129">
        <f>[1]Outubro!$J$5</f>
        <v>38.159999999999997</v>
      </c>
      <c r="C5" s="129">
        <f>[1]Outubro!$J$6</f>
        <v>37.800000000000004</v>
      </c>
      <c r="D5" s="129">
        <f>[1]Outubro!$J$7</f>
        <v>27.36</v>
      </c>
      <c r="E5" s="129">
        <f>[1]Outubro!$J$8</f>
        <v>28.44</v>
      </c>
      <c r="F5" s="129">
        <f>[1]Outubro!$J$9</f>
        <v>29.16</v>
      </c>
      <c r="G5" s="129">
        <f>[1]Outubro!$J$10</f>
        <v>39.24</v>
      </c>
      <c r="H5" s="129">
        <f>[1]Outubro!$J$11</f>
        <v>30.96</v>
      </c>
      <c r="I5" s="129">
        <f>[1]Outubro!$J$12</f>
        <v>27</v>
      </c>
      <c r="J5" s="129">
        <f>[1]Outubro!$J$13</f>
        <v>49.32</v>
      </c>
      <c r="K5" s="129">
        <f>[1]Outubro!$J$14</f>
        <v>37.440000000000005</v>
      </c>
      <c r="L5" s="129">
        <f>[1]Outubro!$J$15</f>
        <v>24.12</v>
      </c>
      <c r="M5" s="129">
        <f>[1]Outubro!$J$16</f>
        <v>19.079999999999998</v>
      </c>
      <c r="N5" s="129">
        <f>[1]Outubro!$J$17</f>
        <v>26.64</v>
      </c>
      <c r="O5" s="129">
        <f>[1]Outubro!$J$18</f>
        <v>55.440000000000005</v>
      </c>
      <c r="P5" s="129">
        <f>[1]Outubro!$J$19</f>
        <v>42.480000000000004</v>
      </c>
      <c r="Q5" s="129">
        <f>[1]Outubro!$J$20</f>
        <v>29.16</v>
      </c>
      <c r="R5" s="129">
        <f>[1]Outubro!$J$21</f>
        <v>25.92</v>
      </c>
      <c r="S5" s="129">
        <f>[1]Outubro!$J$22</f>
        <v>38.159999999999997</v>
      </c>
      <c r="T5" s="129">
        <f>[1]Outubro!$J$23</f>
        <v>49.680000000000007</v>
      </c>
      <c r="U5" s="129">
        <f>[1]Outubro!$J$24</f>
        <v>34.56</v>
      </c>
      <c r="V5" s="129">
        <f>[1]Outubro!$J$25</f>
        <v>40.680000000000007</v>
      </c>
      <c r="W5" s="129">
        <f>[1]Outubro!$J$26</f>
        <v>24.12</v>
      </c>
      <c r="X5" s="129">
        <f>[1]Outubro!$J$27</f>
        <v>48.6</v>
      </c>
      <c r="Y5" s="129">
        <f>[1]Outubro!$J$28</f>
        <v>66.600000000000009</v>
      </c>
      <c r="Z5" s="129">
        <f>[1]Outubro!$J$29</f>
        <v>25.92</v>
      </c>
      <c r="AA5" s="129">
        <f>[1]Outubro!$J$30</f>
        <v>60.839999999999996</v>
      </c>
      <c r="AB5" s="129">
        <f>[1]Outubro!$J$31</f>
        <v>21.96</v>
      </c>
      <c r="AC5" s="129">
        <f>[1]Outubro!$J$32</f>
        <v>42.12</v>
      </c>
      <c r="AD5" s="129">
        <f>[1]Outubro!$J$33</f>
        <v>42.84</v>
      </c>
      <c r="AE5" s="129">
        <f>[1]Outubro!$J$34</f>
        <v>21.6</v>
      </c>
      <c r="AF5" s="129">
        <f>[1]Outubro!$J$35</f>
        <v>32.04</v>
      </c>
      <c r="AG5" s="15">
        <f t="shared" ref="AG5:AG6" si="1">MAX(B5:AF5)</f>
        <v>66.600000000000009</v>
      </c>
      <c r="AH5" s="126">
        <f t="shared" ref="AH5:AH6" si="2">AVERAGE(B5:AF5)</f>
        <v>36.046451612903219</v>
      </c>
    </row>
    <row r="6" spans="1:34" x14ac:dyDescent="0.2">
      <c r="A6" s="58" t="s">
        <v>0</v>
      </c>
      <c r="B6" s="11">
        <f>[2]Outubro!$J$5</f>
        <v>48.6</v>
      </c>
      <c r="C6" s="11">
        <f>[2]Outubro!$J$6</f>
        <v>30.96</v>
      </c>
      <c r="D6" s="11">
        <f>[2]Outubro!$J$7</f>
        <v>33.840000000000003</v>
      </c>
      <c r="E6" s="11">
        <f>[2]Outubro!$J$8</f>
        <v>28.8</v>
      </c>
      <c r="F6" s="11">
        <f>[2]Outubro!$J$9</f>
        <v>27.36</v>
      </c>
      <c r="G6" s="11">
        <f>[2]Outubro!$J$10</f>
        <v>20.88</v>
      </c>
      <c r="H6" s="11">
        <f>[2]Outubro!$J$11</f>
        <v>29.880000000000003</v>
      </c>
      <c r="I6" s="11">
        <f>[2]Outubro!$J$12</f>
        <v>38.159999999999997</v>
      </c>
      <c r="J6" s="11">
        <f>[2]Outubro!$J$13</f>
        <v>43.2</v>
      </c>
      <c r="K6" s="11">
        <f>[2]Outubro!$J$14</f>
        <v>34.200000000000003</v>
      </c>
      <c r="L6" s="11">
        <f>[2]Outubro!$J$15</f>
        <v>34.200000000000003</v>
      </c>
      <c r="M6" s="11">
        <f>[2]Outubro!$J$16</f>
        <v>31.319999999999997</v>
      </c>
      <c r="N6" s="11">
        <f>[2]Outubro!$J$17</f>
        <v>66.239999999999995</v>
      </c>
      <c r="O6" s="11">
        <f>[2]Outubro!$J$18</f>
        <v>68.760000000000005</v>
      </c>
      <c r="P6" s="11">
        <f>[2]Outubro!$J$19</f>
        <v>47.88</v>
      </c>
      <c r="Q6" s="11">
        <f>[2]Outubro!$J$20</f>
        <v>27</v>
      </c>
      <c r="R6" s="11">
        <f>[2]Outubro!$J$21</f>
        <v>35.64</v>
      </c>
      <c r="S6" s="11">
        <f>[2]Outubro!$J$22</f>
        <v>24.840000000000003</v>
      </c>
      <c r="T6" s="11">
        <f>[2]Outubro!$J$23</f>
        <v>37.080000000000005</v>
      </c>
      <c r="U6" s="11">
        <f>[2]Outubro!$J$24</f>
        <v>34.56</v>
      </c>
      <c r="V6" s="11">
        <f>[2]Outubro!$J$25</f>
        <v>35.64</v>
      </c>
      <c r="W6" s="11">
        <f>[2]Outubro!$J$26</f>
        <v>40.680000000000007</v>
      </c>
      <c r="X6" s="11">
        <f>[2]Outubro!$J$27</f>
        <v>39.6</v>
      </c>
      <c r="Y6" s="11">
        <f>[2]Outubro!$J$28</f>
        <v>27</v>
      </c>
      <c r="Z6" s="11">
        <f>[2]Outubro!$J$29</f>
        <v>28.08</v>
      </c>
      <c r="AA6" s="11">
        <f>[2]Outubro!$J$30</f>
        <v>66.239999999999995</v>
      </c>
      <c r="AB6" s="11">
        <f>[2]Outubro!$J$31</f>
        <v>21.6</v>
      </c>
      <c r="AC6" s="11">
        <f>[2]Outubro!$J$32</f>
        <v>25.92</v>
      </c>
      <c r="AD6" s="11">
        <f>[2]Outubro!$J$33</f>
        <v>34.56</v>
      </c>
      <c r="AE6" s="11">
        <f>[2]Outubro!$J$34</f>
        <v>28.08</v>
      </c>
      <c r="AF6" s="11">
        <f>[2]Outubro!$J$35</f>
        <v>30.96</v>
      </c>
      <c r="AG6" s="15">
        <f t="shared" si="1"/>
        <v>68.760000000000005</v>
      </c>
      <c r="AH6" s="126">
        <f t="shared" si="2"/>
        <v>36.185806451612905</v>
      </c>
    </row>
    <row r="7" spans="1:34" x14ac:dyDescent="0.2">
      <c r="A7" s="58" t="s">
        <v>104</v>
      </c>
      <c r="B7" s="11">
        <f>[3]Outubro!$J$5</f>
        <v>23.400000000000002</v>
      </c>
      <c r="C7" s="11">
        <f>[3]Outubro!$J$6</f>
        <v>26.64</v>
      </c>
      <c r="D7" s="11">
        <f>[3]Outubro!$J$7</f>
        <v>20.52</v>
      </c>
      <c r="E7" s="11">
        <f>[3]Outubro!$J$8</f>
        <v>37.440000000000005</v>
      </c>
      <c r="F7" s="11">
        <f>[3]Outubro!$J$9</f>
        <v>25.2</v>
      </c>
      <c r="G7" s="11">
        <f>[3]Outubro!$J$10</f>
        <v>25.92</v>
      </c>
      <c r="H7" s="11">
        <f>[3]Outubro!$J$11</f>
        <v>54</v>
      </c>
      <c r="I7" s="11">
        <f>[3]Outubro!$J$12</f>
        <v>42.480000000000004</v>
      </c>
      <c r="J7" s="11">
        <f>[3]Outubro!$J$13</f>
        <v>59.760000000000005</v>
      </c>
      <c r="K7" s="11">
        <f>[3]Outubro!$J$14</f>
        <v>45</v>
      </c>
      <c r="L7" s="11">
        <f>[3]Outubro!$J$15</f>
        <v>41.4</v>
      </c>
      <c r="M7" s="11">
        <f>[3]Outubro!$J$16</f>
        <v>25.92</v>
      </c>
      <c r="N7" s="11">
        <f>[3]Outubro!$J$17</f>
        <v>67.319999999999993</v>
      </c>
      <c r="O7" s="11">
        <f>[3]Outubro!$J$18</f>
        <v>38.880000000000003</v>
      </c>
      <c r="P7" s="11">
        <f>[3]Outubro!$J$19</f>
        <v>37.080000000000005</v>
      </c>
      <c r="Q7" s="11">
        <f>[3]Outubro!$J$20</f>
        <v>36</v>
      </c>
      <c r="R7" s="11">
        <f>[3]Outubro!$J$21</f>
        <v>38.519999999999996</v>
      </c>
      <c r="S7" s="11">
        <f>[3]Outubro!$J$22</f>
        <v>30.240000000000002</v>
      </c>
      <c r="T7" s="11">
        <f>[3]Outubro!$J$23</f>
        <v>36.72</v>
      </c>
      <c r="U7" s="11">
        <f>[3]Outubro!$J$24</f>
        <v>34.56</v>
      </c>
      <c r="V7" s="11">
        <f>[3]Outubro!$J$25</f>
        <v>36.72</v>
      </c>
      <c r="W7" s="11">
        <f>[3]Outubro!$J$26</f>
        <v>41.76</v>
      </c>
      <c r="X7" s="11">
        <f>[3]Outubro!$J$27</f>
        <v>40.32</v>
      </c>
      <c r="Y7" s="11">
        <f>[3]Outubro!$J$28</f>
        <v>35.64</v>
      </c>
      <c r="Z7" s="11">
        <f>[3]Outubro!$J$29</f>
        <v>32.4</v>
      </c>
      <c r="AA7" s="11">
        <f>[3]Outubro!$J$30</f>
        <v>70.2</v>
      </c>
      <c r="AB7" s="11">
        <f>[3]Outubro!$J$31</f>
        <v>30.6</v>
      </c>
      <c r="AC7" s="11">
        <f>[3]Outubro!$J$32</f>
        <v>33.840000000000003</v>
      </c>
      <c r="AD7" s="11">
        <f>[3]Outubro!$J$33</f>
        <v>37.080000000000005</v>
      </c>
      <c r="AE7" s="11">
        <f>[3]Outubro!$J$34</f>
        <v>34.92</v>
      </c>
      <c r="AF7" s="11">
        <f>[3]Outubro!$J$35</f>
        <v>34.200000000000003</v>
      </c>
      <c r="AG7" s="93">
        <f>MAX(B7:AF7)</f>
        <v>70.2</v>
      </c>
      <c r="AH7" s="116">
        <f>AVERAGE(B7:AF7)</f>
        <v>37.892903225806457</v>
      </c>
    </row>
    <row r="8" spans="1:34" x14ac:dyDescent="0.2">
      <c r="A8" s="58" t="s">
        <v>1</v>
      </c>
      <c r="B8" s="11" t="str">
        <f>[4]Outubro!$J$5</f>
        <v>*</v>
      </c>
      <c r="C8" s="11" t="str">
        <f>[4]Outubro!$J$6</f>
        <v>*</v>
      </c>
      <c r="D8" s="11" t="str">
        <f>[4]Outubro!$J$7</f>
        <v>*</v>
      </c>
      <c r="E8" s="11" t="str">
        <f>[4]Outubro!$J$8</f>
        <v>*</v>
      </c>
      <c r="F8" s="11" t="str">
        <f>[4]Outubro!$J$9</f>
        <v>*</v>
      </c>
      <c r="G8" s="11" t="str">
        <f>[4]Outubro!$J$10</f>
        <v>*</v>
      </c>
      <c r="H8" s="11" t="str">
        <f>[4]Outubro!$J$11</f>
        <v>*</v>
      </c>
      <c r="I8" s="11" t="str">
        <f>[4]Outubro!$J$12</f>
        <v>*</v>
      </c>
      <c r="J8" s="11" t="str">
        <f>[4]Outubro!$J$13</f>
        <v>*</v>
      </c>
      <c r="K8" s="11" t="str">
        <f>[4]Outubro!$J$14</f>
        <v>*</v>
      </c>
      <c r="L8" s="11" t="str">
        <f>[4]Outubro!$J$15</f>
        <v>*</v>
      </c>
      <c r="M8" s="11" t="str">
        <f>[4]Outubro!$J$16</f>
        <v>*</v>
      </c>
      <c r="N8" s="11" t="str">
        <f>[4]Outubro!$J$17</f>
        <v>*</v>
      </c>
      <c r="O8" s="11" t="str">
        <f>[4]Outubro!$J$18</f>
        <v>*</v>
      </c>
      <c r="P8" s="11" t="str">
        <f>[4]Outubro!$J$19</f>
        <v>*</v>
      </c>
      <c r="Q8" s="11" t="str">
        <f>[4]Outubro!$J$20</f>
        <v>*</v>
      </c>
      <c r="R8" s="11" t="str">
        <f>[4]Outubro!$J$21</f>
        <v>*</v>
      </c>
      <c r="S8" s="11" t="str">
        <f>[4]Outubro!$J$22</f>
        <v>*</v>
      </c>
      <c r="T8" s="11" t="str">
        <f>[4]Outubro!$J$23</f>
        <v>*</v>
      </c>
      <c r="U8" s="11" t="str">
        <f>[4]Outubro!$J$24</f>
        <v>*</v>
      </c>
      <c r="V8" s="11" t="str">
        <f>[4]Outubro!$J$25</f>
        <v>*</v>
      </c>
      <c r="W8" s="11" t="str">
        <f>[4]Outubro!$J$26</f>
        <v>*</v>
      </c>
      <c r="X8" s="11" t="str">
        <f>[4]Outubro!$J$27</f>
        <v>*</v>
      </c>
      <c r="Y8" s="11" t="str">
        <f>[4]Outubro!$J$28</f>
        <v>*</v>
      </c>
      <c r="Z8" s="11" t="str">
        <f>[4]Outubro!$J$29</f>
        <v>*</v>
      </c>
      <c r="AA8" s="11" t="str">
        <f>[4]Outubro!$J$30</f>
        <v>*</v>
      </c>
      <c r="AB8" s="11">
        <f>[4]Outubro!$J$31</f>
        <v>13.68</v>
      </c>
      <c r="AC8" s="11">
        <f>[4]Outubro!$J$32</f>
        <v>27.36</v>
      </c>
      <c r="AD8" s="11">
        <f>[4]Outubro!$J$33</f>
        <v>41.4</v>
      </c>
      <c r="AE8" s="11">
        <f>[4]Outubro!$J$34</f>
        <v>32.76</v>
      </c>
      <c r="AF8" s="11">
        <f>[4]Outubro!$J$35</f>
        <v>27.36</v>
      </c>
      <c r="AG8" s="93">
        <f>MAX(B8:AF8)</f>
        <v>41.4</v>
      </c>
      <c r="AH8" s="116">
        <f>AVERAGE(B8:AF8)</f>
        <v>28.512</v>
      </c>
    </row>
    <row r="9" spans="1:34" x14ac:dyDescent="0.2">
      <c r="A9" s="58" t="s">
        <v>167</v>
      </c>
      <c r="B9" s="11">
        <f>[5]Outubro!$J$5</f>
        <v>38.159999999999997</v>
      </c>
      <c r="C9" s="11">
        <f>[5]Outubro!$J$6</f>
        <v>34.200000000000003</v>
      </c>
      <c r="D9" s="11">
        <f>[5]Outubro!$J$7</f>
        <v>36</v>
      </c>
      <c r="E9" s="11">
        <f>[5]Outubro!$J$8</f>
        <v>34.200000000000003</v>
      </c>
      <c r="F9" s="11">
        <f>[5]Outubro!$J$9</f>
        <v>30.96</v>
      </c>
      <c r="G9" s="11">
        <f>[5]Outubro!$J$10</f>
        <v>26.28</v>
      </c>
      <c r="H9" s="11">
        <f>[5]Outubro!$J$11</f>
        <v>31.680000000000003</v>
      </c>
      <c r="I9" s="11">
        <f>[5]Outubro!$J$12</f>
        <v>41.04</v>
      </c>
      <c r="J9" s="11">
        <f>[5]Outubro!$J$13</f>
        <v>52.56</v>
      </c>
      <c r="K9" s="11">
        <f>[5]Outubro!$J$14</f>
        <v>47.88</v>
      </c>
      <c r="L9" s="11">
        <f>[5]Outubro!$J$15</f>
        <v>38.519999999999996</v>
      </c>
      <c r="M9" s="11">
        <f>[5]Outubro!$J$16</f>
        <v>37.080000000000005</v>
      </c>
      <c r="N9" s="11">
        <f>[5]Outubro!$J$17</f>
        <v>54</v>
      </c>
      <c r="O9" s="11">
        <f>[5]Outubro!$J$18</f>
        <v>55.800000000000004</v>
      </c>
      <c r="P9" s="11">
        <f>[5]Outubro!$J$19</f>
        <v>57.960000000000008</v>
      </c>
      <c r="Q9" s="11">
        <f>[5]Outubro!$J$20</f>
        <v>31.680000000000003</v>
      </c>
      <c r="R9" s="11">
        <f>[5]Outubro!$J$21</f>
        <v>47.88</v>
      </c>
      <c r="S9" s="11">
        <f>[5]Outubro!$J$22</f>
        <v>36.36</v>
      </c>
      <c r="T9" s="11">
        <f>[5]Outubro!$J$23</f>
        <v>63.72</v>
      </c>
      <c r="U9" s="11">
        <f>[5]Outubro!$J$24</f>
        <v>37.800000000000004</v>
      </c>
      <c r="V9" s="11">
        <f>[5]Outubro!$J$25</f>
        <v>71.64</v>
      </c>
      <c r="W9" s="11">
        <f>[5]Outubro!$J$26</f>
        <v>46.080000000000005</v>
      </c>
      <c r="X9" s="11">
        <f>[5]Outubro!$J$27</f>
        <v>48.6</v>
      </c>
      <c r="Y9" s="11">
        <f>[5]Outubro!$J$28</f>
        <v>46.800000000000004</v>
      </c>
      <c r="Z9" s="11">
        <f>[5]Outubro!$J$29</f>
        <v>34.56</v>
      </c>
      <c r="AA9" s="11">
        <f>[5]Outubro!$J$30</f>
        <v>71.64</v>
      </c>
      <c r="AB9" s="11">
        <f>[5]Outubro!$J$31</f>
        <v>22.68</v>
      </c>
      <c r="AC9" s="11">
        <f>[5]Outubro!$J$32</f>
        <v>29.880000000000003</v>
      </c>
      <c r="AD9" s="11">
        <f>[5]Outubro!$J$33</f>
        <v>46.800000000000004</v>
      </c>
      <c r="AE9" s="11">
        <f>[5]Outubro!$J$34</f>
        <v>45.72</v>
      </c>
      <c r="AF9" s="11">
        <f>[5]Outubro!$J$35</f>
        <v>32.4</v>
      </c>
      <c r="AG9" s="93">
        <f>MAX(B9:AF9)</f>
        <v>71.64</v>
      </c>
      <c r="AH9" s="116">
        <f>AVERAGE(B9:AF9)</f>
        <v>42.92129032258066</v>
      </c>
    </row>
    <row r="10" spans="1:34" x14ac:dyDescent="0.2">
      <c r="A10" s="58" t="s">
        <v>111</v>
      </c>
      <c r="B10" s="11" t="str">
        <f>[6]Outubro!$J$5</f>
        <v>*</v>
      </c>
      <c r="C10" s="11" t="str">
        <f>[6]Outubro!$J$6</f>
        <v>*</v>
      </c>
      <c r="D10" s="11" t="str">
        <f>[6]Outubro!$J$7</f>
        <v>*</v>
      </c>
      <c r="E10" s="11" t="str">
        <f>[6]Outubro!$J$8</f>
        <v>*</v>
      </c>
      <c r="F10" s="11" t="str">
        <f>[6]Outubro!$J$9</f>
        <v>*</v>
      </c>
      <c r="G10" s="11" t="str">
        <f>[6]Outubro!$J$10</f>
        <v>*</v>
      </c>
      <c r="H10" s="11" t="str">
        <f>[6]Outubro!$J$11</f>
        <v>*</v>
      </c>
      <c r="I10" s="11" t="str">
        <f>[6]Outubro!$J$12</f>
        <v>*</v>
      </c>
      <c r="J10" s="11" t="str">
        <f>[6]Outubro!$J$13</f>
        <v>*</v>
      </c>
      <c r="K10" s="11" t="str">
        <f>[6]Outubro!$J$14</f>
        <v>*</v>
      </c>
      <c r="L10" s="11" t="str">
        <f>[6]Outubro!$J$15</f>
        <v>*</v>
      </c>
      <c r="M10" s="11" t="str">
        <f>[6]Outubro!$J$16</f>
        <v>*</v>
      </c>
      <c r="N10" s="11" t="str">
        <f>[6]Outubro!$J$17</f>
        <v>*</v>
      </c>
      <c r="O10" s="11" t="str">
        <f>[6]Outubro!$J$18</f>
        <v>*</v>
      </c>
      <c r="P10" s="11" t="str">
        <f>[6]Outubro!$J$19</f>
        <v>*</v>
      </c>
      <c r="Q10" s="11" t="str">
        <f>[6]Outubro!$J$20</f>
        <v>*</v>
      </c>
      <c r="R10" s="11" t="str">
        <f>[6]Outubro!$J$21</f>
        <v>*</v>
      </c>
      <c r="S10" s="11" t="str">
        <f>[6]Outubro!$J$22</f>
        <v>*</v>
      </c>
      <c r="T10" s="11" t="str">
        <f>[6]Outubro!$J$23</f>
        <v>*</v>
      </c>
      <c r="U10" s="11" t="str">
        <f>[6]Outubro!$J$24</f>
        <v>*</v>
      </c>
      <c r="V10" s="11" t="str">
        <f>[6]Outubro!$J$25</f>
        <v>*</v>
      </c>
      <c r="W10" s="11" t="str">
        <f>[6]Outubro!$J$26</f>
        <v>*</v>
      </c>
      <c r="X10" s="11" t="str">
        <f>[6]Outubro!$J$27</f>
        <v>*</v>
      </c>
      <c r="Y10" s="11" t="str">
        <f>[6]Outubro!$J$28</f>
        <v>*</v>
      </c>
      <c r="Z10" s="11" t="str">
        <f>[6]Outubro!$J$29</f>
        <v>*</v>
      </c>
      <c r="AA10" s="11" t="str">
        <f>[6]Outubro!$J$30</f>
        <v>*</v>
      </c>
      <c r="AB10" s="11" t="str">
        <f>[6]Outubro!$J$31</f>
        <v>*</v>
      </c>
      <c r="AC10" s="11" t="str">
        <f>[6]Outubro!$J$32</f>
        <v>*</v>
      </c>
      <c r="AD10" s="11" t="str">
        <f>[6]Outubro!$J$33</f>
        <v>*</v>
      </c>
      <c r="AE10" s="11" t="str">
        <f>[6]Outubro!$J$34</f>
        <v>*</v>
      </c>
      <c r="AF10" s="11" t="str">
        <f>[6]Outubro!$J$35</f>
        <v>*</v>
      </c>
      <c r="AG10" s="93" t="s">
        <v>226</v>
      </c>
      <c r="AH10" s="116" t="s">
        <v>226</v>
      </c>
    </row>
    <row r="11" spans="1:34" x14ac:dyDescent="0.2">
      <c r="A11" s="58" t="s">
        <v>64</v>
      </c>
      <c r="B11" s="11" t="str">
        <f>[7]Outubro!$J$5</f>
        <v>*</v>
      </c>
      <c r="C11" s="11" t="str">
        <f>[7]Outubro!$J$6</f>
        <v>*</v>
      </c>
      <c r="D11" s="11" t="str">
        <f>[7]Outubro!$J$7</f>
        <v>*</v>
      </c>
      <c r="E11" s="11" t="str">
        <f>[7]Outubro!$J$8</f>
        <v>*</v>
      </c>
      <c r="F11" s="11" t="str">
        <f>[7]Outubro!$J$9</f>
        <v>*</v>
      </c>
      <c r="G11" s="11" t="str">
        <f>[7]Outubro!$J$10</f>
        <v>*</v>
      </c>
      <c r="H11" s="11" t="str">
        <f>[7]Outubro!$J$11</f>
        <v>*</v>
      </c>
      <c r="I11" s="11" t="str">
        <f>[7]Outubro!$J$12</f>
        <v>*</v>
      </c>
      <c r="J11" s="11" t="str">
        <f>[7]Outubro!$J$13</f>
        <v>*</v>
      </c>
      <c r="K11" s="11" t="str">
        <f>[7]Outubro!$J$14</f>
        <v>*</v>
      </c>
      <c r="L11" s="11" t="str">
        <f>[7]Outubro!$J$15</f>
        <v>*</v>
      </c>
      <c r="M11" s="11" t="str">
        <f>[7]Outubro!$J$16</f>
        <v>*</v>
      </c>
      <c r="N11" s="11" t="str">
        <f>[7]Outubro!$J$17</f>
        <v>*</v>
      </c>
      <c r="O11" s="11" t="str">
        <f>[7]Outubro!$J$18</f>
        <v>*</v>
      </c>
      <c r="P11" s="11" t="str">
        <f>[7]Outubro!$J$19</f>
        <v>*</v>
      </c>
      <c r="Q11" s="11" t="str">
        <f>[7]Outubro!$J$20</f>
        <v>*</v>
      </c>
      <c r="R11" s="11" t="str">
        <f>[7]Outubro!$J$21</f>
        <v>*</v>
      </c>
      <c r="S11" s="11" t="str">
        <f>[7]Outubro!$J$22</f>
        <v>*</v>
      </c>
      <c r="T11" s="11" t="str">
        <f>[7]Outubro!$J$23</f>
        <v>*</v>
      </c>
      <c r="U11" s="11" t="str">
        <f>[7]Outubro!$J$24</f>
        <v>*</v>
      </c>
      <c r="V11" s="11" t="str">
        <f>[7]Outubro!$J$25</f>
        <v>*</v>
      </c>
      <c r="W11" s="11" t="str">
        <f>[7]Outubro!$J$26</f>
        <v>*</v>
      </c>
      <c r="X11" s="11" t="str">
        <f>[7]Outubro!$J$27</f>
        <v>*</v>
      </c>
      <c r="Y11" s="11" t="str">
        <f>[7]Outubro!$J$28</f>
        <v>*</v>
      </c>
      <c r="Z11" s="11" t="str">
        <f>[7]Outubro!$J$29</f>
        <v>*</v>
      </c>
      <c r="AA11" s="11" t="str">
        <f>[7]Outubro!$J$30</f>
        <v>*</v>
      </c>
      <c r="AB11" s="11" t="str">
        <f>[7]Outubro!$J$31</f>
        <v>*</v>
      </c>
      <c r="AC11" s="11" t="str">
        <f>[7]Outubro!$J$32</f>
        <v>*</v>
      </c>
      <c r="AD11" s="11" t="str">
        <f>[7]Outubro!$J$33</f>
        <v>*</v>
      </c>
      <c r="AE11" s="11" t="str">
        <f>[7]Outubro!$J$34</f>
        <v>*</v>
      </c>
      <c r="AF11" s="11" t="str">
        <f>[7]Outubro!$J$35</f>
        <v>*</v>
      </c>
      <c r="AG11" s="15" t="s">
        <v>226</v>
      </c>
      <c r="AH11" s="126" t="s">
        <v>226</v>
      </c>
    </row>
    <row r="12" spans="1:34" x14ac:dyDescent="0.2">
      <c r="A12" s="58" t="s">
        <v>41</v>
      </c>
      <c r="B12" s="11" t="str">
        <f>[8]Outubro!$J$5</f>
        <v>*</v>
      </c>
      <c r="C12" s="11" t="str">
        <f>[8]Outubro!$J$6</f>
        <v>*</v>
      </c>
      <c r="D12" s="11" t="str">
        <f>[8]Outubro!$J$7</f>
        <v>*</v>
      </c>
      <c r="E12" s="11" t="str">
        <f>[8]Outubro!$J$8</f>
        <v>*</v>
      </c>
      <c r="F12" s="11" t="str">
        <f>[8]Outubro!$J$9</f>
        <v>*</v>
      </c>
      <c r="G12" s="11" t="str">
        <f>[8]Outubro!$J$10</f>
        <v>*</v>
      </c>
      <c r="H12" s="11" t="str">
        <f>[8]Outubro!$J$11</f>
        <v>*</v>
      </c>
      <c r="I12" s="11" t="str">
        <f>[8]Outubro!$J$12</f>
        <v>*</v>
      </c>
      <c r="J12" s="11" t="str">
        <f>[8]Outubro!$J$13</f>
        <v>*</v>
      </c>
      <c r="K12" s="11" t="str">
        <f>[8]Outubro!$J$14</f>
        <v>*</v>
      </c>
      <c r="L12" s="11" t="str">
        <f>[8]Outubro!$J$15</f>
        <v>*</v>
      </c>
      <c r="M12" s="11" t="str">
        <f>[8]Outubro!$J$16</f>
        <v>*</v>
      </c>
      <c r="N12" s="11" t="str">
        <f>[8]Outubro!$J$17</f>
        <v>*</v>
      </c>
      <c r="O12" s="11" t="str">
        <f>[8]Outubro!$J$18</f>
        <v>*</v>
      </c>
      <c r="P12" s="11" t="str">
        <f>[8]Outubro!$J$19</f>
        <v>*</v>
      </c>
      <c r="Q12" s="11" t="str">
        <f>[8]Outubro!$J$20</f>
        <v>*</v>
      </c>
      <c r="R12" s="11" t="str">
        <f>[8]Outubro!$J$21</f>
        <v>*</v>
      </c>
      <c r="S12" s="11" t="str">
        <f>[8]Outubro!$J$22</f>
        <v>*</v>
      </c>
      <c r="T12" s="11" t="str">
        <f>[8]Outubro!$J$23</f>
        <v>*</v>
      </c>
      <c r="U12" s="11" t="str">
        <f>[8]Outubro!$J$24</f>
        <v>*</v>
      </c>
      <c r="V12" s="11" t="str">
        <f>[8]Outubro!$J$25</f>
        <v>*</v>
      </c>
      <c r="W12" s="11" t="str">
        <f>[8]Outubro!$J$26</f>
        <v>*</v>
      </c>
      <c r="X12" s="11" t="str">
        <f>[8]Outubro!$J$27</f>
        <v>*</v>
      </c>
      <c r="Y12" s="11" t="str">
        <f>[8]Outubro!$J$28</f>
        <v>*</v>
      </c>
      <c r="Z12" s="11" t="str">
        <f>[8]Outubro!$J$29</f>
        <v>*</v>
      </c>
      <c r="AA12" s="11" t="str">
        <f>[8]Outubro!$J$30</f>
        <v>*</v>
      </c>
      <c r="AB12" s="11" t="str">
        <f>[8]Outubro!$J$31</f>
        <v>*</v>
      </c>
      <c r="AC12" s="11" t="str">
        <f>[8]Outubro!$J$32</f>
        <v>*</v>
      </c>
      <c r="AD12" s="11" t="str">
        <f>[8]Outubro!$J$33</f>
        <v>*</v>
      </c>
      <c r="AE12" s="11" t="str">
        <f>[8]Outubro!$J$34</f>
        <v>*</v>
      </c>
      <c r="AF12" s="11" t="str">
        <f>[8]Outubro!$J$35</f>
        <v>*</v>
      </c>
      <c r="AG12" s="15" t="s">
        <v>226</v>
      </c>
      <c r="AH12" s="126" t="s">
        <v>226</v>
      </c>
    </row>
    <row r="13" spans="1:34" x14ac:dyDescent="0.2">
      <c r="A13" s="58" t="s">
        <v>114</v>
      </c>
      <c r="B13" s="11">
        <f>[9]Outubro!$J$5</f>
        <v>40.680000000000007</v>
      </c>
      <c r="C13" s="11">
        <f>[9]Outubro!$J$6</f>
        <v>27.36</v>
      </c>
      <c r="D13" s="11">
        <f>[9]Outubro!$J$7</f>
        <v>39.6</v>
      </c>
      <c r="E13" s="11">
        <f>[9]Outubro!$J$8</f>
        <v>45.36</v>
      </c>
      <c r="F13" s="11">
        <f>[9]Outubro!$J$9</f>
        <v>38.519999999999996</v>
      </c>
      <c r="G13" s="11">
        <f>[9]Outubro!$J$10</f>
        <v>25.2</v>
      </c>
      <c r="H13" s="11">
        <f>[9]Outubro!$J$11</f>
        <v>38.159999999999997</v>
      </c>
      <c r="I13" s="11">
        <f>[9]Outubro!$J$12</f>
        <v>34.92</v>
      </c>
      <c r="J13" s="11">
        <f>[9]Outubro!$J$13</f>
        <v>51.84</v>
      </c>
      <c r="K13" s="11">
        <f>[9]Outubro!$J$14</f>
        <v>42.480000000000004</v>
      </c>
      <c r="L13" s="11">
        <f>[9]Outubro!$J$15</f>
        <v>33.840000000000003</v>
      </c>
      <c r="M13" s="11">
        <f>[9]Outubro!$J$16</f>
        <v>35.28</v>
      </c>
      <c r="N13" s="11">
        <f>[9]Outubro!$J$17</f>
        <v>32.04</v>
      </c>
      <c r="O13" s="11">
        <f>[9]Outubro!$J$18</f>
        <v>53.28</v>
      </c>
      <c r="P13" s="11">
        <f>[9]Outubro!$J$19</f>
        <v>37.440000000000005</v>
      </c>
      <c r="Q13" s="11">
        <f>[9]Outubro!$J$20</f>
        <v>50.4</v>
      </c>
      <c r="R13" s="11">
        <f>[9]Outubro!$J$21</f>
        <v>27</v>
      </c>
      <c r="S13" s="11">
        <f>[9]Outubro!$J$22</f>
        <v>28.8</v>
      </c>
      <c r="T13" s="11">
        <f>[9]Outubro!$J$23</f>
        <v>42.12</v>
      </c>
      <c r="U13" s="11">
        <f>[9]Outubro!$J$24</f>
        <v>30.240000000000002</v>
      </c>
      <c r="V13" s="11">
        <f>[9]Outubro!$J$25</f>
        <v>42.84</v>
      </c>
      <c r="W13" s="11">
        <f>[9]Outubro!$J$26</f>
        <v>30.6</v>
      </c>
      <c r="X13" s="11">
        <f>[9]Outubro!$J$27</f>
        <v>30.240000000000002</v>
      </c>
      <c r="Y13" s="11">
        <f>[9]Outubro!$J$28</f>
        <v>34.92</v>
      </c>
      <c r="Z13" s="11">
        <f>[9]Outubro!$J$29</f>
        <v>30.96</v>
      </c>
      <c r="AA13" s="11">
        <f>[9]Outubro!$J$30</f>
        <v>65.160000000000011</v>
      </c>
      <c r="AB13" s="11">
        <f>[9]Outubro!$J$31</f>
        <v>28.8</v>
      </c>
      <c r="AC13" s="11">
        <f>[9]Outubro!$J$32</f>
        <v>34.56</v>
      </c>
      <c r="AD13" s="11">
        <f>[9]Outubro!$J$33</f>
        <v>48.96</v>
      </c>
      <c r="AE13" s="11">
        <f>[9]Outubro!$J$34</f>
        <v>46.440000000000005</v>
      </c>
      <c r="AF13" s="11">
        <f>[9]Outubro!$J$35</f>
        <v>34.92</v>
      </c>
      <c r="AG13" s="93">
        <f>MAX(B13:AF13)</f>
        <v>65.160000000000011</v>
      </c>
      <c r="AH13" s="116">
        <f>AVERAGE(B13:AF13)</f>
        <v>38.160000000000011</v>
      </c>
    </row>
    <row r="14" spans="1:34" x14ac:dyDescent="0.2">
      <c r="A14" s="58" t="s">
        <v>118</v>
      </c>
      <c r="B14" s="11" t="str">
        <f>[10]Outubro!$J$5</f>
        <v>*</v>
      </c>
      <c r="C14" s="11" t="str">
        <f>[10]Outubro!$J$6</f>
        <v>*</v>
      </c>
      <c r="D14" s="11" t="str">
        <f>[10]Outubro!$J$7</f>
        <v>*</v>
      </c>
      <c r="E14" s="11" t="str">
        <f>[10]Outubro!$J$8</f>
        <v>*</v>
      </c>
      <c r="F14" s="11" t="str">
        <f>[10]Outubro!$J$9</f>
        <v>*</v>
      </c>
      <c r="G14" s="11" t="str">
        <f>[10]Outubro!$J$10</f>
        <v>*</v>
      </c>
      <c r="H14" s="11" t="str">
        <f>[10]Outubro!$J$11</f>
        <v>*</v>
      </c>
      <c r="I14" s="11" t="str">
        <f>[10]Outubro!$J$12</f>
        <v>*</v>
      </c>
      <c r="J14" s="11" t="str">
        <f>[10]Outubro!$J$13</f>
        <v>*</v>
      </c>
      <c r="K14" s="11" t="str">
        <f>[10]Outubro!$J$14</f>
        <v>*</v>
      </c>
      <c r="L14" s="11" t="str">
        <f>[10]Outubro!$J$15</f>
        <v>*</v>
      </c>
      <c r="M14" s="11" t="str">
        <f>[10]Outubro!$J$16</f>
        <v>*</v>
      </c>
      <c r="N14" s="11" t="str">
        <f>[10]Outubro!$J$17</f>
        <v>*</v>
      </c>
      <c r="O14" s="11" t="str">
        <f>[10]Outubro!$J$18</f>
        <v>*</v>
      </c>
      <c r="P14" s="11" t="str">
        <f>[10]Outubro!$J$19</f>
        <v>*</v>
      </c>
      <c r="Q14" s="11" t="str">
        <f>[10]Outubro!$J$20</f>
        <v>*</v>
      </c>
      <c r="R14" s="11" t="str">
        <f>[10]Outubro!$J$21</f>
        <v>*</v>
      </c>
      <c r="S14" s="11" t="str">
        <f>[10]Outubro!$J$22</f>
        <v>*</v>
      </c>
      <c r="T14" s="11" t="str">
        <f>[10]Outubro!$J$23</f>
        <v>*</v>
      </c>
      <c r="U14" s="11" t="str">
        <f>[10]Outubro!$J$24</f>
        <v>*</v>
      </c>
      <c r="V14" s="11" t="str">
        <f>[10]Outubro!$J$25</f>
        <v>*</v>
      </c>
      <c r="W14" s="11" t="str">
        <f>[10]Outubro!$J$26</f>
        <v>*</v>
      </c>
      <c r="X14" s="11" t="str">
        <f>[10]Outubro!$J$27</f>
        <v>*</v>
      </c>
      <c r="Y14" s="11" t="str">
        <f>[10]Outubro!$J$28</f>
        <v>*</v>
      </c>
      <c r="Z14" s="11" t="str">
        <f>[10]Outubro!$J$29</f>
        <v>*</v>
      </c>
      <c r="AA14" s="11" t="str">
        <f>[10]Outubro!$J$30</f>
        <v>*</v>
      </c>
      <c r="AB14" s="11" t="str">
        <f>[10]Outubro!$J$31</f>
        <v>*</v>
      </c>
      <c r="AC14" s="11" t="str">
        <f>[10]Outubro!$J$32</f>
        <v>*</v>
      </c>
      <c r="AD14" s="11" t="str">
        <f>[10]Outubro!$J$33</f>
        <v>*</v>
      </c>
      <c r="AE14" s="11" t="str">
        <f>[10]Outubro!$J$34</f>
        <v>*</v>
      </c>
      <c r="AF14" s="11" t="str">
        <f>[10]Outubro!$J$35</f>
        <v>*</v>
      </c>
      <c r="AG14" s="93" t="s">
        <v>226</v>
      </c>
      <c r="AH14" s="116" t="s">
        <v>226</v>
      </c>
    </row>
    <row r="15" spans="1:34" x14ac:dyDescent="0.2">
      <c r="A15" s="58" t="s">
        <v>121</v>
      </c>
      <c r="B15" s="11">
        <f>[11]Outubro!$J$5</f>
        <v>39.24</v>
      </c>
      <c r="C15" s="11">
        <f>[11]Outubro!$J$6</f>
        <v>33.840000000000003</v>
      </c>
      <c r="D15" s="11">
        <f>[11]Outubro!$J$7</f>
        <v>33.480000000000004</v>
      </c>
      <c r="E15" s="11">
        <f>[11]Outubro!$J$8</f>
        <v>30.96</v>
      </c>
      <c r="F15" s="11">
        <f>[11]Outubro!$J$9</f>
        <v>34.56</v>
      </c>
      <c r="G15" s="11">
        <f>[11]Outubro!$J$10</f>
        <v>23.400000000000002</v>
      </c>
      <c r="H15" s="11">
        <f>[11]Outubro!$J$11</f>
        <v>63</v>
      </c>
      <c r="I15" s="11">
        <f>[11]Outubro!$J$12</f>
        <v>43.56</v>
      </c>
      <c r="J15" s="11">
        <f>[11]Outubro!$J$13</f>
        <v>69.12</v>
      </c>
      <c r="K15" s="11">
        <f>[11]Outubro!$J$14</f>
        <v>59.04</v>
      </c>
      <c r="L15" s="11">
        <f>[11]Outubro!$J$15</f>
        <v>35.28</v>
      </c>
      <c r="M15" s="11">
        <f>[11]Outubro!$J$16</f>
        <v>37.800000000000004</v>
      </c>
      <c r="N15" s="11">
        <f>[11]Outubro!$J$17</f>
        <v>65.52</v>
      </c>
      <c r="O15" s="11">
        <f>[11]Outubro!$J$18</f>
        <v>52.92</v>
      </c>
      <c r="P15" s="11">
        <f>[11]Outubro!$J$19</f>
        <v>47.88</v>
      </c>
      <c r="Q15" s="11">
        <f>[11]Outubro!$J$20</f>
        <v>28.8</v>
      </c>
      <c r="R15" s="11">
        <f>[11]Outubro!$J$21</f>
        <v>40.32</v>
      </c>
      <c r="S15" s="11">
        <f>[11]Outubro!$J$22</f>
        <v>37.800000000000004</v>
      </c>
      <c r="T15" s="11">
        <f>[11]Outubro!$J$23</f>
        <v>36.72</v>
      </c>
      <c r="U15" s="11">
        <f>[11]Outubro!$J$24</f>
        <v>42.480000000000004</v>
      </c>
      <c r="V15" s="11">
        <f>[11]Outubro!$J$25</f>
        <v>27.720000000000002</v>
      </c>
      <c r="W15" s="11">
        <f>[11]Outubro!$J$26</f>
        <v>43.56</v>
      </c>
      <c r="X15" s="11">
        <f>[11]Outubro!$J$27</f>
        <v>41.4</v>
      </c>
      <c r="Y15" s="11">
        <f>[11]Outubro!$J$28</f>
        <v>30.240000000000002</v>
      </c>
      <c r="Z15" s="11">
        <f>[11]Outubro!$J$29</f>
        <v>35.64</v>
      </c>
      <c r="AA15" s="11">
        <f>[11]Outubro!$J$30</f>
        <v>81</v>
      </c>
      <c r="AB15" s="11">
        <f>[11]Outubro!$J$31</f>
        <v>27.36</v>
      </c>
      <c r="AC15" s="11">
        <f>[11]Outubro!$J$32</f>
        <v>26.28</v>
      </c>
      <c r="AD15" s="11">
        <f>[11]Outubro!$J$33</f>
        <v>40.32</v>
      </c>
      <c r="AE15" s="11">
        <f>[11]Outubro!$J$34</f>
        <v>34.200000000000003</v>
      </c>
      <c r="AF15" s="11">
        <f>[11]Outubro!$J$35</f>
        <v>31.319999999999997</v>
      </c>
      <c r="AG15" s="93">
        <f t="shared" ref="AG15" si="3">MAX(B15:AF15)</f>
        <v>81</v>
      </c>
      <c r="AH15" s="116">
        <f t="shared" ref="AH15" si="4">AVERAGE(B15:AF15)</f>
        <v>41.121290322580634</v>
      </c>
    </row>
    <row r="16" spans="1:34" x14ac:dyDescent="0.2">
      <c r="A16" s="58" t="s">
        <v>168</v>
      </c>
      <c r="B16" s="11" t="str">
        <f>[12]Outubro!$J$5</f>
        <v>*</v>
      </c>
      <c r="C16" s="11" t="str">
        <f>[12]Outubro!$J$6</f>
        <v>*</v>
      </c>
      <c r="D16" s="11" t="str">
        <f>[12]Outubro!$J$7</f>
        <v>*</v>
      </c>
      <c r="E16" s="11" t="str">
        <f>[12]Outubro!$J$8</f>
        <v>*</v>
      </c>
      <c r="F16" s="11" t="str">
        <f>[12]Outubro!$J$9</f>
        <v>*</v>
      </c>
      <c r="G16" s="11" t="str">
        <f>[12]Outubro!$J$10</f>
        <v>*</v>
      </c>
      <c r="H16" s="11" t="str">
        <f>[12]Outubro!$J$11</f>
        <v>*</v>
      </c>
      <c r="I16" s="11" t="str">
        <f>[12]Outubro!$J$12</f>
        <v>*</v>
      </c>
      <c r="J16" s="11" t="str">
        <f>[12]Outubro!$J$13</f>
        <v>*</v>
      </c>
      <c r="K16" s="11" t="str">
        <f>[12]Outubro!$J$14</f>
        <v>*</v>
      </c>
      <c r="L16" s="11" t="str">
        <f>[12]Outubro!$J$15</f>
        <v>*</v>
      </c>
      <c r="M16" s="11" t="str">
        <f>[12]Outubro!$J$16</f>
        <v>*</v>
      </c>
      <c r="N16" s="11" t="str">
        <f>[12]Outubro!$J$17</f>
        <v>*</v>
      </c>
      <c r="O16" s="11" t="str">
        <f>[12]Outubro!$J$18</f>
        <v>*</v>
      </c>
      <c r="P16" s="11" t="str">
        <f>[12]Outubro!$J$19</f>
        <v>*</v>
      </c>
      <c r="Q16" s="11" t="str">
        <f>[12]Outubro!$J$20</f>
        <v>*</v>
      </c>
      <c r="R16" s="11" t="str">
        <f>[12]Outubro!$J$21</f>
        <v>*</v>
      </c>
      <c r="S16" s="11" t="str">
        <f>[12]Outubro!$J$22</f>
        <v>*</v>
      </c>
      <c r="T16" s="11" t="str">
        <f>[12]Outubro!$J$23</f>
        <v>*</v>
      </c>
      <c r="U16" s="11" t="str">
        <f>[12]Outubro!$J$24</f>
        <v>*</v>
      </c>
      <c r="V16" s="11" t="str">
        <f>[12]Outubro!$J$25</f>
        <v>*</v>
      </c>
      <c r="W16" s="11" t="str">
        <f>[12]Outubro!$J$26</f>
        <v>*</v>
      </c>
      <c r="X16" s="11" t="str">
        <f>[12]Outubro!$J$27</f>
        <v>*</v>
      </c>
      <c r="Y16" s="11" t="str">
        <f>[12]Outubro!$J$28</f>
        <v>*</v>
      </c>
      <c r="Z16" s="11" t="str">
        <f>[12]Outubro!$J$29</f>
        <v>*</v>
      </c>
      <c r="AA16" s="11" t="str">
        <f>[12]Outubro!$J$30</f>
        <v>*</v>
      </c>
      <c r="AB16" s="11" t="str">
        <f>[12]Outubro!$J$31</f>
        <v>*</v>
      </c>
      <c r="AC16" s="11" t="str">
        <f>[12]Outubro!$J$32</f>
        <v>*</v>
      </c>
      <c r="AD16" s="11" t="str">
        <f>[12]Outubro!$J$33</f>
        <v>*</v>
      </c>
      <c r="AE16" s="11" t="str">
        <f>[12]Outubro!$J$34</f>
        <v>*</v>
      </c>
      <c r="AF16" s="11" t="str">
        <f>[12]Outubro!$J$35</f>
        <v>*</v>
      </c>
      <c r="AG16" s="15" t="s">
        <v>226</v>
      </c>
      <c r="AH16" s="126" t="s">
        <v>226</v>
      </c>
    </row>
    <row r="17" spans="1:38" x14ac:dyDescent="0.2">
      <c r="A17" s="58" t="s">
        <v>2</v>
      </c>
      <c r="B17" s="11">
        <f>[13]Outubro!$J$5</f>
        <v>42.84</v>
      </c>
      <c r="C17" s="11">
        <f>[13]Outubro!$J$6</f>
        <v>42.480000000000004</v>
      </c>
      <c r="D17" s="11">
        <f>[13]Outubro!$J$7</f>
        <v>27.36</v>
      </c>
      <c r="E17" s="11">
        <f>[13]Outubro!$J$8</f>
        <v>53.28</v>
      </c>
      <c r="F17" s="11">
        <f>[13]Outubro!$J$9</f>
        <v>29.52</v>
      </c>
      <c r="G17" s="11">
        <f>[13]Outubro!$J$10</f>
        <v>32.04</v>
      </c>
      <c r="H17" s="11">
        <f>[13]Outubro!$J$11</f>
        <v>62.639999999999993</v>
      </c>
      <c r="I17" s="11">
        <f>[13]Outubro!$J$12</f>
        <v>37.080000000000005</v>
      </c>
      <c r="J17" s="11">
        <f>[13]Outubro!$J$13</f>
        <v>47.88</v>
      </c>
      <c r="K17" s="11">
        <f>[13]Outubro!$J$14</f>
        <v>48.96</v>
      </c>
      <c r="L17" s="11">
        <f>[13]Outubro!$J$15</f>
        <v>41.04</v>
      </c>
      <c r="M17" s="11">
        <f>[13]Outubro!$J$16</f>
        <v>33.119999999999997</v>
      </c>
      <c r="N17" s="11">
        <f>[13]Outubro!$J$17</f>
        <v>29.52</v>
      </c>
      <c r="O17" s="11">
        <f>[13]Outubro!$J$18</f>
        <v>79.92</v>
      </c>
      <c r="P17" s="11">
        <f>[13]Outubro!$J$19</f>
        <v>42.12</v>
      </c>
      <c r="Q17" s="11">
        <f>[13]Outubro!$J$20</f>
        <v>30.6</v>
      </c>
      <c r="R17" s="11">
        <f>[13]Outubro!$J$21</f>
        <v>46.080000000000005</v>
      </c>
      <c r="S17" s="11">
        <f>[13]Outubro!$J$22</f>
        <v>61.2</v>
      </c>
      <c r="T17" s="11">
        <f>[13]Outubro!$J$23</f>
        <v>34.200000000000003</v>
      </c>
      <c r="U17" s="11">
        <f>[13]Outubro!$J$24</f>
        <v>44.64</v>
      </c>
      <c r="V17" s="11">
        <f>[13]Outubro!$J$25</f>
        <v>39.6</v>
      </c>
      <c r="W17" s="11">
        <f>[13]Outubro!$J$26</f>
        <v>37.440000000000005</v>
      </c>
      <c r="X17" s="11">
        <f>[13]Outubro!$J$27</f>
        <v>48.24</v>
      </c>
      <c r="Y17" s="11">
        <f>[13]Outubro!$J$28</f>
        <v>42.480000000000004</v>
      </c>
      <c r="Z17" s="11">
        <f>[13]Outubro!$J$29</f>
        <v>37.800000000000004</v>
      </c>
      <c r="AA17" s="11">
        <f>[13]Outubro!$J$30</f>
        <v>66.600000000000009</v>
      </c>
      <c r="AB17" s="11">
        <f>[13]Outubro!$J$31</f>
        <v>29.16</v>
      </c>
      <c r="AC17" s="11">
        <f>[13]Outubro!$J$32</f>
        <v>36.36</v>
      </c>
      <c r="AD17" s="11">
        <f>[13]Outubro!$J$33</f>
        <v>54.36</v>
      </c>
      <c r="AE17" s="11">
        <f>[13]Outubro!$J$34</f>
        <v>30.240000000000002</v>
      </c>
      <c r="AF17" s="11">
        <f>[13]Outubro!$J$35</f>
        <v>39.24</v>
      </c>
      <c r="AG17" s="15">
        <f t="shared" ref="AG17:AG22" si="5">MAX(B17:AF17)</f>
        <v>79.92</v>
      </c>
      <c r="AH17" s="126">
        <f t="shared" ref="AH17:AH26" si="6">AVERAGE(B17:AF17)</f>
        <v>42.839999999999996</v>
      </c>
      <c r="AJ17" s="12" t="s">
        <v>47</v>
      </c>
      <c r="AK17" t="s">
        <v>47</v>
      </c>
    </row>
    <row r="18" spans="1:38" x14ac:dyDescent="0.2">
      <c r="A18" s="58" t="s">
        <v>3</v>
      </c>
      <c r="B18" s="11">
        <f>[14]Outubro!$J$5</f>
        <v>11.520000000000001</v>
      </c>
      <c r="C18" s="11">
        <f>[14]Outubro!$J$6</f>
        <v>36</v>
      </c>
      <c r="D18" s="11">
        <f>[14]Outubro!$J$7</f>
        <v>39.24</v>
      </c>
      <c r="E18" s="11">
        <f>[14]Outubro!$J$8</f>
        <v>28.08</v>
      </c>
      <c r="F18" s="11">
        <f>[14]Outubro!$J$9</f>
        <v>36.72</v>
      </c>
      <c r="G18" s="11">
        <f>[14]Outubro!$J$10</f>
        <v>34.92</v>
      </c>
      <c r="H18" s="11">
        <f>[14]Outubro!$J$11</f>
        <v>34.56</v>
      </c>
      <c r="I18" s="11">
        <f>[14]Outubro!$J$12</f>
        <v>38.159999999999997</v>
      </c>
      <c r="J18" s="11">
        <f>[14]Outubro!$J$13</f>
        <v>40.680000000000007</v>
      </c>
      <c r="K18" s="11">
        <f>[14]Outubro!$J$14</f>
        <v>31.680000000000003</v>
      </c>
      <c r="L18" s="11">
        <f>[14]Outubro!$J$15</f>
        <v>53.64</v>
      </c>
      <c r="M18" s="11">
        <f>[14]Outubro!$J$16</f>
        <v>28.44</v>
      </c>
      <c r="N18" s="11">
        <f>[14]Outubro!$J$17</f>
        <v>28.8</v>
      </c>
      <c r="O18" s="11">
        <f>[14]Outubro!$J$18</f>
        <v>36.36</v>
      </c>
      <c r="P18" s="11">
        <f>[14]Outubro!$J$19</f>
        <v>36.36</v>
      </c>
      <c r="Q18" s="11">
        <f>[14]Outubro!$J$20</f>
        <v>32.76</v>
      </c>
      <c r="R18" s="11">
        <f>[14]Outubro!$J$21</f>
        <v>31.319999999999997</v>
      </c>
      <c r="S18" s="11">
        <f>[14]Outubro!$J$22</f>
        <v>42.12</v>
      </c>
      <c r="T18" s="11">
        <f>[14]Outubro!$J$23</f>
        <v>36.72</v>
      </c>
      <c r="U18" s="11">
        <f>[14]Outubro!$J$24</f>
        <v>46.440000000000005</v>
      </c>
      <c r="V18" s="11">
        <f>[14]Outubro!$J$25</f>
        <v>43.92</v>
      </c>
      <c r="W18" s="11">
        <f>[14]Outubro!$J$26</f>
        <v>33.840000000000003</v>
      </c>
      <c r="X18" s="11">
        <f>[14]Outubro!$J$27</f>
        <v>50.04</v>
      </c>
      <c r="Y18" s="11">
        <f>[14]Outubro!$J$28</f>
        <v>26.64</v>
      </c>
      <c r="Z18" s="11">
        <f>[14]Outubro!$J$29</f>
        <v>40.680000000000007</v>
      </c>
      <c r="AA18" s="11">
        <f>[14]Outubro!$J$30</f>
        <v>49.32</v>
      </c>
      <c r="AB18" s="11">
        <f>[14]Outubro!$J$31</f>
        <v>19.8</v>
      </c>
      <c r="AC18" s="11">
        <f>[14]Outubro!$J$32</f>
        <v>55.440000000000005</v>
      </c>
      <c r="AD18" s="11">
        <f>[14]Outubro!$J$33</f>
        <v>41.04</v>
      </c>
      <c r="AE18" s="11">
        <f>[14]Outubro!$J$34</f>
        <v>10.44</v>
      </c>
      <c r="AF18" s="11" t="str">
        <f>[14]Outubro!$J$35</f>
        <v>*</v>
      </c>
      <c r="AG18" s="15">
        <f>MAX(B18:AF18)</f>
        <v>55.440000000000005</v>
      </c>
      <c r="AH18" s="126">
        <f>AVERAGE(B18:AF18)</f>
        <v>35.856000000000002</v>
      </c>
      <c r="AI18" s="12" t="s">
        <v>47</v>
      </c>
      <c r="AJ18" s="12" t="s">
        <v>47</v>
      </c>
    </row>
    <row r="19" spans="1:38" x14ac:dyDescent="0.2">
      <c r="A19" s="58" t="s">
        <v>4</v>
      </c>
      <c r="B19" s="11" t="str">
        <f>[15]Outubro!$J$5</f>
        <v>*</v>
      </c>
      <c r="C19" s="11" t="str">
        <f>[15]Outubro!$J$6</f>
        <v>*</v>
      </c>
      <c r="D19" s="11" t="str">
        <f>[15]Outubro!$J$7</f>
        <v>*</v>
      </c>
      <c r="E19" s="11" t="str">
        <f>[15]Outubro!$J$8</f>
        <v>*</v>
      </c>
      <c r="F19" s="11" t="str">
        <f>[15]Outubro!$J$9</f>
        <v>*</v>
      </c>
      <c r="G19" s="11" t="str">
        <f>[15]Outubro!$J$10</f>
        <v>*</v>
      </c>
      <c r="H19" s="11" t="str">
        <f>[15]Outubro!$J$11</f>
        <v>*</v>
      </c>
      <c r="I19" s="11" t="str">
        <f>[15]Outubro!$J$12</f>
        <v>*</v>
      </c>
      <c r="J19" s="11" t="str">
        <f>[15]Outubro!$J$13</f>
        <v>*</v>
      </c>
      <c r="K19" s="11" t="str">
        <f>[15]Outubro!$J$14</f>
        <v>*</v>
      </c>
      <c r="L19" s="11" t="str">
        <f>[15]Outubro!$J$15</f>
        <v>*</v>
      </c>
      <c r="M19" s="11" t="str">
        <f>[15]Outubro!$J$16</f>
        <v>*</v>
      </c>
      <c r="N19" s="11" t="str">
        <f>[15]Outubro!$J$17</f>
        <v>*</v>
      </c>
      <c r="O19" s="11" t="str">
        <f>[15]Outubro!$J$18</f>
        <v>*</v>
      </c>
      <c r="P19" s="11" t="str">
        <f>[15]Outubro!$J$19</f>
        <v>*</v>
      </c>
      <c r="Q19" s="11" t="str">
        <f>[15]Outubro!$J$20</f>
        <v>*</v>
      </c>
      <c r="R19" s="11" t="str">
        <f>[15]Outubro!$J$21</f>
        <v>*</v>
      </c>
      <c r="S19" s="11" t="str">
        <f>[15]Outubro!$J$22</f>
        <v>*</v>
      </c>
      <c r="T19" s="11" t="str">
        <f>[15]Outubro!$J$23</f>
        <v>*</v>
      </c>
      <c r="U19" s="11" t="str">
        <f>[15]Outubro!$J$24</f>
        <v>*</v>
      </c>
      <c r="V19" s="11" t="str">
        <f>[15]Outubro!$J$25</f>
        <v>*</v>
      </c>
      <c r="W19" s="11" t="str">
        <f>[15]Outubro!$J$26</f>
        <v>*</v>
      </c>
      <c r="X19" s="11" t="str">
        <f>[15]Outubro!$J$27</f>
        <v>*</v>
      </c>
      <c r="Y19" s="11" t="str">
        <f>[15]Outubro!$J$28</f>
        <v>*</v>
      </c>
      <c r="Z19" s="11" t="str">
        <f>[15]Outubro!$J$29</f>
        <v>*</v>
      </c>
      <c r="AA19" s="11" t="str">
        <f>[15]Outubro!$J$30</f>
        <v>*</v>
      </c>
      <c r="AB19" s="11" t="str">
        <f>[15]Outubro!$J$31</f>
        <v>*</v>
      </c>
      <c r="AC19" s="11" t="str">
        <f>[15]Outubro!$J$32</f>
        <v>*</v>
      </c>
      <c r="AD19" s="11" t="str">
        <f>[15]Outubro!$J$33</f>
        <v>*</v>
      </c>
      <c r="AE19" s="11" t="str">
        <f>[15]Outubro!$J$34</f>
        <v>*</v>
      </c>
      <c r="AF19" s="11" t="str">
        <f>[15]Outubro!$J$35</f>
        <v>*</v>
      </c>
      <c r="AG19" s="15" t="s">
        <v>226</v>
      </c>
      <c r="AH19" s="126" t="s">
        <v>226</v>
      </c>
    </row>
    <row r="20" spans="1:38" x14ac:dyDescent="0.2">
      <c r="A20" s="58" t="s">
        <v>5</v>
      </c>
      <c r="B20" s="11">
        <f>[16]Outubro!$J$5</f>
        <v>52.92</v>
      </c>
      <c r="C20" s="11">
        <f>[16]Outubro!$J$6</f>
        <v>39.24</v>
      </c>
      <c r="D20" s="11">
        <f>[16]Outubro!$J$7</f>
        <v>33.480000000000004</v>
      </c>
      <c r="E20" s="11">
        <f>[16]Outubro!$J$8</f>
        <v>54.36</v>
      </c>
      <c r="F20" s="11">
        <f>[16]Outubro!$J$9</f>
        <v>42.480000000000004</v>
      </c>
      <c r="G20" s="11">
        <f>[16]Outubro!$J$10</f>
        <v>41.76</v>
      </c>
      <c r="H20" s="11">
        <f>[16]Outubro!$J$11</f>
        <v>62.28</v>
      </c>
      <c r="I20" s="11">
        <f>[16]Outubro!$J$12</f>
        <v>39.6</v>
      </c>
      <c r="J20" s="11">
        <f>[16]Outubro!$J$13</f>
        <v>42.84</v>
      </c>
      <c r="K20" s="11">
        <f>[16]Outubro!$J$14</f>
        <v>35.64</v>
      </c>
      <c r="L20" s="11">
        <f>[16]Outubro!$J$15</f>
        <v>32.4</v>
      </c>
      <c r="M20" s="11">
        <f>[16]Outubro!$J$16</f>
        <v>38.519999999999996</v>
      </c>
      <c r="N20" s="11">
        <f>[16]Outubro!$J$17</f>
        <v>29.52</v>
      </c>
      <c r="O20" s="11">
        <f>[16]Outubro!$J$18</f>
        <v>38.159999999999997</v>
      </c>
      <c r="P20" s="11">
        <f>[16]Outubro!$J$19</f>
        <v>37.440000000000005</v>
      </c>
      <c r="Q20" s="11">
        <f>[16]Outubro!$J$20</f>
        <v>21.240000000000002</v>
      </c>
      <c r="R20" s="11">
        <f>[16]Outubro!$J$21</f>
        <v>55.800000000000004</v>
      </c>
      <c r="S20" s="11">
        <f>[16]Outubro!$J$22</f>
        <v>43.2</v>
      </c>
      <c r="T20" s="11">
        <f>[16]Outubro!$J$23</f>
        <v>33.480000000000004</v>
      </c>
      <c r="U20" s="11">
        <f>[16]Outubro!$J$24</f>
        <v>38.159999999999997</v>
      </c>
      <c r="V20" s="11">
        <f>[16]Outubro!$J$25</f>
        <v>36.72</v>
      </c>
      <c r="W20" s="11">
        <f>[16]Outubro!$J$26</f>
        <v>30.240000000000002</v>
      </c>
      <c r="X20" s="11">
        <f>[16]Outubro!$J$27</f>
        <v>39.24</v>
      </c>
      <c r="Y20" s="11">
        <f>[16]Outubro!$J$28</f>
        <v>41.76</v>
      </c>
      <c r="Z20" s="11">
        <f>[16]Outubro!$J$29</f>
        <v>35.28</v>
      </c>
      <c r="AA20" s="11">
        <f>[16]Outubro!$J$30</f>
        <v>78.48</v>
      </c>
      <c r="AB20" s="11">
        <f>[16]Outubro!$J$31</f>
        <v>27.720000000000002</v>
      </c>
      <c r="AC20" s="11">
        <f>[16]Outubro!$J$32</f>
        <v>34.56</v>
      </c>
      <c r="AD20" s="11">
        <f>[16]Outubro!$J$33</f>
        <v>44.28</v>
      </c>
      <c r="AE20" s="11">
        <f>[16]Outubro!$J$34</f>
        <v>37.080000000000005</v>
      </c>
      <c r="AF20" s="11">
        <f>[16]Outubro!$J$35</f>
        <v>52.2</v>
      </c>
      <c r="AG20" s="15">
        <f t="shared" si="5"/>
        <v>78.48</v>
      </c>
      <c r="AH20" s="126">
        <f t="shared" si="6"/>
        <v>40.97032258064516</v>
      </c>
      <c r="AI20" s="12" t="s">
        <v>47</v>
      </c>
    </row>
    <row r="21" spans="1:38" x14ac:dyDescent="0.2">
      <c r="A21" s="58" t="s">
        <v>43</v>
      </c>
      <c r="B21" s="11">
        <f>[17]Outubro!$J$5</f>
        <v>46.080000000000005</v>
      </c>
      <c r="C21" s="11">
        <f>[17]Outubro!$J$6</f>
        <v>45.72</v>
      </c>
      <c r="D21" s="11">
        <f>[17]Outubro!$J$7</f>
        <v>38.159999999999997</v>
      </c>
      <c r="E21" s="11">
        <f>[17]Outubro!$J$8</f>
        <v>36.36</v>
      </c>
      <c r="F21" s="11">
        <f>[17]Outubro!$J$9</f>
        <v>41.04</v>
      </c>
      <c r="G21" s="11">
        <f>[17]Outubro!$J$10</f>
        <v>49.32</v>
      </c>
      <c r="H21" s="11">
        <f>[17]Outubro!$J$11</f>
        <v>61.92</v>
      </c>
      <c r="I21" s="11">
        <f>[17]Outubro!$J$12</f>
        <v>37.080000000000005</v>
      </c>
      <c r="J21" s="11">
        <f>[17]Outubro!$J$13</f>
        <v>46.800000000000004</v>
      </c>
      <c r="K21" s="11">
        <f>[17]Outubro!$J$14</f>
        <v>38.159999999999997</v>
      </c>
      <c r="L21" s="11">
        <f>[17]Outubro!$J$15</f>
        <v>44.64</v>
      </c>
      <c r="M21" s="11">
        <f>[17]Outubro!$J$16</f>
        <v>39.96</v>
      </c>
      <c r="N21" s="11">
        <f>[17]Outubro!$J$17</f>
        <v>33.480000000000004</v>
      </c>
      <c r="O21" s="11">
        <f>[17]Outubro!$J$18</f>
        <v>48.6</v>
      </c>
      <c r="P21" s="11">
        <f>[17]Outubro!$J$19</f>
        <v>45</v>
      </c>
      <c r="Q21" s="11">
        <f>[17]Outubro!$J$20</f>
        <v>51.480000000000004</v>
      </c>
      <c r="R21" s="11">
        <f>[17]Outubro!$J$21</f>
        <v>36</v>
      </c>
      <c r="S21" s="11">
        <f>[17]Outubro!$J$22</f>
        <v>43.92</v>
      </c>
      <c r="T21" s="11">
        <f>[17]Outubro!$J$23</f>
        <v>41.4</v>
      </c>
      <c r="U21" s="11">
        <f>[17]Outubro!$J$24</f>
        <v>60.480000000000004</v>
      </c>
      <c r="V21" s="11">
        <f>[17]Outubro!$J$25</f>
        <v>42.480000000000004</v>
      </c>
      <c r="W21" s="11">
        <f>[17]Outubro!$J$26</f>
        <v>43.92</v>
      </c>
      <c r="X21" s="11">
        <f>[17]Outubro!$J$27</f>
        <v>64.08</v>
      </c>
      <c r="Y21" s="11">
        <f>[17]Outubro!$J$28</f>
        <v>36.36</v>
      </c>
      <c r="Z21" s="11">
        <f>[17]Outubro!$J$29</f>
        <v>39.6</v>
      </c>
      <c r="AA21" s="11">
        <f>[17]Outubro!$J$30</f>
        <v>51.84</v>
      </c>
      <c r="AB21" s="11">
        <f>[17]Outubro!$J$31</f>
        <v>30.240000000000002</v>
      </c>
      <c r="AC21" s="11">
        <f>[17]Outubro!$J$32</f>
        <v>52.92</v>
      </c>
      <c r="AD21" s="11">
        <f>[17]Outubro!$J$33</f>
        <v>52.92</v>
      </c>
      <c r="AE21" s="11">
        <f>[17]Outubro!$J$34</f>
        <v>37.440000000000005</v>
      </c>
      <c r="AF21" s="11">
        <f>[17]Outubro!$J$35</f>
        <v>37.440000000000005</v>
      </c>
      <c r="AG21" s="15">
        <f>MAX(B21:AF21)</f>
        <v>64.08</v>
      </c>
      <c r="AH21" s="126">
        <f>AVERAGE(B21:AF21)</f>
        <v>44.349677419354833</v>
      </c>
    </row>
    <row r="22" spans="1:38" x14ac:dyDescent="0.2">
      <c r="A22" s="58" t="s">
        <v>6</v>
      </c>
      <c r="B22" s="11">
        <f>[18]Outubro!$J$5</f>
        <v>36.36</v>
      </c>
      <c r="C22" s="11">
        <f>[18]Outubro!$J$6</f>
        <v>31.680000000000003</v>
      </c>
      <c r="D22" s="11">
        <f>[18]Outubro!$J$7</f>
        <v>25.2</v>
      </c>
      <c r="E22" s="11">
        <f>[18]Outubro!$J$8</f>
        <v>30.96</v>
      </c>
      <c r="F22" s="11">
        <f>[18]Outubro!$J$9</f>
        <v>32.76</v>
      </c>
      <c r="G22" s="11">
        <f>[18]Outubro!$J$10</f>
        <v>33.119999999999997</v>
      </c>
      <c r="H22" s="11">
        <f>[18]Outubro!$J$11</f>
        <v>31.680000000000003</v>
      </c>
      <c r="I22" s="11">
        <f>[18]Outubro!$J$12</f>
        <v>34.92</v>
      </c>
      <c r="J22" s="11">
        <f>[18]Outubro!$J$13</f>
        <v>38.519999999999996</v>
      </c>
      <c r="K22" s="11">
        <f>[18]Outubro!$J$14</f>
        <v>32.76</v>
      </c>
      <c r="L22" s="11">
        <f>[18]Outubro!$J$15</f>
        <v>23.400000000000002</v>
      </c>
      <c r="M22" s="11">
        <f>[18]Outubro!$J$16</f>
        <v>57.24</v>
      </c>
      <c r="N22" s="11">
        <f>[18]Outubro!$J$17</f>
        <v>26.64</v>
      </c>
      <c r="O22" s="11">
        <f>[18]Outubro!$J$18</f>
        <v>35.28</v>
      </c>
      <c r="P22" s="11">
        <f>[18]Outubro!$J$19</f>
        <v>45</v>
      </c>
      <c r="Q22" s="11">
        <f>[18]Outubro!$J$20</f>
        <v>20.16</v>
      </c>
      <c r="R22" s="11">
        <f>[18]Outubro!$J$21</f>
        <v>37.800000000000004</v>
      </c>
      <c r="S22" s="11">
        <f>[18]Outubro!$J$22</f>
        <v>52.2</v>
      </c>
      <c r="T22" s="11">
        <f>[18]Outubro!$J$23</f>
        <v>39.24</v>
      </c>
      <c r="U22" s="11">
        <f>[18]Outubro!$J$24</f>
        <v>41.76</v>
      </c>
      <c r="V22" s="11">
        <f>[18]Outubro!$J$25</f>
        <v>32.76</v>
      </c>
      <c r="W22" s="11">
        <f>[18]Outubro!$J$26</f>
        <v>20.88</v>
      </c>
      <c r="X22" s="11">
        <f>[18]Outubro!$J$27</f>
        <v>45.72</v>
      </c>
      <c r="Y22" s="11">
        <f>[18]Outubro!$J$28</f>
        <v>41.4</v>
      </c>
      <c r="Z22" s="11">
        <f>[18]Outubro!$J$29</f>
        <v>31.680000000000003</v>
      </c>
      <c r="AA22" s="11">
        <f>[18]Outubro!$J$30</f>
        <v>54.36</v>
      </c>
      <c r="AB22" s="11">
        <f>[18]Outubro!$J$31</f>
        <v>25.2</v>
      </c>
      <c r="AC22" s="11">
        <f>[18]Outubro!$J$32</f>
        <v>65.52</v>
      </c>
      <c r="AD22" s="11">
        <f>[18]Outubro!$J$33</f>
        <v>21.6</v>
      </c>
      <c r="AE22" s="11">
        <f>[18]Outubro!$J$34</f>
        <v>23.040000000000003</v>
      </c>
      <c r="AF22" s="11">
        <f>[18]Outubro!$J$35</f>
        <v>26.28</v>
      </c>
      <c r="AG22" s="15">
        <f t="shared" si="5"/>
        <v>65.52</v>
      </c>
      <c r="AH22" s="126">
        <f t="shared" si="6"/>
        <v>35.32645161290322</v>
      </c>
    </row>
    <row r="23" spans="1:38" x14ac:dyDescent="0.2">
      <c r="A23" s="58" t="s">
        <v>7</v>
      </c>
      <c r="B23" s="11" t="str">
        <f>[19]Outubro!$J$5</f>
        <v>*</v>
      </c>
      <c r="C23" s="11" t="str">
        <f>[19]Outubro!$J$6</f>
        <v>*</v>
      </c>
      <c r="D23" s="11" t="str">
        <f>[19]Outubro!$J$7</f>
        <v>*</v>
      </c>
      <c r="E23" s="11" t="str">
        <f>[19]Outubro!$J$8</f>
        <v>*</v>
      </c>
      <c r="F23" s="11" t="str">
        <f>[19]Outubro!$J$9</f>
        <v>*</v>
      </c>
      <c r="G23" s="11" t="str">
        <f>[19]Outubro!$J$10</f>
        <v>*</v>
      </c>
      <c r="H23" s="11" t="str">
        <f>[19]Outubro!$J$11</f>
        <v>*</v>
      </c>
      <c r="I23" s="11" t="str">
        <f>[19]Outubro!$J$12</f>
        <v>*</v>
      </c>
      <c r="J23" s="11" t="str">
        <f>[19]Outubro!$J$13</f>
        <v>*</v>
      </c>
      <c r="K23" s="11" t="str">
        <f>[19]Outubro!$J$14</f>
        <v>*</v>
      </c>
      <c r="L23" s="11" t="str">
        <f>[19]Outubro!$J$15</f>
        <v>*</v>
      </c>
      <c r="M23" s="11" t="str">
        <f>[19]Outubro!$J$16</f>
        <v>*</v>
      </c>
      <c r="N23" s="11" t="str">
        <f>[19]Outubro!$J$17</f>
        <v>*</v>
      </c>
      <c r="O23" s="11" t="str">
        <f>[19]Outubro!$J$18</f>
        <v>*</v>
      </c>
      <c r="P23" s="11" t="str">
        <f>[19]Outubro!$J$19</f>
        <v>*</v>
      </c>
      <c r="Q23" s="11" t="str">
        <f>[19]Outubro!$J$20</f>
        <v>*</v>
      </c>
      <c r="R23" s="11" t="str">
        <f>[19]Outubro!$J$21</f>
        <v>*</v>
      </c>
      <c r="S23" s="11" t="str">
        <f>[19]Outubro!$J$22</f>
        <v>*</v>
      </c>
      <c r="T23" s="11" t="str">
        <f>[19]Outubro!$J$23</f>
        <v>*</v>
      </c>
      <c r="U23" s="11" t="str">
        <f>[19]Outubro!$J$24</f>
        <v>*</v>
      </c>
      <c r="V23" s="11" t="str">
        <f>[19]Outubro!$J$25</f>
        <v>*</v>
      </c>
      <c r="W23" s="11" t="str">
        <f>[19]Outubro!$J$26</f>
        <v>*</v>
      </c>
      <c r="X23" s="11" t="str">
        <f>[19]Outubro!$J$27</f>
        <v>*</v>
      </c>
      <c r="Y23" s="11" t="str">
        <f>[19]Outubro!$J$28</f>
        <v>*</v>
      </c>
      <c r="Z23" s="11" t="str">
        <f>[19]Outubro!$J$29</f>
        <v>*</v>
      </c>
      <c r="AA23" s="11" t="str">
        <f>[19]Outubro!$J$30</f>
        <v>*</v>
      </c>
      <c r="AB23" s="11" t="str">
        <f>[19]Outubro!$J$31</f>
        <v>*</v>
      </c>
      <c r="AC23" s="11" t="str">
        <f>[19]Outubro!$J$32</f>
        <v>*</v>
      </c>
      <c r="AD23" s="11" t="str">
        <f>[19]Outubro!$J$33</f>
        <v>*</v>
      </c>
      <c r="AE23" s="11" t="str">
        <f>[19]Outubro!$J$34</f>
        <v>*</v>
      </c>
      <c r="AF23" s="11" t="str">
        <f>[19]Outubro!$J$35</f>
        <v>*</v>
      </c>
      <c r="AG23" s="15" t="s">
        <v>226</v>
      </c>
      <c r="AH23" s="126" t="s">
        <v>226</v>
      </c>
      <c r="AK23" t="s">
        <v>47</v>
      </c>
      <c r="AL23" t="s">
        <v>47</v>
      </c>
    </row>
    <row r="24" spans="1:38" x14ac:dyDescent="0.2">
      <c r="A24" s="58" t="s">
        <v>169</v>
      </c>
      <c r="B24" s="11" t="str">
        <f>[20]Outubro!$J$5</f>
        <v>*</v>
      </c>
      <c r="C24" s="11" t="str">
        <f>[20]Outubro!$J$6</f>
        <v>*</v>
      </c>
      <c r="D24" s="11" t="str">
        <f>[20]Outubro!$J$7</f>
        <v>*</v>
      </c>
      <c r="E24" s="11" t="str">
        <f>[20]Outubro!$J$8</f>
        <v>*</v>
      </c>
      <c r="F24" s="11" t="str">
        <f>[20]Outubro!$J$9</f>
        <v>*</v>
      </c>
      <c r="G24" s="11" t="str">
        <f>[20]Outubro!$J$10</f>
        <v>*</v>
      </c>
      <c r="H24" s="11" t="str">
        <f>[20]Outubro!$J$11</f>
        <v>*</v>
      </c>
      <c r="I24" s="11" t="str">
        <f>[20]Outubro!$J$12</f>
        <v>*</v>
      </c>
      <c r="J24" s="11" t="str">
        <f>[20]Outubro!$J$13</f>
        <v>*</v>
      </c>
      <c r="K24" s="11" t="str">
        <f>[20]Outubro!$J$14</f>
        <v>*</v>
      </c>
      <c r="L24" s="11" t="str">
        <f>[20]Outubro!$J$15</f>
        <v>*</v>
      </c>
      <c r="M24" s="11" t="str">
        <f>[20]Outubro!$J$16</f>
        <v>*</v>
      </c>
      <c r="N24" s="11" t="str">
        <f>[20]Outubro!$J$17</f>
        <v>*</v>
      </c>
      <c r="O24" s="11" t="str">
        <f>[20]Outubro!$J$18</f>
        <v>*</v>
      </c>
      <c r="P24" s="11" t="str">
        <f>[20]Outubro!$J$19</f>
        <v>*</v>
      </c>
      <c r="Q24" s="11" t="str">
        <f>[20]Outubro!$J$20</f>
        <v>*</v>
      </c>
      <c r="R24" s="11" t="str">
        <f>[20]Outubro!$J$21</f>
        <v>*</v>
      </c>
      <c r="S24" s="11" t="str">
        <f>[20]Outubro!$J$22</f>
        <v>*</v>
      </c>
      <c r="T24" s="11" t="str">
        <f>[20]Outubro!$J$23</f>
        <v>*</v>
      </c>
      <c r="U24" s="11" t="str">
        <f>[20]Outubro!$J$24</f>
        <v>*</v>
      </c>
      <c r="V24" s="11" t="str">
        <f>[20]Outubro!$J$25</f>
        <v>*</v>
      </c>
      <c r="W24" s="11" t="str">
        <f>[20]Outubro!$J$26</f>
        <v>*</v>
      </c>
      <c r="X24" s="11" t="str">
        <f>[20]Outubro!$J$27</f>
        <v>*</v>
      </c>
      <c r="Y24" s="11" t="str">
        <f>[20]Outubro!$J$28</f>
        <v>*</v>
      </c>
      <c r="Z24" s="11" t="str">
        <f>[20]Outubro!$J$29</f>
        <v>*</v>
      </c>
      <c r="AA24" s="11" t="str">
        <f>[20]Outubro!$J$30</f>
        <v>*</v>
      </c>
      <c r="AB24" s="11" t="str">
        <f>[20]Outubro!$J$31</f>
        <v>*</v>
      </c>
      <c r="AC24" s="11" t="str">
        <f>[20]Outubro!$J$32</f>
        <v>*</v>
      </c>
      <c r="AD24" s="11" t="str">
        <f>[20]Outubro!$J$33</f>
        <v>*</v>
      </c>
      <c r="AE24" s="11" t="str">
        <f>[20]Outubro!$J$34</f>
        <v>*</v>
      </c>
      <c r="AF24" s="11" t="str">
        <f>[20]Outubro!$J$35</f>
        <v>*</v>
      </c>
      <c r="AG24" s="93" t="s">
        <v>226</v>
      </c>
      <c r="AH24" s="116" t="s">
        <v>226</v>
      </c>
      <c r="AL24" t="s">
        <v>47</v>
      </c>
    </row>
    <row r="25" spans="1:38" x14ac:dyDescent="0.2">
      <c r="A25" s="58" t="s">
        <v>170</v>
      </c>
      <c r="B25" s="11">
        <f>[21]Outubro!$J$5</f>
        <v>38.880000000000003</v>
      </c>
      <c r="C25" s="11">
        <f>[21]Outubro!$J$6</f>
        <v>27.720000000000002</v>
      </c>
      <c r="D25" s="11">
        <f>[21]Outubro!$J$7</f>
        <v>33.480000000000004</v>
      </c>
      <c r="E25" s="11">
        <f>[21]Outubro!$J$8</f>
        <v>37.440000000000005</v>
      </c>
      <c r="F25" s="11">
        <f>[21]Outubro!$J$9</f>
        <v>26.28</v>
      </c>
      <c r="G25" s="11">
        <f>[21]Outubro!$J$10</f>
        <v>26.64</v>
      </c>
      <c r="H25" s="11">
        <f>[21]Outubro!$J$11</f>
        <v>50.76</v>
      </c>
      <c r="I25" s="11">
        <f>[21]Outubro!$J$12</f>
        <v>34.200000000000003</v>
      </c>
      <c r="J25" s="11">
        <f>[21]Outubro!$J$13</f>
        <v>50.76</v>
      </c>
      <c r="K25" s="11">
        <f>[21]Outubro!$J$14</f>
        <v>32.4</v>
      </c>
      <c r="L25" s="11">
        <f>[21]Outubro!$J$15</f>
        <v>36</v>
      </c>
      <c r="M25" s="11">
        <f>[21]Outubro!$J$16</f>
        <v>40.680000000000007</v>
      </c>
      <c r="N25" s="11">
        <f>[21]Outubro!$J$17</f>
        <v>46.080000000000005</v>
      </c>
      <c r="O25" s="11">
        <f>[21]Outubro!$J$18</f>
        <v>58.32</v>
      </c>
      <c r="P25" s="11">
        <f>[21]Outubro!$J$19</f>
        <v>42.84</v>
      </c>
      <c r="Q25" s="11">
        <f>[21]Outubro!$J$20</f>
        <v>33.840000000000003</v>
      </c>
      <c r="R25" s="11">
        <f>[21]Outubro!$J$21</f>
        <v>40.32</v>
      </c>
      <c r="S25" s="11">
        <f>[21]Outubro!$J$22</f>
        <v>44.28</v>
      </c>
      <c r="T25" s="11">
        <f>[21]Outubro!$J$23</f>
        <v>39.6</v>
      </c>
      <c r="U25" s="11">
        <f>[21]Outubro!$J$24</f>
        <v>38.519999999999996</v>
      </c>
      <c r="V25" s="11">
        <f>[21]Outubro!$J$25</f>
        <v>28.8</v>
      </c>
      <c r="W25" s="11">
        <f>[21]Outubro!$J$26</f>
        <v>43.92</v>
      </c>
      <c r="X25" s="11">
        <f>[21]Outubro!$J$27</f>
        <v>60.12</v>
      </c>
      <c r="Y25" s="11">
        <f>[21]Outubro!$J$28</f>
        <v>41.76</v>
      </c>
      <c r="Z25" s="11">
        <f>[21]Outubro!$J$29</f>
        <v>36.72</v>
      </c>
      <c r="AA25" s="11">
        <f>[21]Outubro!$J$30</f>
        <v>58.32</v>
      </c>
      <c r="AB25" s="11">
        <f>[21]Outubro!$J$31</f>
        <v>26.64</v>
      </c>
      <c r="AC25" s="11">
        <f>[21]Outubro!$J$32</f>
        <v>21.6</v>
      </c>
      <c r="AD25" s="11">
        <f>[21]Outubro!$J$33</f>
        <v>48.6</v>
      </c>
      <c r="AE25" s="11">
        <f>[21]Outubro!$J$34</f>
        <v>28.08</v>
      </c>
      <c r="AF25" s="11">
        <f>[21]Outubro!$J$35</f>
        <v>26.28</v>
      </c>
      <c r="AG25" s="93">
        <f t="shared" ref="AG25" si="7">MAX(B25:AF25)</f>
        <v>60.12</v>
      </c>
      <c r="AH25" s="116">
        <f t="shared" si="6"/>
        <v>38.705806451612901</v>
      </c>
      <c r="AI25" s="12" t="s">
        <v>47</v>
      </c>
      <c r="AK25" t="s">
        <v>47</v>
      </c>
    </row>
    <row r="26" spans="1:38" x14ac:dyDescent="0.2">
      <c r="A26" s="58" t="s">
        <v>171</v>
      </c>
      <c r="B26" s="11">
        <f>[22]Outubro!$J$5</f>
        <v>37.800000000000004</v>
      </c>
      <c r="C26" s="11">
        <f>[22]Outubro!$J$6</f>
        <v>46.800000000000004</v>
      </c>
      <c r="D26" s="11">
        <f>[22]Outubro!$J$7</f>
        <v>31.680000000000003</v>
      </c>
      <c r="E26" s="11">
        <f>[22]Outubro!$J$8</f>
        <v>44.64</v>
      </c>
      <c r="F26" s="11">
        <f>[22]Outubro!$J$9</f>
        <v>26.64</v>
      </c>
      <c r="G26" s="11">
        <f>[22]Outubro!$J$10</f>
        <v>30.240000000000002</v>
      </c>
      <c r="H26" s="11">
        <f>[22]Outubro!$J$11</f>
        <v>60.12</v>
      </c>
      <c r="I26" s="11">
        <f>[22]Outubro!$J$12</f>
        <v>38.519999999999996</v>
      </c>
      <c r="J26" s="11">
        <f>[22]Outubro!$J$13</f>
        <v>58.32</v>
      </c>
      <c r="K26" s="11">
        <f>[22]Outubro!$J$14</f>
        <v>40.680000000000007</v>
      </c>
      <c r="L26" s="11">
        <f>[22]Outubro!$J$15</f>
        <v>37.440000000000005</v>
      </c>
      <c r="M26" s="11">
        <f>[22]Outubro!$J$16</f>
        <v>50.04</v>
      </c>
      <c r="N26" s="11">
        <f>[22]Outubro!$J$17</f>
        <v>119.16000000000001</v>
      </c>
      <c r="O26" s="11">
        <f>[22]Outubro!$J$18</f>
        <v>62.639999999999993</v>
      </c>
      <c r="P26" s="11">
        <f>[22]Outubro!$J$19</f>
        <v>39.96</v>
      </c>
      <c r="Q26" s="11">
        <f>[22]Outubro!$J$20</f>
        <v>27</v>
      </c>
      <c r="R26" s="11">
        <f>[22]Outubro!$J$21</f>
        <v>35.64</v>
      </c>
      <c r="S26" s="11">
        <f>[22]Outubro!$J$22</f>
        <v>34.92</v>
      </c>
      <c r="T26" s="11">
        <f>[22]Outubro!$J$23</f>
        <v>35.64</v>
      </c>
      <c r="U26" s="11">
        <f>[22]Outubro!$J$24</f>
        <v>42.12</v>
      </c>
      <c r="V26" s="11">
        <f>[22]Outubro!$J$25</f>
        <v>55.440000000000005</v>
      </c>
      <c r="W26" s="11">
        <f>[22]Outubro!$J$26</f>
        <v>36.72</v>
      </c>
      <c r="X26" s="11">
        <f>[22]Outubro!$J$27</f>
        <v>35.28</v>
      </c>
      <c r="Y26" s="11">
        <f>[22]Outubro!$J$28</f>
        <v>55.800000000000004</v>
      </c>
      <c r="Z26" s="11">
        <f>[22]Outubro!$J$29</f>
        <v>34.200000000000003</v>
      </c>
      <c r="AA26" s="11">
        <f>[22]Outubro!$J$30</f>
        <v>74.52</v>
      </c>
      <c r="AB26" s="11">
        <f>[22]Outubro!$J$31</f>
        <v>31.319999999999997</v>
      </c>
      <c r="AC26" s="11">
        <f>[22]Outubro!$J$32</f>
        <v>25.56</v>
      </c>
      <c r="AD26" s="11">
        <f>[22]Outubro!$J$33</f>
        <v>56.519999999999996</v>
      </c>
      <c r="AE26" s="11">
        <f>[22]Outubro!$J$34</f>
        <v>30.6</v>
      </c>
      <c r="AF26" s="11">
        <f>[22]Outubro!$J$35</f>
        <v>31.319999999999997</v>
      </c>
      <c r="AG26" s="93">
        <f>MAX(B26:AF26)</f>
        <v>119.16000000000001</v>
      </c>
      <c r="AH26" s="116">
        <f t="shared" si="6"/>
        <v>44.105806451612892</v>
      </c>
      <c r="AK26" t="s">
        <v>47</v>
      </c>
    </row>
    <row r="27" spans="1:38" x14ac:dyDescent="0.2">
      <c r="A27" s="58" t="s">
        <v>8</v>
      </c>
      <c r="B27" s="11">
        <f>[23]Outubro!$J$5</f>
        <v>43.2</v>
      </c>
      <c r="C27" s="11">
        <f>[23]Outubro!$J$6</f>
        <v>27.36</v>
      </c>
      <c r="D27" s="11">
        <f>[23]Outubro!$J$7</f>
        <v>33.480000000000004</v>
      </c>
      <c r="E27" s="11">
        <f>[23]Outubro!$J$8</f>
        <v>31.319999999999997</v>
      </c>
      <c r="F27" s="11">
        <f>[23]Outubro!$J$9</f>
        <v>24.48</v>
      </c>
      <c r="G27" s="11">
        <f>[23]Outubro!$J$10</f>
        <v>21.96</v>
      </c>
      <c r="H27" s="11">
        <f>[23]Outubro!$J$11</f>
        <v>63.360000000000007</v>
      </c>
      <c r="I27" s="11">
        <f>[23]Outubro!$J$12</f>
        <v>28.8</v>
      </c>
      <c r="J27" s="11">
        <f>[23]Outubro!$J$13</f>
        <v>51.84</v>
      </c>
      <c r="K27" s="11">
        <f>[23]Outubro!$J$14</f>
        <v>32.04</v>
      </c>
      <c r="L27" s="11">
        <f>[23]Outubro!$J$15</f>
        <v>37.440000000000005</v>
      </c>
      <c r="M27" s="11">
        <f>[23]Outubro!$J$16</f>
        <v>33.840000000000003</v>
      </c>
      <c r="N27" s="11">
        <f>[23]Outubro!$J$17</f>
        <v>32.04</v>
      </c>
      <c r="O27" s="11">
        <f>[23]Outubro!$J$18</f>
        <v>52.2</v>
      </c>
      <c r="P27" s="11">
        <f>[23]Outubro!$J$19</f>
        <v>47.519999999999996</v>
      </c>
      <c r="Q27" s="11">
        <f>[23]Outubro!$J$20</f>
        <v>30.96</v>
      </c>
      <c r="R27" s="11">
        <f>[23]Outubro!$J$21</f>
        <v>37.080000000000005</v>
      </c>
      <c r="S27" s="11">
        <f>[23]Outubro!$J$22</f>
        <v>37.080000000000005</v>
      </c>
      <c r="T27" s="11">
        <f>[23]Outubro!$J$23</f>
        <v>36</v>
      </c>
      <c r="U27" s="11">
        <f>[23]Outubro!$J$24</f>
        <v>33.119999999999997</v>
      </c>
      <c r="V27" s="11">
        <f>[23]Outubro!$J$25</f>
        <v>29.880000000000003</v>
      </c>
      <c r="W27" s="11">
        <f>[23]Outubro!$J$26</f>
        <v>39.24</v>
      </c>
      <c r="X27" s="11">
        <f>[23]Outubro!$J$27</f>
        <v>41.04</v>
      </c>
      <c r="Y27" s="11">
        <f>[23]Outubro!$J$28</f>
        <v>30.96</v>
      </c>
      <c r="Z27" s="11">
        <f>[23]Outubro!$J$29</f>
        <v>33.119999999999997</v>
      </c>
      <c r="AA27" s="11">
        <f>[23]Outubro!$J$30</f>
        <v>59.4</v>
      </c>
      <c r="AB27" s="11">
        <f>[23]Outubro!$J$31</f>
        <v>24.48</v>
      </c>
      <c r="AC27" s="11">
        <f>[23]Outubro!$J$32</f>
        <v>21.96</v>
      </c>
      <c r="AD27" s="11">
        <f>[23]Outubro!$J$33</f>
        <v>46.080000000000005</v>
      </c>
      <c r="AE27" s="11">
        <f>[23]Outubro!$J$34</f>
        <v>29.52</v>
      </c>
      <c r="AF27" s="11">
        <f>[23]Outubro!$J$35</f>
        <v>27.720000000000002</v>
      </c>
      <c r="AG27" s="15">
        <f t="shared" ref="AG27:AG29" si="8">MAX(B27:AF27)</f>
        <v>63.360000000000007</v>
      </c>
      <c r="AH27" s="126">
        <f>AVERAGE(B27:AF27)</f>
        <v>36.081290322580649</v>
      </c>
      <c r="AK27" t="s">
        <v>47</v>
      </c>
    </row>
    <row r="28" spans="1:38" x14ac:dyDescent="0.2">
      <c r="A28" s="58" t="s">
        <v>9</v>
      </c>
      <c r="B28" s="11">
        <f>[24]Outubro!$J$5</f>
        <v>26.28</v>
      </c>
      <c r="C28" s="11">
        <f>[24]Outubro!$J$6</f>
        <v>31.680000000000003</v>
      </c>
      <c r="D28" s="11">
        <f>[24]Outubro!$J$7</f>
        <v>25.2</v>
      </c>
      <c r="E28" s="11">
        <f>[24]Outubro!$J$8</f>
        <v>38.159999999999997</v>
      </c>
      <c r="F28" s="11">
        <f>[24]Outubro!$J$9</f>
        <v>26.64</v>
      </c>
      <c r="G28" s="11">
        <f>[24]Outubro!$J$10</f>
        <v>27.720000000000002</v>
      </c>
      <c r="H28" s="11">
        <f>[24]Outubro!$J$11</f>
        <v>52.56</v>
      </c>
      <c r="I28" s="11">
        <f>[24]Outubro!$J$12</f>
        <v>38.159999999999997</v>
      </c>
      <c r="J28" s="11">
        <f>[24]Outubro!$J$13</f>
        <v>63.360000000000007</v>
      </c>
      <c r="K28" s="11">
        <f>[24]Outubro!$J$14</f>
        <v>45.72</v>
      </c>
      <c r="L28" s="11">
        <f>[24]Outubro!$J$15</f>
        <v>36</v>
      </c>
      <c r="M28" s="11">
        <f>[24]Outubro!$J$16</f>
        <v>27.36</v>
      </c>
      <c r="N28" s="11">
        <f>[24]Outubro!$J$17</f>
        <v>72</v>
      </c>
      <c r="O28" s="11">
        <f>[24]Outubro!$J$18</f>
        <v>45</v>
      </c>
      <c r="P28" s="11">
        <f>[24]Outubro!$J$19</f>
        <v>42.12</v>
      </c>
      <c r="Q28" s="11">
        <f>[24]Outubro!$J$20</f>
        <v>34.200000000000003</v>
      </c>
      <c r="R28" s="11">
        <f>[24]Outubro!$J$21</f>
        <v>33.119999999999997</v>
      </c>
      <c r="S28" s="11">
        <f>[24]Outubro!$J$22</f>
        <v>29.880000000000003</v>
      </c>
      <c r="T28" s="11">
        <f>[24]Outubro!$J$23</f>
        <v>32.4</v>
      </c>
      <c r="U28" s="11">
        <f>[24]Outubro!$J$24</f>
        <v>33.480000000000004</v>
      </c>
      <c r="V28" s="11">
        <f>[24]Outubro!$J$25</f>
        <v>32.76</v>
      </c>
      <c r="W28" s="11">
        <f>[24]Outubro!$J$26</f>
        <v>42.12</v>
      </c>
      <c r="X28" s="11">
        <f>[24]Outubro!$J$27</f>
        <v>37.800000000000004</v>
      </c>
      <c r="Y28" s="11">
        <f>[24]Outubro!$J$28</f>
        <v>27</v>
      </c>
      <c r="Z28" s="11">
        <f>[24]Outubro!$J$29</f>
        <v>33.119999999999997</v>
      </c>
      <c r="AA28" s="11">
        <f>[24]Outubro!$J$30</f>
        <v>74.52</v>
      </c>
      <c r="AB28" s="11">
        <f>[24]Outubro!$J$31</f>
        <v>24.840000000000003</v>
      </c>
      <c r="AC28" s="11">
        <f>[24]Outubro!$J$32</f>
        <v>24.48</v>
      </c>
      <c r="AD28" s="11">
        <f>[24]Outubro!$J$33</f>
        <v>36.36</v>
      </c>
      <c r="AE28" s="11">
        <f>[24]Outubro!$J$34</f>
        <v>39.96</v>
      </c>
      <c r="AF28" s="11">
        <f>[24]Outubro!$J$35</f>
        <v>39.24</v>
      </c>
      <c r="AG28" s="15">
        <f t="shared" si="8"/>
        <v>74.52</v>
      </c>
      <c r="AH28" s="126">
        <f t="shared" ref="AH28:AH31" si="9">AVERAGE(B28:AF28)</f>
        <v>37.846451612903223</v>
      </c>
      <c r="AK28" t="s">
        <v>47</v>
      </c>
    </row>
    <row r="29" spans="1:38" x14ac:dyDescent="0.2">
      <c r="A29" s="58" t="s">
        <v>42</v>
      </c>
      <c r="B29" s="11">
        <f>[25]Outubro!$J$5</f>
        <v>26.28</v>
      </c>
      <c r="C29" s="11">
        <f>[25]Outubro!$J$6</f>
        <v>12.6</v>
      </c>
      <c r="D29" s="11">
        <f>[25]Outubro!$J$7</f>
        <v>24.840000000000003</v>
      </c>
      <c r="E29" s="11">
        <f>[25]Outubro!$J$8</f>
        <v>27</v>
      </c>
      <c r="F29" s="11">
        <f>[25]Outubro!$J$9</f>
        <v>29.880000000000003</v>
      </c>
      <c r="G29" s="11">
        <f>[25]Outubro!$J$10</f>
        <v>15.120000000000001</v>
      </c>
      <c r="H29" s="11">
        <f>[25]Outubro!$J$11</f>
        <v>18.720000000000002</v>
      </c>
      <c r="I29" s="11">
        <f>[25]Outubro!$J$12</f>
        <v>31.319999999999997</v>
      </c>
      <c r="J29" s="11">
        <f>[25]Outubro!$J$13</f>
        <v>39.96</v>
      </c>
      <c r="K29" s="11">
        <f>[25]Outubro!$J$14</f>
        <v>30.6</v>
      </c>
      <c r="L29" s="11">
        <f>[25]Outubro!$J$15</f>
        <v>17.28</v>
      </c>
      <c r="M29" s="11">
        <f>[25]Outubro!$J$16</f>
        <v>24.840000000000003</v>
      </c>
      <c r="N29" s="11">
        <f>[25]Outubro!$J$17</f>
        <v>19.8</v>
      </c>
      <c r="O29" s="11">
        <f>[25]Outubro!$J$18</f>
        <v>30.6</v>
      </c>
      <c r="P29" s="11">
        <f>[25]Outubro!$J$19</f>
        <v>22.68</v>
      </c>
      <c r="Q29" s="11">
        <f>[25]Outubro!$J$20</f>
        <v>23.400000000000002</v>
      </c>
      <c r="R29" s="11">
        <f>[25]Outubro!$J$21</f>
        <v>24.12</v>
      </c>
      <c r="S29" s="11">
        <f>[25]Outubro!$J$22</f>
        <v>20.16</v>
      </c>
      <c r="T29" s="11">
        <f>[25]Outubro!$J$23</f>
        <v>27.36</v>
      </c>
      <c r="U29" s="11">
        <f>[25]Outubro!$J$24</f>
        <v>23.759999999999998</v>
      </c>
      <c r="V29" s="11">
        <f>[25]Outubro!$J$25</f>
        <v>21.96</v>
      </c>
      <c r="W29" s="11">
        <f>[25]Outubro!$J$26</f>
        <v>28.8</v>
      </c>
      <c r="X29" s="11">
        <f>[25]Outubro!$J$27</f>
        <v>23.759999999999998</v>
      </c>
      <c r="Y29" s="11">
        <f>[25]Outubro!$J$28</f>
        <v>24.48</v>
      </c>
      <c r="Z29" s="11">
        <f>[25]Outubro!$J$29</f>
        <v>26.28</v>
      </c>
      <c r="AA29" s="11">
        <f>[25]Outubro!$J$30</f>
        <v>19.079999999999998</v>
      </c>
      <c r="AB29" s="11">
        <f>[25]Outubro!$J$31</f>
        <v>15.840000000000002</v>
      </c>
      <c r="AC29" s="11">
        <f>[25]Outubro!$J$32</f>
        <v>27.720000000000002</v>
      </c>
      <c r="AD29" s="11">
        <f>[25]Outubro!$J$33</f>
        <v>21.240000000000002</v>
      </c>
      <c r="AE29" s="11">
        <f>[25]Outubro!$J$34</f>
        <v>32.04</v>
      </c>
      <c r="AF29" s="11">
        <f>[25]Outubro!$J$35</f>
        <v>20.88</v>
      </c>
      <c r="AG29" s="15">
        <f t="shared" si="8"/>
        <v>39.96</v>
      </c>
      <c r="AH29" s="126">
        <f t="shared" si="9"/>
        <v>24.270967741935486</v>
      </c>
      <c r="AK29" t="s">
        <v>47</v>
      </c>
    </row>
    <row r="30" spans="1:38" x14ac:dyDescent="0.2">
      <c r="A30" s="58" t="s">
        <v>10</v>
      </c>
      <c r="B30" s="11" t="str">
        <f>[26]Outubro!$J$5</f>
        <v>*</v>
      </c>
      <c r="C30" s="11" t="str">
        <f>[26]Outubro!$J$6</f>
        <v>*</v>
      </c>
      <c r="D30" s="11" t="str">
        <f>[26]Outubro!$J$7</f>
        <v>*</v>
      </c>
      <c r="E30" s="11" t="str">
        <f>[26]Outubro!$J$8</f>
        <v>*</v>
      </c>
      <c r="F30" s="11" t="str">
        <f>[26]Outubro!$J$9</f>
        <v>*</v>
      </c>
      <c r="G30" s="11" t="str">
        <f>[26]Outubro!$J$10</f>
        <v>*</v>
      </c>
      <c r="H30" s="11" t="str">
        <f>[26]Outubro!$J$11</f>
        <v>*</v>
      </c>
      <c r="I30" s="11" t="str">
        <f>[26]Outubro!$J$12</f>
        <v>*</v>
      </c>
      <c r="J30" s="11" t="str">
        <f>[26]Outubro!$J$13</f>
        <v>*</v>
      </c>
      <c r="K30" s="11" t="str">
        <f>[26]Outubro!$J$14</f>
        <v>*</v>
      </c>
      <c r="L30" s="11" t="str">
        <f>[26]Outubro!$J$15</f>
        <v>*</v>
      </c>
      <c r="M30" s="11" t="str">
        <f>[26]Outubro!$J$16</f>
        <v>*</v>
      </c>
      <c r="N30" s="11" t="str">
        <f>[26]Outubro!$J$17</f>
        <v>*</v>
      </c>
      <c r="O30" s="11" t="str">
        <f>[26]Outubro!$J$18</f>
        <v>*</v>
      </c>
      <c r="P30" s="11" t="str">
        <f>[26]Outubro!$J$19</f>
        <v>*</v>
      </c>
      <c r="Q30" s="11" t="str">
        <f>[26]Outubro!$J$20</f>
        <v>*</v>
      </c>
      <c r="R30" s="11" t="str">
        <f>[26]Outubro!$J$21</f>
        <v>*</v>
      </c>
      <c r="S30" s="11" t="str">
        <f>[26]Outubro!$J$22</f>
        <v>*</v>
      </c>
      <c r="T30" s="11" t="str">
        <f>[26]Outubro!$J$23</f>
        <v>*</v>
      </c>
      <c r="U30" s="11" t="str">
        <f>[26]Outubro!$J$24</f>
        <v>*</v>
      </c>
      <c r="V30" s="11" t="str">
        <f>[26]Outubro!$J$25</f>
        <v>*</v>
      </c>
      <c r="W30" s="11" t="str">
        <f>[26]Outubro!$J$26</f>
        <v>*</v>
      </c>
      <c r="X30" s="11" t="str">
        <f>[26]Outubro!$J$27</f>
        <v>*</v>
      </c>
      <c r="Y30" s="11" t="str">
        <f>[26]Outubro!$J$28</f>
        <v>*</v>
      </c>
      <c r="Z30" s="11" t="str">
        <f>[26]Outubro!$J$29</f>
        <v>*</v>
      </c>
      <c r="AA30" s="11" t="str">
        <f>[26]Outubro!$J$30</f>
        <v>*</v>
      </c>
      <c r="AB30" s="11" t="str">
        <f>[26]Outubro!$J$31</f>
        <v>*</v>
      </c>
      <c r="AC30" s="11" t="str">
        <f>[26]Outubro!$J$32</f>
        <v>*</v>
      </c>
      <c r="AD30" s="11" t="str">
        <f>[26]Outubro!$J$33</f>
        <v>*</v>
      </c>
      <c r="AE30" s="11" t="str">
        <f>[26]Outubro!$J$34</f>
        <v>*</v>
      </c>
      <c r="AF30" s="11" t="str">
        <f>[26]Outubro!$J$35</f>
        <v>*</v>
      </c>
      <c r="AG30" s="15" t="s">
        <v>226</v>
      </c>
      <c r="AH30" s="126" t="s">
        <v>226</v>
      </c>
      <c r="AK30" t="s">
        <v>47</v>
      </c>
    </row>
    <row r="31" spans="1:38" x14ac:dyDescent="0.2">
      <c r="A31" s="58" t="s">
        <v>172</v>
      </c>
      <c r="B31" s="11">
        <f>[27]Outubro!$J$5</f>
        <v>48.96</v>
      </c>
      <c r="C31" s="11">
        <f>[27]Outubro!$J$6</f>
        <v>35.28</v>
      </c>
      <c r="D31" s="11">
        <f>[27]Outubro!$J$7</f>
        <v>44.64</v>
      </c>
      <c r="E31" s="11">
        <f>[27]Outubro!$J$8</f>
        <v>36.72</v>
      </c>
      <c r="F31" s="11">
        <f>[27]Outubro!$J$9</f>
        <v>46.800000000000004</v>
      </c>
      <c r="G31" s="11">
        <f>[27]Outubro!$J$10</f>
        <v>31.680000000000003</v>
      </c>
      <c r="H31" s="11">
        <f>[27]Outubro!$J$11</f>
        <v>43.56</v>
      </c>
      <c r="I31" s="11">
        <f>[27]Outubro!$J$12</f>
        <v>41.76</v>
      </c>
      <c r="J31" s="11">
        <f>[27]Outubro!$J$13</f>
        <v>61.560000000000009</v>
      </c>
      <c r="K31" s="11">
        <f>[27]Outubro!$J$14</f>
        <v>55.800000000000004</v>
      </c>
      <c r="L31" s="11">
        <f>[27]Outubro!$J$15</f>
        <v>47.16</v>
      </c>
      <c r="M31" s="11">
        <f>[27]Outubro!$J$16</f>
        <v>48.6</v>
      </c>
      <c r="N31" s="11">
        <f>[27]Outubro!$J$17</f>
        <v>75.960000000000008</v>
      </c>
      <c r="O31" s="11">
        <f>[27]Outubro!$J$18</f>
        <v>110.52</v>
      </c>
      <c r="P31" s="11">
        <f>[27]Outubro!$J$19</f>
        <v>65.52</v>
      </c>
      <c r="Q31" s="11">
        <f>[27]Outubro!$J$20</f>
        <v>29.16</v>
      </c>
      <c r="R31" s="11">
        <f>[27]Outubro!$J$21</f>
        <v>38.519999999999996</v>
      </c>
      <c r="S31" s="11">
        <f>[27]Outubro!$J$22</f>
        <v>32.04</v>
      </c>
      <c r="T31" s="11">
        <f>[27]Outubro!$J$23</f>
        <v>39.96</v>
      </c>
      <c r="U31" s="11">
        <f>[27]Outubro!$J$24</f>
        <v>35.64</v>
      </c>
      <c r="V31" s="11">
        <f>[27]Outubro!$J$25</f>
        <v>45</v>
      </c>
      <c r="W31" s="11">
        <f>[27]Outubro!$J$26</f>
        <v>41.76</v>
      </c>
      <c r="X31" s="11">
        <f>[27]Outubro!$J$27</f>
        <v>45.36</v>
      </c>
      <c r="Y31" s="11">
        <f>[27]Outubro!$J$28</f>
        <v>71.28</v>
      </c>
      <c r="Z31" s="11">
        <f>[27]Outubro!$J$29</f>
        <v>47.88</v>
      </c>
      <c r="AA31" s="11">
        <f>[27]Outubro!$J$30</f>
        <v>50.04</v>
      </c>
      <c r="AB31" s="11">
        <f>[27]Outubro!$J$31</f>
        <v>34.200000000000003</v>
      </c>
      <c r="AC31" s="11">
        <f>[27]Outubro!$J$32</f>
        <v>33.840000000000003</v>
      </c>
      <c r="AD31" s="11">
        <f>[27]Outubro!$J$33</f>
        <v>50.4</v>
      </c>
      <c r="AE31" s="11">
        <f>[27]Outubro!$J$34</f>
        <v>39.24</v>
      </c>
      <c r="AF31" s="11">
        <f>[27]Outubro!$J$35</f>
        <v>38.159999999999997</v>
      </c>
      <c r="AG31" s="93">
        <f>MAX(B31:AF31)</f>
        <v>110.52</v>
      </c>
      <c r="AH31" s="116">
        <f t="shared" si="9"/>
        <v>47.322580645161288</v>
      </c>
      <c r="AI31" s="12" t="s">
        <v>47</v>
      </c>
      <c r="AK31" t="s">
        <v>47</v>
      </c>
    </row>
    <row r="32" spans="1:38" x14ac:dyDescent="0.2">
      <c r="A32" s="58" t="s">
        <v>11</v>
      </c>
      <c r="B32" s="11" t="str">
        <f>[28]Outubro!$J$5</f>
        <v>*</v>
      </c>
      <c r="C32" s="11" t="str">
        <f>[28]Outubro!$J$6</f>
        <v>*</v>
      </c>
      <c r="D32" s="11" t="str">
        <f>[28]Outubro!$J$7</f>
        <v>*</v>
      </c>
      <c r="E32" s="11" t="str">
        <f>[28]Outubro!$J$8</f>
        <v>*</v>
      </c>
      <c r="F32" s="11" t="str">
        <f>[28]Outubro!$J$9</f>
        <v>*</v>
      </c>
      <c r="G32" s="11" t="str">
        <f>[28]Outubro!$J$10</f>
        <v>*</v>
      </c>
      <c r="H32" s="11" t="str">
        <f>[28]Outubro!$J$11</f>
        <v>*</v>
      </c>
      <c r="I32" s="11" t="str">
        <f>[28]Outubro!$J$12</f>
        <v>*</v>
      </c>
      <c r="J32" s="11" t="str">
        <f>[28]Outubro!$J$13</f>
        <v>*</v>
      </c>
      <c r="K32" s="11" t="str">
        <f>[28]Outubro!$J$14</f>
        <v>*</v>
      </c>
      <c r="L32" s="11" t="str">
        <f>[28]Outubro!$J$15</f>
        <v>*</v>
      </c>
      <c r="M32" s="11" t="str">
        <f>[28]Outubro!$J$16</f>
        <v>*</v>
      </c>
      <c r="N32" s="11" t="str">
        <f>[28]Outubro!$J$17</f>
        <v>*</v>
      </c>
      <c r="O32" s="11" t="str">
        <f>[28]Outubro!$J$18</f>
        <v>*</v>
      </c>
      <c r="P32" s="11" t="str">
        <f>[28]Outubro!$J$19</f>
        <v>*</v>
      </c>
      <c r="Q32" s="11" t="str">
        <f>[28]Outubro!$J$20</f>
        <v>*</v>
      </c>
      <c r="R32" s="11" t="str">
        <f>[28]Outubro!$J$21</f>
        <v>*</v>
      </c>
      <c r="S32" s="11" t="str">
        <f>[28]Outubro!$J$22</f>
        <v>*</v>
      </c>
      <c r="T32" s="11" t="str">
        <f>[28]Outubro!$J$23</f>
        <v>*</v>
      </c>
      <c r="U32" s="11" t="str">
        <f>[28]Outubro!$J$24</f>
        <v>*</v>
      </c>
      <c r="V32" s="11" t="str">
        <f>[28]Outubro!$J$25</f>
        <v>*</v>
      </c>
      <c r="W32" s="11" t="str">
        <f>[28]Outubro!$J$26</f>
        <v>*</v>
      </c>
      <c r="X32" s="11" t="str">
        <f>[28]Outubro!$J$27</f>
        <v>*</v>
      </c>
      <c r="Y32" s="11" t="str">
        <f>[28]Outubro!$J$28</f>
        <v>*</v>
      </c>
      <c r="Z32" s="11" t="str">
        <f>[28]Outubro!$J$29</f>
        <v>*</v>
      </c>
      <c r="AA32" s="11" t="str">
        <f>[28]Outubro!$J$30</f>
        <v>*</v>
      </c>
      <c r="AB32" s="11" t="str">
        <f>[28]Outubro!$J$31</f>
        <v>*</v>
      </c>
      <c r="AC32" s="11" t="str">
        <f>[28]Outubro!$J$32</f>
        <v>*</v>
      </c>
      <c r="AD32" s="11" t="str">
        <f>[28]Outubro!$J$33</f>
        <v>*</v>
      </c>
      <c r="AE32" s="11" t="str">
        <f>[28]Outubro!$J$34</f>
        <v>*</v>
      </c>
      <c r="AF32" s="11" t="str">
        <f>[28]Outubro!$J$35</f>
        <v>*</v>
      </c>
      <c r="AG32" s="15" t="s">
        <v>226</v>
      </c>
      <c r="AH32" s="126" t="s">
        <v>226</v>
      </c>
      <c r="AK32" t="s">
        <v>47</v>
      </c>
    </row>
    <row r="33" spans="1:38" s="5" customFormat="1" x14ac:dyDescent="0.2">
      <c r="A33" s="58" t="s">
        <v>12</v>
      </c>
      <c r="B33" s="11" t="str">
        <f>[29]Outubro!$J$5</f>
        <v>*</v>
      </c>
      <c r="C33" s="11" t="str">
        <f>[29]Outubro!$J$6</f>
        <v>*</v>
      </c>
      <c r="D33" s="11" t="str">
        <f>[29]Outubro!$J$7</f>
        <v>*</v>
      </c>
      <c r="E33" s="11" t="str">
        <f>[29]Outubro!$J$8</f>
        <v>*</v>
      </c>
      <c r="F33" s="11" t="str">
        <f>[29]Outubro!$J$9</f>
        <v>*</v>
      </c>
      <c r="G33" s="11" t="str">
        <f>[29]Outubro!$J$10</f>
        <v>*</v>
      </c>
      <c r="H33" s="11" t="str">
        <f>[29]Outubro!$J$11</f>
        <v>*</v>
      </c>
      <c r="I33" s="11" t="str">
        <f>[29]Outubro!$J$12</f>
        <v>*</v>
      </c>
      <c r="J33" s="11" t="str">
        <f>[29]Outubro!$J$13</f>
        <v>*</v>
      </c>
      <c r="K33" s="11" t="str">
        <f>[29]Outubro!$J$14</f>
        <v>*</v>
      </c>
      <c r="L33" s="11" t="str">
        <f>[29]Outubro!$J$15</f>
        <v>*</v>
      </c>
      <c r="M33" s="11" t="str">
        <f>[29]Outubro!$J$16</f>
        <v>*</v>
      </c>
      <c r="N33" s="11" t="str">
        <f>[29]Outubro!$J$17</f>
        <v>*</v>
      </c>
      <c r="O33" s="11">
        <f>[29]Outubro!$J$18</f>
        <v>28.8</v>
      </c>
      <c r="P33" s="11">
        <f>[29]Outubro!$J$19</f>
        <v>31.319999999999997</v>
      </c>
      <c r="Q33" s="11">
        <f>[29]Outubro!$J$20</f>
        <v>7.2</v>
      </c>
      <c r="R33" s="11">
        <f>[29]Outubro!$J$21</f>
        <v>16.2</v>
      </c>
      <c r="S33" s="11">
        <f>[29]Outubro!$J$22</f>
        <v>34.56</v>
      </c>
      <c r="T33" s="11">
        <f>[29]Outubro!$J$23</f>
        <v>0</v>
      </c>
      <c r="U33" s="11" t="str">
        <f>[29]Outubro!$J$24</f>
        <v>*</v>
      </c>
      <c r="V33" s="11" t="str">
        <f>[29]Outubro!$J$25</f>
        <v>*</v>
      </c>
      <c r="W33" s="11" t="str">
        <f>[29]Outubro!$J$26</f>
        <v>*</v>
      </c>
      <c r="X33" s="11" t="str">
        <f>[29]Outubro!$J$27</f>
        <v>*</v>
      </c>
      <c r="Y33" s="11" t="str">
        <f>[29]Outubro!$J$28</f>
        <v>*</v>
      </c>
      <c r="Z33" s="11" t="str">
        <f>[29]Outubro!$J$29</f>
        <v>*</v>
      </c>
      <c r="AA33" s="11" t="str">
        <f>[29]Outubro!$J$30</f>
        <v>*</v>
      </c>
      <c r="AB33" s="11" t="str">
        <f>[29]Outubro!$J$31</f>
        <v>*</v>
      </c>
      <c r="AC33" s="11" t="str">
        <f>[29]Outubro!$J$32</f>
        <v>*</v>
      </c>
      <c r="AD33" s="11">
        <f>[29]Outubro!$J$33</f>
        <v>13.32</v>
      </c>
      <c r="AE33" s="11">
        <f>[29]Outubro!$J$34</f>
        <v>30.6</v>
      </c>
      <c r="AF33" s="11">
        <f>[29]Outubro!$J$35</f>
        <v>23.759999999999998</v>
      </c>
      <c r="AG33" s="15">
        <f t="shared" ref="AG33:AG35" si="10">MAX(B33:AF33)</f>
        <v>34.56</v>
      </c>
      <c r="AH33" s="126">
        <f t="shared" ref="AH33:AH35" si="11">AVERAGE(B33:AF33)</f>
        <v>20.64</v>
      </c>
      <c r="AK33" s="5" t="s">
        <v>47</v>
      </c>
    </row>
    <row r="34" spans="1:38" x14ac:dyDescent="0.2">
      <c r="A34" s="58" t="s">
        <v>13</v>
      </c>
      <c r="B34" s="11" t="str">
        <f>[30]Outubro!$J$5</f>
        <v>*</v>
      </c>
      <c r="C34" s="11" t="str">
        <f>[30]Outubro!$J$6</f>
        <v>*</v>
      </c>
      <c r="D34" s="11" t="str">
        <f>[30]Outubro!$J$7</f>
        <v>*</v>
      </c>
      <c r="E34" s="11" t="str">
        <f>[30]Outubro!$J$8</f>
        <v>*</v>
      </c>
      <c r="F34" s="11" t="str">
        <f>[30]Outubro!$J$9</f>
        <v>*</v>
      </c>
      <c r="G34" s="11" t="str">
        <f>[30]Outubro!$J$10</f>
        <v>*</v>
      </c>
      <c r="H34" s="11" t="str">
        <f>[30]Outubro!$J$11</f>
        <v>*</v>
      </c>
      <c r="I34" s="11" t="str">
        <f>[30]Outubro!$J$12</f>
        <v>*</v>
      </c>
      <c r="J34" s="11" t="str">
        <f>[30]Outubro!$J$13</f>
        <v>*</v>
      </c>
      <c r="K34" s="11" t="str">
        <f>[30]Outubro!$J$14</f>
        <v>*</v>
      </c>
      <c r="L34" s="11" t="str">
        <f>[30]Outubro!$J$15</f>
        <v>*</v>
      </c>
      <c r="M34" s="11" t="str">
        <f>[30]Outubro!$J$16</f>
        <v>*</v>
      </c>
      <c r="N34" s="11" t="str">
        <f>[30]Outubro!$J$17</f>
        <v>*</v>
      </c>
      <c r="O34" s="11" t="str">
        <f>[30]Outubro!$J$18</f>
        <v>*</v>
      </c>
      <c r="P34" s="11" t="str">
        <f>[30]Outubro!$J$19</f>
        <v>*</v>
      </c>
      <c r="Q34" s="11" t="str">
        <f>[30]Outubro!$J$20</f>
        <v>*</v>
      </c>
      <c r="R34" s="11" t="str">
        <f>[30]Outubro!$J$21</f>
        <v>*</v>
      </c>
      <c r="S34" s="11" t="str">
        <f>[30]Outubro!$J$22</f>
        <v>*</v>
      </c>
      <c r="T34" s="11" t="str">
        <f>[30]Outubro!$J$23</f>
        <v>*</v>
      </c>
      <c r="U34" s="11" t="str">
        <f>[30]Outubro!$J$24</f>
        <v>*</v>
      </c>
      <c r="V34" s="11" t="str">
        <f>[30]Outubro!$J$25</f>
        <v>*</v>
      </c>
      <c r="W34" s="11" t="str">
        <f>[30]Outubro!$J$26</f>
        <v>*</v>
      </c>
      <c r="X34" s="11" t="str">
        <f>[30]Outubro!$J$27</f>
        <v>*</v>
      </c>
      <c r="Y34" s="11" t="str">
        <f>[30]Outubro!$J$28</f>
        <v>*</v>
      </c>
      <c r="Z34" s="11" t="str">
        <f>[30]Outubro!$J$29</f>
        <v>*</v>
      </c>
      <c r="AA34" s="11" t="str">
        <f>[30]Outubro!$J$30</f>
        <v>*</v>
      </c>
      <c r="AB34" s="11" t="str">
        <f>[30]Outubro!$J$31</f>
        <v>*</v>
      </c>
      <c r="AC34" s="11" t="str">
        <f>[30]Outubro!$J$32</f>
        <v>*</v>
      </c>
      <c r="AD34" s="11" t="str">
        <f>[30]Outubro!$J$33</f>
        <v>*</v>
      </c>
      <c r="AE34" s="11" t="str">
        <f>[30]Outubro!$J$34</f>
        <v>*</v>
      </c>
      <c r="AF34" s="11" t="str">
        <f>[30]Outubro!$J$35</f>
        <v>*</v>
      </c>
      <c r="AG34" s="15" t="s">
        <v>226</v>
      </c>
      <c r="AH34" s="126" t="s">
        <v>226</v>
      </c>
      <c r="AK34" t="s">
        <v>47</v>
      </c>
    </row>
    <row r="35" spans="1:38" x14ac:dyDescent="0.2">
      <c r="A35" s="58" t="s">
        <v>173</v>
      </c>
      <c r="B35" s="11">
        <f>[31]Outubro!$J$5</f>
        <v>39.24</v>
      </c>
      <c r="C35" s="11">
        <f>[31]Outubro!$J$6</f>
        <v>30.96</v>
      </c>
      <c r="D35" s="11">
        <f>[31]Outubro!$J$7</f>
        <v>22.68</v>
      </c>
      <c r="E35" s="11">
        <f>[31]Outubro!$J$8</f>
        <v>38.519999999999996</v>
      </c>
      <c r="F35" s="11">
        <f>[31]Outubro!$J$9</f>
        <v>22.32</v>
      </c>
      <c r="G35" s="11">
        <f>[31]Outubro!$J$10</f>
        <v>17.28</v>
      </c>
      <c r="H35" s="11">
        <f>[31]Outubro!$J$11</f>
        <v>74.88000000000001</v>
      </c>
      <c r="I35" s="11">
        <f>[31]Outubro!$J$12</f>
        <v>74.88000000000001</v>
      </c>
      <c r="J35" s="11">
        <f>[31]Outubro!$J$13</f>
        <v>47.16</v>
      </c>
      <c r="K35" s="11">
        <f>[31]Outubro!$J$14</f>
        <v>42.84</v>
      </c>
      <c r="L35" s="11">
        <f>[31]Outubro!$J$15</f>
        <v>36</v>
      </c>
      <c r="M35" s="11">
        <f>[31]Outubro!$J$16</f>
        <v>43.2</v>
      </c>
      <c r="N35" s="11">
        <f>[31]Outubro!$J$17</f>
        <v>29.52</v>
      </c>
      <c r="O35" s="11">
        <f>[31]Outubro!$J$18</f>
        <v>26.28</v>
      </c>
      <c r="P35" s="11">
        <f>[31]Outubro!$J$19</f>
        <v>0</v>
      </c>
      <c r="Q35" s="11">
        <f>[31]Outubro!$J$20</f>
        <v>23.400000000000002</v>
      </c>
      <c r="R35" s="11">
        <f>[31]Outubro!$J$21</f>
        <v>36.72</v>
      </c>
      <c r="S35" s="11">
        <f>[31]Outubro!$J$22</f>
        <v>35.64</v>
      </c>
      <c r="T35" s="11">
        <f>[31]Outubro!$J$23</f>
        <v>27.36</v>
      </c>
      <c r="U35" s="11">
        <f>[31]Outubro!$J$24</f>
        <v>20.52</v>
      </c>
      <c r="V35" s="11">
        <f>[31]Outubro!$J$25</f>
        <v>25.92</v>
      </c>
      <c r="W35" s="11">
        <f>[31]Outubro!$J$26</f>
        <v>30.96</v>
      </c>
      <c r="X35" s="11" t="str">
        <f>[31]Outubro!$J$27</f>
        <v>*</v>
      </c>
      <c r="Y35" s="11" t="str">
        <f>[31]Outubro!$J$28</f>
        <v>*</v>
      </c>
      <c r="Z35" s="11">
        <f>[31]Outubro!$J$29</f>
        <v>30.96</v>
      </c>
      <c r="AA35" s="11" t="str">
        <f>[31]Outubro!$J$30</f>
        <v>*</v>
      </c>
      <c r="AB35" s="11">
        <f>[31]Outubro!$J$31</f>
        <v>23.759999999999998</v>
      </c>
      <c r="AC35" s="11">
        <f>[31]Outubro!$J$32</f>
        <v>27</v>
      </c>
      <c r="AD35" s="11">
        <f>[31]Outubro!$J$33</f>
        <v>29.52</v>
      </c>
      <c r="AE35" s="11">
        <f>[31]Outubro!$J$34</f>
        <v>19.440000000000001</v>
      </c>
      <c r="AF35" s="11">
        <f>[31]Outubro!$J$35</f>
        <v>28.08</v>
      </c>
      <c r="AG35" s="93">
        <f t="shared" si="10"/>
        <v>74.88000000000001</v>
      </c>
      <c r="AH35" s="116">
        <f t="shared" si="11"/>
        <v>32.322857142857146</v>
      </c>
    </row>
    <row r="36" spans="1:38" x14ac:dyDescent="0.2">
      <c r="A36" s="58" t="s">
        <v>144</v>
      </c>
      <c r="B36" s="11" t="str">
        <f>[32]Outubro!$J$5</f>
        <v>*</v>
      </c>
      <c r="C36" s="11" t="str">
        <f>[32]Outubro!$J$6</f>
        <v>*</v>
      </c>
      <c r="D36" s="11" t="str">
        <f>[32]Outubro!$J$7</f>
        <v>*</v>
      </c>
      <c r="E36" s="11" t="str">
        <f>[32]Outubro!$J$8</f>
        <v>*</v>
      </c>
      <c r="F36" s="11" t="str">
        <f>[32]Outubro!$J$9</f>
        <v>*</v>
      </c>
      <c r="G36" s="11" t="str">
        <f>[32]Outubro!$J$10</f>
        <v>*</v>
      </c>
      <c r="H36" s="11" t="str">
        <f>[32]Outubro!$J$11</f>
        <v>*</v>
      </c>
      <c r="I36" s="11" t="str">
        <f>[32]Outubro!$J$12</f>
        <v>*</v>
      </c>
      <c r="J36" s="11" t="str">
        <f>[32]Outubro!$J$13</f>
        <v>*</v>
      </c>
      <c r="K36" s="11" t="str">
        <f>[32]Outubro!$J$14</f>
        <v>*</v>
      </c>
      <c r="L36" s="11" t="str">
        <f>[32]Outubro!$J$15</f>
        <v>*</v>
      </c>
      <c r="M36" s="11" t="str">
        <f>[32]Outubro!$J$16</f>
        <v>*</v>
      </c>
      <c r="N36" s="11" t="str">
        <f>[32]Outubro!$J$17</f>
        <v>*</v>
      </c>
      <c r="O36" s="11" t="str">
        <f>[32]Outubro!$J$18</f>
        <v>*</v>
      </c>
      <c r="P36" s="11" t="str">
        <f>[32]Outubro!$J$19</f>
        <v>*</v>
      </c>
      <c r="Q36" s="11" t="str">
        <f>[32]Outubro!$J$20</f>
        <v>*</v>
      </c>
      <c r="R36" s="11" t="str">
        <f>[32]Outubro!$J$21</f>
        <v>*</v>
      </c>
      <c r="S36" s="11" t="str">
        <f>[32]Outubro!$J$22</f>
        <v>*</v>
      </c>
      <c r="T36" s="11" t="str">
        <f>[32]Outubro!$J$23</f>
        <v>*</v>
      </c>
      <c r="U36" s="11" t="str">
        <f>[32]Outubro!$J$24</f>
        <v>*</v>
      </c>
      <c r="V36" s="11" t="str">
        <f>[32]Outubro!$J$25</f>
        <v>*</v>
      </c>
      <c r="W36" s="11" t="str">
        <f>[32]Outubro!$J$26</f>
        <v>*</v>
      </c>
      <c r="X36" s="11" t="str">
        <f>[32]Outubro!$J$27</f>
        <v>*</v>
      </c>
      <c r="Y36" s="11" t="str">
        <f>[32]Outubro!$J$28</f>
        <v>*</v>
      </c>
      <c r="Z36" s="11" t="str">
        <f>[32]Outubro!$J$29</f>
        <v>*</v>
      </c>
      <c r="AA36" s="11" t="str">
        <f>[32]Outubro!$J$30</f>
        <v>*</v>
      </c>
      <c r="AB36" s="11" t="str">
        <f>[32]Outubro!$J$31</f>
        <v>*</v>
      </c>
      <c r="AC36" s="11" t="str">
        <f>[32]Outubro!$J$32</f>
        <v>*</v>
      </c>
      <c r="AD36" s="11" t="str">
        <f>[32]Outubro!$J$33</f>
        <v>*</v>
      </c>
      <c r="AE36" s="11" t="str">
        <f>[32]Outubro!$J$34</f>
        <v>*</v>
      </c>
      <c r="AF36" s="11" t="str">
        <f>[32]Outubro!$J$35</f>
        <v>*</v>
      </c>
      <c r="AG36" s="93" t="s">
        <v>226</v>
      </c>
      <c r="AH36" s="116" t="s">
        <v>226</v>
      </c>
      <c r="AK36" t="s">
        <v>47</v>
      </c>
    </row>
    <row r="37" spans="1:38" x14ac:dyDescent="0.2">
      <c r="A37" s="58" t="s">
        <v>14</v>
      </c>
      <c r="B37" s="11" t="str">
        <f>[33]Outubro!$J$5</f>
        <v>*</v>
      </c>
      <c r="C37" s="11" t="str">
        <f>[33]Outubro!$J$6</f>
        <v>*</v>
      </c>
      <c r="D37" s="11" t="str">
        <f>[33]Outubro!$J$7</f>
        <v>*</v>
      </c>
      <c r="E37" s="11" t="str">
        <f>[33]Outubro!$J$8</f>
        <v>*</v>
      </c>
      <c r="F37" s="11" t="str">
        <f>[33]Outubro!$J$9</f>
        <v>*</v>
      </c>
      <c r="G37" s="11" t="str">
        <f>[33]Outubro!$J$10</f>
        <v>*</v>
      </c>
      <c r="H37" s="11" t="str">
        <f>[33]Outubro!$J$11</f>
        <v>*</v>
      </c>
      <c r="I37" s="11" t="str">
        <f>[33]Outubro!$J$12</f>
        <v>*</v>
      </c>
      <c r="J37" s="11" t="str">
        <f>[33]Outubro!$J$13</f>
        <v>*</v>
      </c>
      <c r="K37" s="11" t="str">
        <f>[33]Outubro!$J$14</f>
        <v>*</v>
      </c>
      <c r="L37" s="11" t="str">
        <f>[33]Outubro!$J$15</f>
        <v>*</v>
      </c>
      <c r="M37" s="11" t="str">
        <f>[33]Outubro!$J$16</f>
        <v>*</v>
      </c>
      <c r="N37" s="11" t="str">
        <f>[33]Outubro!$J$17</f>
        <v>*</v>
      </c>
      <c r="O37" s="11" t="str">
        <f>[33]Outubro!$J$18</f>
        <v>*</v>
      </c>
      <c r="P37" s="11" t="str">
        <f>[33]Outubro!$J$19</f>
        <v>*</v>
      </c>
      <c r="Q37" s="11" t="str">
        <f>[33]Outubro!$J$20</f>
        <v>*</v>
      </c>
      <c r="R37" s="11" t="str">
        <f>[33]Outubro!$J$21</f>
        <v>*</v>
      </c>
      <c r="S37" s="11" t="str">
        <f>[33]Outubro!$J$22</f>
        <v>*</v>
      </c>
      <c r="T37" s="11" t="str">
        <f>[33]Outubro!$J$23</f>
        <v>*</v>
      </c>
      <c r="U37" s="11" t="str">
        <f>[33]Outubro!$J$24</f>
        <v>*</v>
      </c>
      <c r="V37" s="11" t="str">
        <f>[33]Outubro!$J$25</f>
        <v>*</v>
      </c>
      <c r="W37" s="11" t="str">
        <f>[33]Outubro!$J$26</f>
        <v>*</v>
      </c>
      <c r="X37" s="11" t="str">
        <f>[33]Outubro!$J$27</f>
        <v>*</v>
      </c>
      <c r="Y37" s="11" t="str">
        <f>[33]Outubro!$J$28</f>
        <v>*</v>
      </c>
      <c r="Z37" s="11" t="str">
        <f>[33]Outubro!$J$29</f>
        <v>*</v>
      </c>
      <c r="AA37" s="11" t="str">
        <f>[33]Outubro!$J$30</f>
        <v>*</v>
      </c>
      <c r="AB37" s="11" t="str">
        <f>[33]Outubro!$J$31</f>
        <v>*</v>
      </c>
      <c r="AC37" s="11" t="str">
        <f>[33]Outubro!$J$32</f>
        <v>*</v>
      </c>
      <c r="AD37" s="11" t="str">
        <f>[33]Outubro!$J$33</f>
        <v>*</v>
      </c>
      <c r="AE37" s="11" t="str">
        <f>[33]Outubro!$J$34</f>
        <v>*</v>
      </c>
      <c r="AF37" s="11" t="str">
        <f>[33]Outubro!$J$35</f>
        <v>*</v>
      </c>
      <c r="AG37" s="15" t="s">
        <v>226</v>
      </c>
      <c r="AH37" s="126" t="s">
        <v>226</v>
      </c>
    </row>
    <row r="38" spans="1:38" x14ac:dyDescent="0.2">
      <c r="A38" s="58" t="s">
        <v>174</v>
      </c>
      <c r="B38" s="11">
        <f>[34]Outubro!$J$5</f>
        <v>8.64</v>
      </c>
      <c r="C38" s="11">
        <f>[34]Outubro!$J$6</f>
        <v>16.559999999999999</v>
      </c>
      <c r="D38" s="11">
        <f>[34]Outubro!$J$7</f>
        <v>13.68</v>
      </c>
      <c r="E38" s="11">
        <f>[34]Outubro!$J$8</f>
        <v>33.119999999999997</v>
      </c>
      <c r="F38" s="11">
        <f>[34]Outubro!$J$9</f>
        <v>9.7200000000000006</v>
      </c>
      <c r="G38" s="11">
        <f>[34]Outubro!$J$10</f>
        <v>6.84</v>
      </c>
      <c r="H38" s="11">
        <f>[34]Outubro!$J$11</f>
        <v>24.12</v>
      </c>
      <c r="I38" s="11">
        <f>[34]Outubro!$J$12</f>
        <v>14.4</v>
      </c>
      <c r="J38" s="11">
        <f>[34]Outubro!$J$13</f>
        <v>9.7200000000000006</v>
      </c>
      <c r="K38" s="11">
        <f>[34]Outubro!$J$14</f>
        <v>27</v>
      </c>
      <c r="L38" s="11">
        <f>[34]Outubro!$J$15</f>
        <v>16.2</v>
      </c>
      <c r="M38" s="11">
        <f>[34]Outubro!$J$16</f>
        <v>45.36</v>
      </c>
      <c r="N38" s="11">
        <f>[34]Outubro!$J$17</f>
        <v>13.32</v>
      </c>
      <c r="O38" s="11">
        <f>[34]Outubro!$J$18</f>
        <v>18</v>
      </c>
      <c r="P38" s="11">
        <f>[34]Outubro!$J$19</f>
        <v>28.8</v>
      </c>
      <c r="Q38" s="11">
        <f>[34]Outubro!$J$20</f>
        <v>32.04</v>
      </c>
      <c r="R38" s="11">
        <f>[34]Outubro!$J$21</f>
        <v>19.8</v>
      </c>
      <c r="S38" s="11">
        <f>[34]Outubro!$J$22</f>
        <v>40.680000000000007</v>
      </c>
      <c r="T38" s="11">
        <f>[34]Outubro!$J$23</f>
        <v>37.800000000000004</v>
      </c>
      <c r="U38" s="11">
        <f>[34]Outubro!$J$24</f>
        <v>30.96</v>
      </c>
      <c r="V38" s="11">
        <f>[34]Outubro!$J$25</f>
        <v>40.680000000000007</v>
      </c>
      <c r="W38" s="11">
        <f>[34]Outubro!$J$26</f>
        <v>15.48</v>
      </c>
      <c r="X38" s="11">
        <f>[34]Outubro!$J$27</f>
        <v>34.200000000000003</v>
      </c>
      <c r="Y38" s="11">
        <f>[34]Outubro!$J$28</f>
        <v>19.8</v>
      </c>
      <c r="Z38" s="11">
        <f>[34]Outubro!$J$29</f>
        <v>13.68</v>
      </c>
      <c r="AA38" s="11">
        <f>[34]Outubro!$J$30</f>
        <v>56.519999999999996</v>
      </c>
      <c r="AB38" s="11">
        <f>[34]Outubro!$J$31</f>
        <v>60.12</v>
      </c>
      <c r="AC38" s="11">
        <f>[34]Outubro!$J$32</f>
        <v>56.16</v>
      </c>
      <c r="AD38" s="11">
        <f>[34]Outubro!$J$33</f>
        <v>28.8</v>
      </c>
      <c r="AE38" s="11">
        <f>[34]Outubro!$J$34</f>
        <v>21.6</v>
      </c>
      <c r="AF38" s="11">
        <f>[34]Outubro!$J$35</f>
        <v>24.840000000000003</v>
      </c>
      <c r="AG38" s="93">
        <f t="shared" ref="AG38" si="12">MAX(B38:AF38)</f>
        <v>60.12</v>
      </c>
      <c r="AH38" s="116">
        <f t="shared" ref="AH38" si="13">AVERAGE(B38:AF38)</f>
        <v>26.40774193548387</v>
      </c>
      <c r="AK38" t="s">
        <v>47</v>
      </c>
    </row>
    <row r="39" spans="1:38" x14ac:dyDescent="0.2">
      <c r="A39" s="58" t="s">
        <v>15</v>
      </c>
      <c r="B39" s="11" t="str">
        <f>[35]Outubro!$J$5</f>
        <v>*</v>
      </c>
      <c r="C39" s="11" t="str">
        <f>[35]Outubro!$J$6</f>
        <v>*</v>
      </c>
      <c r="D39" s="11" t="str">
        <f>[35]Outubro!$J$7</f>
        <v>*</v>
      </c>
      <c r="E39" s="11" t="str">
        <f>[35]Outubro!$J$8</f>
        <v>*</v>
      </c>
      <c r="F39" s="11" t="str">
        <f>[35]Outubro!$J$9</f>
        <v>*</v>
      </c>
      <c r="G39" s="11" t="str">
        <f>[35]Outubro!$J$10</f>
        <v>*</v>
      </c>
      <c r="H39" s="11" t="str">
        <f>[35]Outubro!$J$11</f>
        <v>*</v>
      </c>
      <c r="I39" s="11" t="str">
        <f>[35]Outubro!$J$12</f>
        <v>*</v>
      </c>
      <c r="J39" s="11" t="str">
        <f>[35]Outubro!$J$13</f>
        <v>*</v>
      </c>
      <c r="K39" s="11" t="str">
        <f>[35]Outubro!$J$14</f>
        <v>*</v>
      </c>
      <c r="L39" s="11" t="str">
        <f>[35]Outubro!$J$15</f>
        <v>*</v>
      </c>
      <c r="M39" s="11" t="str">
        <f>[35]Outubro!$J$16</f>
        <v>*</v>
      </c>
      <c r="N39" s="11" t="str">
        <f>[35]Outubro!$J$17</f>
        <v>*</v>
      </c>
      <c r="O39" s="11" t="str">
        <f>[35]Outubro!$J$18</f>
        <v>*</v>
      </c>
      <c r="P39" s="11" t="str">
        <f>[35]Outubro!$J$19</f>
        <v>*</v>
      </c>
      <c r="Q39" s="11" t="str">
        <f>[35]Outubro!$J$20</f>
        <v>*</v>
      </c>
      <c r="R39" s="11" t="str">
        <f>[35]Outubro!$J$21</f>
        <v>*</v>
      </c>
      <c r="S39" s="11" t="str">
        <f>[35]Outubro!$J$22</f>
        <v>*</v>
      </c>
      <c r="T39" s="11" t="str">
        <f>[35]Outubro!$J$23</f>
        <v>*</v>
      </c>
      <c r="U39" s="11" t="str">
        <f>[35]Outubro!$J$24</f>
        <v>*</v>
      </c>
      <c r="V39" s="11" t="str">
        <f>[35]Outubro!$J$25</f>
        <v>*</v>
      </c>
      <c r="W39" s="11" t="str">
        <f>[35]Outubro!$J$26</f>
        <v>*</v>
      </c>
      <c r="X39" s="11" t="str">
        <f>[35]Outubro!$J$27</f>
        <v>*</v>
      </c>
      <c r="Y39" s="11" t="str">
        <f>[35]Outubro!$J$28</f>
        <v>*</v>
      </c>
      <c r="Z39" s="11" t="str">
        <f>[35]Outubro!$J$29</f>
        <v>*</v>
      </c>
      <c r="AA39" s="11" t="str">
        <f>[35]Outubro!$J$30</f>
        <v>*</v>
      </c>
      <c r="AB39" s="11" t="str">
        <f>[35]Outubro!$J$31</f>
        <v>*</v>
      </c>
      <c r="AC39" s="11" t="str">
        <f>[35]Outubro!$J$32</f>
        <v>*</v>
      </c>
      <c r="AD39" s="11" t="str">
        <f>[35]Outubro!$J$33</f>
        <v>*</v>
      </c>
      <c r="AE39" s="11" t="str">
        <f>[35]Outubro!$J$34</f>
        <v>*</v>
      </c>
      <c r="AF39" s="11" t="str">
        <f>[35]Outubro!$J$35</f>
        <v>*</v>
      </c>
      <c r="AG39" s="15" t="s">
        <v>226</v>
      </c>
      <c r="AH39" s="126" t="s">
        <v>226</v>
      </c>
      <c r="AI39" s="12" t="s">
        <v>47</v>
      </c>
      <c r="AK39" t="s">
        <v>47</v>
      </c>
    </row>
    <row r="40" spans="1:38" x14ac:dyDescent="0.2">
      <c r="A40" s="58" t="s">
        <v>16</v>
      </c>
      <c r="B40" s="11" t="str">
        <f>[36]Outubro!$J$5</f>
        <v>*</v>
      </c>
      <c r="C40" s="11" t="str">
        <f>[36]Outubro!$J$6</f>
        <v>*</v>
      </c>
      <c r="D40" s="11" t="str">
        <f>[36]Outubro!$J$7</f>
        <v>*</v>
      </c>
      <c r="E40" s="11" t="str">
        <f>[36]Outubro!$J$8</f>
        <v>*</v>
      </c>
      <c r="F40" s="11" t="str">
        <f>[36]Outubro!$J$9</f>
        <v>*</v>
      </c>
      <c r="G40" s="11">
        <f>[36]Outubro!$J$10</f>
        <v>24.840000000000003</v>
      </c>
      <c r="H40" s="11">
        <f>[36]Outubro!$J$11</f>
        <v>22.68</v>
      </c>
      <c r="I40" s="11">
        <f>[36]Outubro!$J$12</f>
        <v>37.800000000000004</v>
      </c>
      <c r="J40" s="11" t="str">
        <f>[36]Outubro!$J$13</f>
        <v>*</v>
      </c>
      <c r="K40" s="11" t="str">
        <f>[36]Outubro!$J$14</f>
        <v>*</v>
      </c>
      <c r="L40" s="11" t="str">
        <f>[36]Outubro!$J$15</f>
        <v>*</v>
      </c>
      <c r="M40" s="11" t="str">
        <f>[36]Outubro!$J$16</f>
        <v>*</v>
      </c>
      <c r="N40" s="11" t="str">
        <f>[36]Outubro!$J$17</f>
        <v>*</v>
      </c>
      <c r="O40" s="11" t="str">
        <f>[36]Outubro!$J$18</f>
        <v>*</v>
      </c>
      <c r="P40" s="11" t="str">
        <f>[36]Outubro!$J$19</f>
        <v>*</v>
      </c>
      <c r="Q40" s="11" t="str">
        <f>[36]Outubro!$J$20</f>
        <v>*</v>
      </c>
      <c r="R40" s="11">
        <f>[36]Outubro!$J$21</f>
        <v>17.64</v>
      </c>
      <c r="S40" s="11">
        <f>[36]Outubro!$J$22</f>
        <v>40.32</v>
      </c>
      <c r="T40" s="11">
        <f>[36]Outubro!$J$23</f>
        <v>33.480000000000004</v>
      </c>
      <c r="U40" s="11">
        <f>[36]Outubro!$J$24</f>
        <v>15.120000000000001</v>
      </c>
      <c r="V40" s="11" t="str">
        <f>[36]Outubro!$J$25</f>
        <v>*</v>
      </c>
      <c r="W40" s="11" t="str">
        <f>[36]Outubro!$J$26</f>
        <v>*</v>
      </c>
      <c r="X40" s="11" t="str">
        <f>[36]Outubro!$J$27</f>
        <v>*</v>
      </c>
      <c r="Y40" s="11" t="str">
        <f>[36]Outubro!$J$28</f>
        <v>*</v>
      </c>
      <c r="Z40" s="11" t="str">
        <f>[36]Outubro!$J$29</f>
        <v>*</v>
      </c>
      <c r="AA40" s="11">
        <f>[36]Outubro!$J$30</f>
        <v>27</v>
      </c>
      <c r="AB40" s="11">
        <f>[36]Outubro!$J$31</f>
        <v>20.88</v>
      </c>
      <c r="AC40" s="11">
        <f>[36]Outubro!$J$32</f>
        <v>32.76</v>
      </c>
      <c r="AD40" s="11">
        <f>[36]Outubro!$J$33</f>
        <v>64.08</v>
      </c>
      <c r="AE40" s="11" t="str">
        <f>[36]Outubro!$J$34</f>
        <v>*</v>
      </c>
      <c r="AF40" s="11" t="str">
        <f>[36]Outubro!$J$35</f>
        <v>*</v>
      </c>
      <c r="AG40" s="93">
        <f t="shared" ref="AG40" si="14">MAX(B40:AF40)</f>
        <v>64.08</v>
      </c>
      <c r="AH40" s="116">
        <f t="shared" ref="AH40" si="15">AVERAGE(B40:AF40)</f>
        <v>30.599999999999998</v>
      </c>
      <c r="AK40" s="12" t="s">
        <v>47</v>
      </c>
      <c r="AL40" t="s">
        <v>47</v>
      </c>
    </row>
    <row r="41" spans="1:38" x14ac:dyDescent="0.2">
      <c r="A41" s="58" t="s">
        <v>175</v>
      </c>
      <c r="B41" s="11">
        <f>[37]Outubro!$J$5</f>
        <v>38.159999999999997</v>
      </c>
      <c r="C41" s="11">
        <f>[37]Outubro!$J$6</f>
        <v>45</v>
      </c>
      <c r="D41" s="11">
        <f>[37]Outubro!$J$7</f>
        <v>27.720000000000002</v>
      </c>
      <c r="E41" s="11">
        <f>[37]Outubro!$J$8</f>
        <v>41.4</v>
      </c>
      <c r="F41" s="11">
        <f>[37]Outubro!$J$9</f>
        <v>26.28</v>
      </c>
      <c r="G41" s="11">
        <f>[37]Outubro!$J$10</f>
        <v>58.32</v>
      </c>
      <c r="H41" s="11">
        <f>[37]Outubro!$J$11</f>
        <v>33.480000000000004</v>
      </c>
      <c r="I41" s="11">
        <f>[37]Outubro!$J$12</f>
        <v>34.56</v>
      </c>
      <c r="J41" s="11">
        <f>[37]Outubro!$J$13</f>
        <v>57.960000000000008</v>
      </c>
      <c r="K41" s="11">
        <f>[37]Outubro!$J$14</f>
        <v>47.88</v>
      </c>
      <c r="L41" s="11">
        <f>[37]Outubro!$J$15</f>
        <v>32.76</v>
      </c>
      <c r="M41" s="11">
        <f>[37]Outubro!$J$16</f>
        <v>35.64</v>
      </c>
      <c r="N41" s="11">
        <f>[37]Outubro!$J$17</f>
        <v>29.52</v>
      </c>
      <c r="O41" s="11">
        <f>[37]Outubro!$J$18</f>
        <v>52.92</v>
      </c>
      <c r="P41" s="11">
        <f>[37]Outubro!$J$19</f>
        <v>43.2</v>
      </c>
      <c r="Q41" s="11">
        <f>[37]Outubro!$J$20</f>
        <v>36</v>
      </c>
      <c r="R41" s="11">
        <f>[37]Outubro!$J$21</f>
        <v>36</v>
      </c>
      <c r="S41" s="11">
        <f>[37]Outubro!$J$22</f>
        <v>47.88</v>
      </c>
      <c r="T41" s="11">
        <f>[37]Outubro!$J$23</f>
        <v>59.760000000000005</v>
      </c>
      <c r="U41" s="11">
        <f>[37]Outubro!$J$24</f>
        <v>53.64</v>
      </c>
      <c r="V41" s="11">
        <f>[37]Outubro!$J$25</f>
        <v>40.680000000000007</v>
      </c>
      <c r="W41" s="11">
        <f>[37]Outubro!$J$26</f>
        <v>24.48</v>
      </c>
      <c r="X41" s="11">
        <f>[37]Outubro!$J$27</f>
        <v>45.36</v>
      </c>
      <c r="Y41" s="11">
        <f>[37]Outubro!$J$28</f>
        <v>61.560000000000009</v>
      </c>
      <c r="Z41" s="11">
        <f>[37]Outubro!$J$29</f>
        <v>33.480000000000004</v>
      </c>
      <c r="AA41" s="11">
        <f>[37]Outubro!$J$30</f>
        <v>95.039999999999992</v>
      </c>
      <c r="AB41" s="11">
        <f>[37]Outubro!$J$31</f>
        <v>32.04</v>
      </c>
      <c r="AC41" s="11">
        <f>[37]Outubro!$J$32</f>
        <v>36.36</v>
      </c>
      <c r="AD41" s="11">
        <f>[37]Outubro!$J$33</f>
        <v>55.800000000000004</v>
      </c>
      <c r="AE41" s="11">
        <f>[37]Outubro!$J$34</f>
        <v>31.319999999999997</v>
      </c>
      <c r="AF41" s="11">
        <f>[37]Outubro!$J$35</f>
        <v>37.440000000000005</v>
      </c>
      <c r="AG41" s="15">
        <f t="shared" ref="AG41" si="16">MAX(B41:AF41)</f>
        <v>95.039999999999992</v>
      </c>
      <c r="AH41" s="126">
        <f t="shared" ref="AH41" si="17">AVERAGE(B41:AF41)</f>
        <v>42.956129032258062</v>
      </c>
    </row>
    <row r="42" spans="1:38" x14ac:dyDescent="0.2">
      <c r="A42" s="58" t="s">
        <v>17</v>
      </c>
      <c r="B42" s="11">
        <f>[38]Outubro!$J$5</f>
        <v>45.72</v>
      </c>
      <c r="C42" s="11">
        <f>[38]Outubro!$J$6</f>
        <v>38.159999999999997</v>
      </c>
      <c r="D42" s="11">
        <f>[38]Outubro!$J$7</f>
        <v>29.880000000000003</v>
      </c>
      <c r="E42" s="11">
        <f>[38]Outubro!$J$8</f>
        <v>36</v>
      </c>
      <c r="F42" s="11">
        <f>[38]Outubro!$J$9</f>
        <v>24.12</v>
      </c>
      <c r="G42" s="11">
        <f>[38]Outubro!$J$10</f>
        <v>21.240000000000002</v>
      </c>
      <c r="H42" s="11">
        <f>[38]Outubro!$J$11</f>
        <v>34.92</v>
      </c>
      <c r="I42" s="11">
        <f>[38]Outubro!$J$12</f>
        <v>38.880000000000003</v>
      </c>
      <c r="J42" s="11">
        <f>[38]Outubro!$J$13</f>
        <v>60.480000000000004</v>
      </c>
      <c r="K42" s="11">
        <f>[38]Outubro!$J$14</f>
        <v>41.4</v>
      </c>
      <c r="L42" s="11">
        <f>[38]Outubro!$J$15</f>
        <v>35.64</v>
      </c>
      <c r="M42" s="11">
        <f>[38]Outubro!$J$16</f>
        <v>77.400000000000006</v>
      </c>
      <c r="N42" s="11">
        <f>[38]Outubro!$J$17</f>
        <v>70.56</v>
      </c>
      <c r="O42" s="11">
        <f>[38]Outubro!$J$18</f>
        <v>52.2</v>
      </c>
      <c r="P42" s="11">
        <f>[38]Outubro!$J$19</f>
        <v>33.480000000000004</v>
      </c>
      <c r="Q42" s="11">
        <f>[38]Outubro!$J$20</f>
        <v>23.040000000000003</v>
      </c>
      <c r="R42" s="11">
        <f>[38]Outubro!$J$21</f>
        <v>30.6</v>
      </c>
      <c r="S42" s="11">
        <f>[38]Outubro!$J$22</f>
        <v>43.56</v>
      </c>
      <c r="T42" s="11">
        <f>[38]Outubro!$J$23</f>
        <v>41.76</v>
      </c>
      <c r="U42" s="11">
        <f>[38]Outubro!$J$24</f>
        <v>34.56</v>
      </c>
      <c r="V42" s="11">
        <f>[38]Outubro!$J$25</f>
        <v>32.76</v>
      </c>
      <c r="W42" s="11">
        <f>[38]Outubro!$J$26</f>
        <v>32.4</v>
      </c>
      <c r="X42" s="11">
        <f>[38]Outubro!$J$27</f>
        <v>33.119999999999997</v>
      </c>
      <c r="Y42" s="11">
        <f>[38]Outubro!$J$28</f>
        <v>48.96</v>
      </c>
      <c r="Z42" s="11">
        <f>[38]Outubro!$J$29</f>
        <v>36.36</v>
      </c>
      <c r="AA42" s="11">
        <f>[38]Outubro!$J$30</f>
        <v>43.92</v>
      </c>
      <c r="AB42" s="11">
        <f>[38]Outubro!$J$31</f>
        <v>19.079999999999998</v>
      </c>
      <c r="AC42" s="11">
        <f>[38]Outubro!$J$32</f>
        <v>29.880000000000003</v>
      </c>
      <c r="AD42" s="11">
        <f>[38]Outubro!$J$33</f>
        <v>50.04</v>
      </c>
      <c r="AE42" s="11">
        <f>[38]Outubro!$J$34</f>
        <v>27</v>
      </c>
      <c r="AF42" s="11">
        <f>[38]Outubro!$J$35</f>
        <v>30.240000000000002</v>
      </c>
      <c r="AG42" s="15">
        <f t="shared" ref="AG42:AG43" si="18">MAX(B42:AF42)</f>
        <v>77.400000000000006</v>
      </c>
      <c r="AH42" s="126">
        <f t="shared" ref="AH42:AH43" si="19">AVERAGE(B42:AF42)</f>
        <v>38.624516129032266</v>
      </c>
      <c r="AK42" t="s">
        <v>47</v>
      </c>
      <c r="AL42" t="s">
        <v>47</v>
      </c>
    </row>
    <row r="43" spans="1:38" x14ac:dyDescent="0.2">
      <c r="A43" s="58" t="s">
        <v>157</v>
      </c>
      <c r="B43" s="11">
        <f>[39]Outubro!$J$5</f>
        <v>37.800000000000004</v>
      </c>
      <c r="C43" s="11">
        <f>[39]Outubro!$J$6</f>
        <v>42.480000000000004</v>
      </c>
      <c r="D43" s="11">
        <f>[39]Outubro!$J$7</f>
        <v>36.36</v>
      </c>
      <c r="E43" s="11">
        <f>[39]Outubro!$J$8</f>
        <v>46.080000000000005</v>
      </c>
      <c r="F43" s="11">
        <f>[39]Outubro!$J$9</f>
        <v>32.4</v>
      </c>
      <c r="G43" s="11">
        <f>[39]Outubro!$J$10</f>
        <v>42.480000000000004</v>
      </c>
      <c r="H43" s="11">
        <f>[39]Outubro!$J$11</f>
        <v>40.680000000000007</v>
      </c>
      <c r="I43" s="11">
        <f>[39]Outubro!$J$12</f>
        <v>37.440000000000005</v>
      </c>
      <c r="J43" s="11">
        <f>[39]Outubro!$J$13</f>
        <v>57.6</v>
      </c>
      <c r="K43" s="11">
        <f>[39]Outubro!$J$14</f>
        <v>52.56</v>
      </c>
      <c r="L43" s="11">
        <f>[39]Outubro!$J$15</f>
        <v>37.800000000000004</v>
      </c>
      <c r="M43" s="11">
        <f>[39]Outubro!$J$16</f>
        <v>32.4</v>
      </c>
      <c r="N43" s="11">
        <f>[39]Outubro!$J$17</f>
        <v>29.880000000000003</v>
      </c>
      <c r="O43" s="11">
        <f>[39]Outubro!$J$18</f>
        <v>45.36</v>
      </c>
      <c r="P43" s="11">
        <f>[39]Outubro!$J$19</f>
        <v>44.64</v>
      </c>
      <c r="Q43" s="11">
        <f>[39]Outubro!$J$20</f>
        <v>32.04</v>
      </c>
      <c r="R43" s="11">
        <f>[39]Outubro!$J$21</f>
        <v>38.159999999999997</v>
      </c>
      <c r="S43" s="11">
        <f>[39]Outubro!$J$22</f>
        <v>42.12</v>
      </c>
      <c r="T43" s="11">
        <f>[39]Outubro!$J$23</f>
        <v>76.319999999999993</v>
      </c>
      <c r="U43" s="11">
        <f>[39]Outubro!$J$24</f>
        <v>43.56</v>
      </c>
      <c r="V43" s="11">
        <f>[39]Outubro!$J$25</f>
        <v>35.28</v>
      </c>
      <c r="W43" s="11">
        <f>[39]Outubro!$J$26</f>
        <v>43.2</v>
      </c>
      <c r="X43" s="11">
        <f>[39]Outubro!$J$27</f>
        <v>48.6</v>
      </c>
      <c r="Y43" s="11">
        <f>[39]Outubro!$J$28</f>
        <v>40.680000000000007</v>
      </c>
      <c r="Z43" s="11">
        <f>[39]Outubro!$J$29</f>
        <v>27.720000000000002</v>
      </c>
      <c r="AA43" s="11">
        <f>[39]Outubro!$J$30</f>
        <v>65.52</v>
      </c>
      <c r="AB43" s="11">
        <f>[39]Outubro!$J$31</f>
        <v>30.240000000000002</v>
      </c>
      <c r="AC43" s="11">
        <f>[39]Outubro!$J$32</f>
        <v>24.840000000000003</v>
      </c>
      <c r="AD43" s="11">
        <f>[39]Outubro!$J$33</f>
        <v>44.28</v>
      </c>
      <c r="AE43" s="11">
        <f>[39]Outubro!$J$34</f>
        <v>36.72</v>
      </c>
      <c r="AF43" s="11">
        <f>[39]Outubro!$J$35</f>
        <v>41.76</v>
      </c>
      <c r="AG43" s="93">
        <f t="shared" si="18"/>
        <v>76.319999999999993</v>
      </c>
      <c r="AH43" s="116">
        <f t="shared" si="19"/>
        <v>41.516129032258057</v>
      </c>
      <c r="AK43" t="s">
        <v>47</v>
      </c>
    </row>
    <row r="44" spans="1:38" x14ac:dyDescent="0.2">
      <c r="A44" s="58" t="s">
        <v>18</v>
      </c>
      <c r="B44" s="11">
        <f>[40]Outubro!$J$5</f>
        <v>45</v>
      </c>
      <c r="C44" s="11">
        <f>[40]Outubro!$J$6</f>
        <v>37.800000000000004</v>
      </c>
      <c r="D44" s="11">
        <f>[40]Outubro!$J$7</f>
        <v>29.16</v>
      </c>
      <c r="E44" s="11">
        <f>[40]Outubro!$J$8</f>
        <v>30.96</v>
      </c>
      <c r="F44" s="11">
        <f>[40]Outubro!$J$9</f>
        <v>33.840000000000003</v>
      </c>
      <c r="G44" s="11">
        <f>[40]Outubro!$J$10</f>
        <v>40.680000000000007</v>
      </c>
      <c r="H44" s="11">
        <f>[40]Outubro!$J$11</f>
        <v>39.6</v>
      </c>
      <c r="I44" s="11">
        <f>[40]Outubro!$J$12</f>
        <v>41.04</v>
      </c>
      <c r="J44" s="11">
        <f>[40]Outubro!$J$13</f>
        <v>47.16</v>
      </c>
      <c r="K44" s="11">
        <f>[40]Outubro!$J$14</f>
        <v>33.119999999999997</v>
      </c>
      <c r="L44" s="11">
        <f>[40]Outubro!$J$15</f>
        <v>36.36</v>
      </c>
      <c r="M44" s="11">
        <f>[40]Outubro!$J$16</f>
        <v>38.159999999999997</v>
      </c>
      <c r="N44" s="11">
        <f>[40]Outubro!$J$17</f>
        <v>47.16</v>
      </c>
      <c r="O44" s="11">
        <f>[40]Outubro!$J$18</f>
        <v>39.96</v>
      </c>
      <c r="P44" s="11">
        <f>[40]Outubro!$J$19</f>
        <v>40.680000000000007</v>
      </c>
      <c r="Q44" s="11">
        <f>[40]Outubro!$J$20</f>
        <v>21.240000000000002</v>
      </c>
      <c r="R44" s="11">
        <f>[40]Outubro!$J$21</f>
        <v>29.52</v>
      </c>
      <c r="S44" s="11">
        <f>[40]Outubro!$J$22</f>
        <v>63.360000000000007</v>
      </c>
      <c r="T44" s="11">
        <f>[40]Outubro!$J$23</f>
        <v>39.6</v>
      </c>
      <c r="U44" s="11">
        <f>[40]Outubro!$J$24</f>
        <v>33.480000000000004</v>
      </c>
      <c r="V44" s="11">
        <f>[40]Outubro!$J$25</f>
        <v>60.12</v>
      </c>
      <c r="W44" s="11">
        <f>[40]Outubro!$J$26</f>
        <v>39.96</v>
      </c>
      <c r="X44" s="11">
        <f>[40]Outubro!$J$27</f>
        <v>50.04</v>
      </c>
      <c r="Y44" s="11">
        <f>[40]Outubro!$J$28</f>
        <v>42.480000000000004</v>
      </c>
      <c r="Z44" s="11">
        <f>[40]Outubro!$J$29</f>
        <v>40.680000000000007</v>
      </c>
      <c r="AA44" s="11">
        <f>[40]Outubro!$J$30</f>
        <v>55.800000000000004</v>
      </c>
      <c r="AB44" s="11">
        <f>[40]Outubro!$J$31</f>
        <v>27</v>
      </c>
      <c r="AC44" s="11">
        <f>[40]Outubro!$J$32</f>
        <v>59.04</v>
      </c>
      <c r="AD44" s="11">
        <f>[40]Outubro!$J$33</f>
        <v>51.12</v>
      </c>
      <c r="AE44" s="11">
        <f>[40]Outubro!$J$34</f>
        <v>29.16</v>
      </c>
      <c r="AF44" s="11">
        <f>[40]Outubro!$J$35</f>
        <v>26.64</v>
      </c>
      <c r="AG44" s="93">
        <f t="shared" ref="AG44" si="20">MAX(B44:AF44)</f>
        <v>63.360000000000007</v>
      </c>
      <c r="AH44" s="116">
        <f t="shared" ref="AH44" si="21">AVERAGE(B44:AF44)</f>
        <v>40.32</v>
      </c>
      <c r="AK44" t="s">
        <v>47</v>
      </c>
    </row>
    <row r="45" spans="1:38" x14ac:dyDescent="0.2">
      <c r="A45" s="58" t="s">
        <v>162</v>
      </c>
      <c r="B45" s="11" t="str">
        <f>[41]Outubro!$J$5</f>
        <v>*</v>
      </c>
      <c r="C45" s="11" t="str">
        <f>[41]Outubro!$J$6</f>
        <v>*</v>
      </c>
      <c r="D45" s="11" t="str">
        <f>[41]Outubro!$J$7</f>
        <v>*</v>
      </c>
      <c r="E45" s="11" t="str">
        <f>[41]Outubro!$J$8</f>
        <v>*</v>
      </c>
      <c r="F45" s="11" t="str">
        <f>[41]Outubro!$J$9</f>
        <v>*</v>
      </c>
      <c r="G45" s="11" t="str">
        <f>[41]Outubro!$J$10</f>
        <v>*</v>
      </c>
      <c r="H45" s="11" t="str">
        <f>[41]Outubro!$J$11</f>
        <v>*</v>
      </c>
      <c r="I45" s="11" t="str">
        <f>[41]Outubro!$J$12</f>
        <v>*</v>
      </c>
      <c r="J45" s="11" t="str">
        <f>[41]Outubro!$J$13</f>
        <v>*</v>
      </c>
      <c r="K45" s="11" t="str">
        <f>[41]Outubro!$J$14</f>
        <v>*</v>
      </c>
      <c r="L45" s="11" t="str">
        <f>[41]Outubro!$J$15</f>
        <v>*</v>
      </c>
      <c r="M45" s="11" t="str">
        <f>[41]Outubro!$J$16</f>
        <v>*</v>
      </c>
      <c r="N45" s="11" t="str">
        <f>[41]Outubro!$J$17</f>
        <v>*</v>
      </c>
      <c r="O45" s="11" t="str">
        <f>[41]Outubro!$J$18</f>
        <v>*</v>
      </c>
      <c r="P45" s="11" t="str">
        <f>[41]Outubro!$J$19</f>
        <v>*</v>
      </c>
      <c r="Q45" s="11" t="str">
        <f>[41]Outubro!$J$20</f>
        <v>*</v>
      </c>
      <c r="R45" s="11" t="str">
        <f>[41]Outubro!$J$21</f>
        <v>*</v>
      </c>
      <c r="S45" s="11" t="str">
        <f>[41]Outubro!$J$22</f>
        <v>*</v>
      </c>
      <c r="T45" s="11" t="str">
        <f>[41]Outubro!$J$23</f>
        <v>*</v>
      </c>
      <c r="U45" s="11" t="str">
        <f>[41]Outubro!$J$24</f>
        <v>*</v>
      </c>
      <c r="V45" s="11" t="str">
        <f>[41]Outubro!$J$25</f>
        <v>*</v>
      </c>
      <c r="W45" s="11" t="str">
        <f>[41]Outubro!$J$26</f>
        <v>*</v>
      </c>
      <c r="X45" s="11" t="str">
        <f>[41]Outubro!$J$27</f>
        <v>*</v>
      </c>
      <c r="Y45" s="11" t="str">
        <f>[41]Outubro!$J$28</f>
        <v>*</v>
      </c>
      <c r="Z45" s="11" t="str">
        <f>[41]Outubro!$J$29</f>
        <v>*</v>
      </c>
      <c r="AA45" s="11" t="str">
        <f>[41]Outubro!$J$30</f>
        <v>*</v>
      </c>
      <c r="AB45" s="11" t="str">
        <f>[41]Outubro!$J$31</f>
        <v>*</v>
      </c>
      <c r="AC45" s="11" t="str">
        <f>[41]Outubro!$J$32</f>
        <v>*</v>
      </c>
      <c r="AD45" s="11" t="str">
        <f>[41]Outubro!$J$33</f>
        <v>*</v>
      </c>
      <c r="AE45" s="11" t="str">
        <f>[41]Outubro!$J$34</f>
        <v>*</v>
      </c>
      <c r="AF45" s="11" t="str">
        <f>[41]Outubro!$J$35</f>
        <v>*</v>
      </c>
      <c r="AG45" s="15" t="s">
        <v>226</v>
      </c>
      <c r="AH45" s="126" t="s">
        <v>226</v>
      </c>
      <c r="AK45" t="s">
        <v>47</v>
      </c>
      <c r="AL45" t="s">
        <v>47</v>
      </c>
    </row>
    <row r="46" spans="1:38" x14ac:dyDescent="0.2">
      <c r="A46" s="58" t="s">
        <v>19</v>
      </c>
      <c r="B46" s="11">
        <f>[42]Outubro!$J$5</f>
        <v>34.56</v>
      </c>
      <c r="C46" s="11">
        <f>[42]Outubro!$J$6</f>
        <v>26.28</v>
      </c>
      <c r="D46" s="11">
        <f>[42]Outubro!$J$7</f>
        <v>36</v>
      </c>
      <c r="E46" s="11">
        <f>[42]Outubro!$J$8</f>
        <v>40.32</v>
      </c>
      <c r="F46" s="11">
        <f>[42]Outubro!$J$9</f>
        <v>20.16</v>
      </c>
      <c r="G46" s="11">
        <f>[42]Outubro!$J$10</f>
        <v>22.32</v>
      </c>
      <c r="H46" s="11">
        <f>[42]Outubro!$J$11</f>
        <v>0</v>
      </c>
      <c r="I46" s="11">
        <f>[42]Outubro!$J$12</f>
        <v>25.56</v>
      </c>
      <c r="J46" s="11">
        <f>[42]Outubro!$J$13</f>
        <v>42.12</v>
      </c>
      <c r="K46" s="11">
        <f>[42]Outubro!$J$14</f>
        <v>32.04</v>
      </c>
      <c r="L46" s="11">
        <f>[42]Outubro!$J$15</f>
        <v>27.36</v>
      </c>
      <c r="M46" s="11">
        <f>[42]Outubro!$J$16</f>
        <v>28.8</v>
      </c>
      <c r="N46" s="11">
        <f>[42]Outubro!$J$17</f>
        <v>14.4</v>
      </c>
      <c r="O46" s="11">
        <f>[42]Outubro!$J$18</f>
        <v>30.6</v>
      </c>
      <c r="P46" s="11">
        <f>[42]Outubro!$J$19</f>
        <v>0</v>
      </c>
      <c r="Q46" s="11">
        <f>[42]Outubro!$J$20</f>
        <v>24.840000000000003</v>
      </c>
      <c r="R46" s="11">
        <f>[42]Outubro!$J$21</f>
        <v>33.840000000000003</v>
      </c>
      <c r="S46" s="11">
        <f>[42]Outubro!$J$22</f>
        <v>37.080000000000005</v>
      </c>
      <c r="T46" s="11">
        <f>[42]Outubro!$J$23</f>
        <v>33.119999999999997</v>
      </c>
      <c r="U46" s="11">
        <f>[42]Outubro!$J$24</f>
        <v>24.48</v>
      </c>
      <c r="V46" s="11">
        <f>[42]Outubro!$J$25</f>
        <v>23.759999999999998</v>
      </c>
      <c r="W46" s="11">
        <f>[42]Outubro!$J$26</f>
        <v>36.72</v>
      </c>
      <c r="X46" s="11">
        <f>[42]Outubro!$J$27</f>
        <v>37.800000000000004</v>
      </c>
      <c r="Y46" s="11">
        <f>[42]Outubro!$J$28</f>
        <v>29.880000000000003</v>
      </c>
      <c r="Z46" s="11">
        <f>[42]Outubro!$J$29</f>
        <v>30.96</v>
      </c>
      <c r="AA46" s="11">
        <f>[42]Outubro!$J$30</f>
        <v>25.92</v>
      </c>
      <c r="AB46" s="11">
        <f>[42]Outubro!$J$31</f>
        <v>20.88</v>
      </c>
      <c r="AC46" s="11">
        <f>[42]Outubro!$J$32</f>
        <v>16.559999999999999</v>
      </c>
      <c r="AD46" s="11">
        <f>[42]Outubro!$J$33</f>
        <v>19.8</v>
      </c>
      <c r="AE46" s="11">
        <f>[42]Outubro!$J$34</f>
        <v>28.8</v>
      </c>
      <c r="AF46" s="11">
        <f>[42]Outubro!$J$35</f>
        <v>20.52</v>
      </c>
      <c r="AG46" s="15" t="s">
        <v>226</v>
      </c>
      <c r="AH46" s="126" t="s">
        <v>226</v>
      </c>
      <c r="AI46" s="12" t="s">
        <v>47</v>
      </c>
      <c r="AJ46" t="s">
        <v>47</v>
      </c>
      <c r="AK46" t="s">
        <v>47</v>
      </c>
    </row>
    <row r="47" spans="1:38" x14ac:dyDescent="0.2">
      <c r="A47" s="58" t="s">
        <v>31</v>
      </c>
      <c r="B47" s="11">
        <f>[43]Outubro!$J$5</f>
        <v>31.680000000000003</v>
      </c>
      <c r="C47" s="11">
        <f>[43]Outubro!$J$6</f>
        <v>29.16</v>
      </c>
      <c r="D47" s="11">
        <f>[43]Outubro!$J$7</f>
        <v>24.12</v>
      </c>
      <c r="E47" s="11">
        <f>[43]Outubro!$J$8</f>
        <v>30.6</v>
      </c>
      <c r="F47" s="11">
        <f>[43]Outubro!$J$9</f>
        <v>23.759999999999998</v>
      </c>
      <c r="G47" s="11">
        <f>[43]Outubro!$J$10</f>
        <v>30.240000000000002</v>
      </c>
      <c r="H47" s="11">
        <f>[43]Outubro!$J$11</f>
        <v>32.4</v>
      </c>
      <c r="I47" s="11">
        <f>[43]Outubro!$J$12</f>
        <v>34.56</v>
      </c>
      <c r="J47" s="11">
        <f>[43]Outubro!$J$13</f>
        <v>30.6</v>
      </c>
      <c r="K47" s="11">
        <f>[43]Outubro!$J$14</f>
        <v>47.16</v>
      </c>
      <c r="L47" s="11">
        <f>[43]Outubro!$J$15</f>
        <v>28.44</v>
      </c>
      <c r="M47" s="11">
        <f>[43]Outubro!$J$16</f>
        <v>29.52</v>
      </c>
      <c r="N47" s="11">
        <f>[43]Outubro!$J$17</f>
        <v>32.4</v>
      </c>
      <c r="O47" s="11">
        <f>[43]Outubro!$J$18</f>
        <v>47.88</v>
      </c>
      <c r="P47" s="11">
        <f>[43]Outubro!$J$19</f>
        <v>41.4</v>
      </c>
      <c r="Q47" s="11">
        <f>[43]Outubro!$J$20</f>
        <v>27.720000000000002</v>
      </c>
      <c r="R47" s="11">
        <f>[43]Outubro!$J$21</f>
        <v>27.720000000000002</v>
      </c>
      <c r="S47" s="11">
        <f>[43]Outubro!$J$22</f>
        <v>42.12</v>
      </c>
      <c r="T47" s="11">
        <f>[43]Outubro!$J$23</f>
        <v>28.44</v>
      </c>
      <c r="U47" s="11">
        <f>[43]Outubro!$J$24</f>
        <v>49.32</v>
      </c>
      <c r="V47" s="11">
        <f>[43]Outubro!$J$25</f>
        <v>25.56</v>
      </c>
      <c r="W47" s="11">
        <f>[43]Outubro!$J$26</f>
        <v>29.52</v>
      </c>
      <c r="X47" s="11">
        <f>[43]Outubro!$J$27</f>
        <v>37.080000000000005</v>
      </c>
      <c r="Y47" s="11">
        <f>[43]Outubro!$J$28</f>
        <v>41.4</v>
      </c>
      <c r="Z47" s="11">
        <f>[43]Outubro!$J$29</f>
        <v>34.92</v>
      </c>
      <c r="AA47" s="11">
        <f>[43]Outubro!$J$30</f>
        <v>55.800000000000004</v>
      </c>
      <c r="AB47" s="11">
        <f>[43]Outubro!$J$31</f>
        <v>28.44</v>
      </c>
      <c r="AC47" s="11">
        <f>[43]Outubro!$J$32</f>
        <v>32.04</v>
      </c>
      <c r="AD47" s="11">
        <f>[43]Outubro!$J$33</f>
        <v>38.159999999999997</v>
      </c>
      <c r="AE47" s="11">
        <f>[43]Outubro!$J$34</f>
        <v>27.720000000000002</v>
      </c>
      <c r="AF47" s="11">
        <f>[43]Outubro!$J$35</f>
        <v>29.52</v>
      </c>
      <c r="AG47" s="15">
        <f t="shared" ref="AG47" si="22">MAX(B47:AF47)</f>
        <v>55.800000000000004</v>
      </c>
      <c r="AH47" s="126">
        <f>AVERAGE(B47:AF47)</f>
        <v>33.851612903225799</v>
      </c>
      <c r="AK47" t="s">
        <v>47</v>
      </c>
    </row>
    <row r="48" spans="1:38" x14ac:dyDescent="0.2">
      <c r="A48" s="58" t="s">
        <v>44</v>
      </c>
      <c r="B48" s="11">
        <f>[44]Outubro!$J$5</f>
        <v>41.4</v>
      </c>
      <c r="C48" s="11">
        <f>[44]Outubro!$J$6</f>
        <v>36.72</v>
      </c>
      <c r="D48" s="11">
        <f>[44]Outubro!$J$7</f>
        <v>31.680000000000003</v>
      </c>
      <c r="E48" s="11">
        <f>[44]Outubro!$J$8</f>
        <v>47.16</v>
      </c>
      <c r="F48" s="11">
        <f>[44]Outubro!$J$9</f>
        <v>38.880000000000003</v>
      </c>
      <c r="G48" s="11">
        <f>[44]Outubro!$J$10</f>
        <v>43.2</v>
      </c>
      <c r="H48" s="11">
        <f>[44]Outubro!$J$11</f>
        <v>34.92</v>
      </c>
      <c r="I48" s="11">
        <f>[44]Outubro!$J$12</f>
        <v>49.680000000000007</v>
      </c>
      <c r="J48" s="11">
        <f>[44]Outubro!$J$13</f>
        <v>38.880000000000003</v>
      </c>
      <c r="K48" s="11">
        <f>[44]Outubro!$J$14</f>
        <v>46.080000000000005</v>
      </c>
      <c r="L48" s="11">
        <f>[44]Outubro!$J$15</f>
        <v>41.4</v>
      </c>
      <c r="M48" s="11">
        <f>[44]Outubro!$J$16</f>
        <v>50.76</v>
      </c>
      <c r="N48" s="11">
        <f>[44]Outubro!$J$17</f>
        <v>32.4</v>
      </c>
      <c r="O48" s="11">
        <f>[44]Outubro!$J$18</f>
        <v>41.04</v>
      </c>
      <c r="P48" s="11">
        <f>[44]Outubro!$J$19</f>
        <v>46.440000000000005</v>
      </c>
      <c r="Q48" s="11">
        <f>[44]Outubro!$J$20</f>
        <v>39.6</v>
      </c>
      <c r="R48" s="11">
        <f>[44]Outubro!$J$21</f>
        <v>86.76</v>
      </c>
      <c r="S48" s="11">
        <f>[44]Outubro!$J$22</f>
        <v>46.800000000000004</v>
      </c>
      <c r="T48" s="11">
        <f>[44]Outubro!$J$23</f>
        <v>49.680000000000007</v>
      </c>
      <c r="U48" s="11">
        <f>[44]Outubro!$J$24</f>
        <v>46.800000000000004</v>
      </c>
      <c r="V48" s="11">
        <f>[44]Outubro!$J$25</f>
        <v>59.4</v>
      </c>
      <c r="W48" s="11">
        <f>[44]Outubro!$J$26</f>
        <v>28.8</v>
      </c>
      <c r="X48" s="11">
        <f>[44]Outubro!$J$27</f>
        <v>55.800000000000004</v>
      </c>
      <c r="Y48" s="11">
        <f>[44]Outubro!$J$28</f>
        <v>42.480000000000004</v>
      </c>
      <c r="Z48" s="11">
        <f>[44]Outubro!$J$29</f>
        <v>46.800000000000004</v>
      </c>
      <c r="AA48" s="11">
        <f>[44]Outubro!$J$30</f>
        <v>74.52</v>
      </c>
      <c r="AB48" s="11">
        <f>[44]Outubro!$J$31</f>
        <v>52.56</v>
      </c>
      <c r="AC48" s="11">
        <f>[44]Outubro!$J$32</f>
        <v>57.960000000000008</v>
      </c>
      <c r="AD48" s="11">
        <f>[44]Outubro!$J$33</f>
        <v>41.4</v>
      </c>
      <c r="AE48" s="11">
        <f>[44]Outubro!$J$34</f>
        <v>35.28</v>
      </c>
      <c r="AF48" s="11">
        <f>[44]Outubro!$J$35</f>
        <v>35.28</v>
      </c>
      <c r="AG48" s="15">
        <f>MAX(B48:AF48)</f>
        <v>86.76</v>
      </c>
      <c r="AH48" s="126">
        <f>AVERAGE(B48:AF48)</f>
        <v>45.824516129032254</v>
      </c>
      <c r="AI48" s="12" t="s">
        <v>47</v>
      </c>
      <c r="AK48" t="s">
        <v>47</v>
      </c>
    </row>
    <row r="49" spans="1:38" x14ac:dyDescent="0.2">
      <c r="A49" s="58" t="s">
        <v>20</v>
      </c>
      <c r="B49" s="11" t="str">
        <f>[45]Outubro!$J$5</f>
        <v>*</v>
      </c>
      <c r="C49" s="11" t="str">
        <f>[45]Outubro!$J$6</f>
        <v>*</v>
      </c>
      <c r="D49" s="11" t="str">
        <f>[45]Outubro!$J$7</f>
        <v>*</v>
      </c>
      <c r="E49" s="11" t="str">
        <f>[45]Outubro!$J$8</f>
        <v>*</v>
      </c>
      <c r="F49" s="11" t="str">
        <f>[45]Outubro!$J$9</f>
        <v>*</v>
      </c>
      <c r="G49" s="11" t="str">
        <f>[45]Outubro!$J$10</f>
        <v>*</v>
      </c>
      <c r="H49" s="11" t="str">
        <f>[45]Outubro!$J$11</f>
        <v>*</v>
      </c>
      <c r="I49" s="11" t="str">
        <f>[45]Outubro!$J$12</f>
        <v>*</v>
      </c>
      <c r="J49" s="11" t="str">
        <f>[45]Outubro!$J$13</f>
        <v>*</v>
      </c>
      <c r="K49" s="11" t="str">
        <f>[45]Outubro!$J$14</f>
        <v>*</v>
      </c>
      <c r="L49" s="11" t="str">
        <f>[45]Outubro!$J$15</f>
        <v>*</v>
      </c>
      <c r="M49" s="11" t="str">
        <f>[45]Outubro!$J$16</f>
        <v>*</v>
      </c>
      <c r="N49" s="11" t="str">
        <f>[45]Outubro!$J$17</f>
        <v>*</v>
      </c>
      <c r="O49" s="11" t="str">
        <f>[45]Outubro!$J$18</f>
        <v>*</v>
      </c>
      <c r="P49" s="11" t="str">
        <f>[45]Outubro!$J$19</f>
        <v>*</v>
      </c>
      <c r="Q49" s="11" t="str">
        <f>[45]Outubro!$J$20</f>
        <v>*</v>
      </c>
      <c r="R49" s="11" t="str">
        <f>[45]Outubro!$J$21</f>
        <v>*</v>
      </c>
      <c r="S49" s="11" t="str">
        <f>[45]Outubro!$J$22</f>
        <v>*</v>
      </c>
      <c r="T49" s="11" t="str">
        <f>[45]Outubro!$J$23</f>
        <v>*</v>
      </c>
      <c r="U49" s="11" t="str">
        <f>[45]Outubro!$J$24</f>
        <v>*</v>
      </c>
      <c r="V49" s="11" t="str">
        <f>[45]Outubro!$J$25</f>
        <v>*</v>
      </c>
      <c r="W49" s="11" t="str">
        <f>[45]Outubro!$J$26</f>
        <v>*</v>
      </c>
      <c r="X49" s="11" t="str">
        <f>[45]Outubro!$J$27</f>
        <v>*</v>
      </c>
      <c r="Y49" s="11" t="str">
        <f>[45]Outubro!$J$28</f>
        <v>*</v>
      </c>
      <c r="Z49" s="11" t="str">
        <f>[45]Outubro!$J$29</f>
        <v>*</v>
      </c>
      <c r="AA49" s="11" t="str">
        <f>[45]Outubro!$J$30</f>
        <v>*</v>
      </c>
      <c r="AB49" s="11" t="str">
        <f>[45]Outubro!$J$31</f>
        <v>*</v>
      </c>
      <c r="AC49" s="11" t="str">
        <f>[45]Outubro!$J$32</f>
        <v>*</v>
      </c>
      <c r="AD49" s="11" t="str">
        <f>[45]Outubro!$J$33</f>
        <v>*</v>
      </c>
      <c r="AE49" s="11" t="str">
        <f>[45]Outubro!$J$34</f>
        <v>*</v>
      </c>
      <c r="AF49" s="11" t="str">
        <f>[45]Outubro!$J$35</f>
        <v>*</v>
      </c>
      <c r="AG49" s="15" t="s">
        <v>226</v>
      </c>
      <c r="AH49" s="126" t="s">
        <v>226</v>
      </c>
      <c r="AL49" t="s">
        <v>47</v>
      </c>
    </row>
    <row r="50" spans="1:38" s="5" customFormat="1" ht="17.100000000000001" customHeight="1" x14ac:dyDescent="0.2">
      <c r="A50" s="59" t="s">
        <v>33</v>
      </c>
      <c r="B50" s="13">
        <f t="shared" ref="B50:AG50" si="23">MAX(B5:B49)</f>
        <v>52.92</v>
      </c>
      <c r="C50" s="13">
        <f t="shared" si="23"/>
        <v>46.800000000000004</v>
      </c>
      <c r="D50" s="13">
        <f t="shared" si="23"/>
        <v>44.64</v>
      </c>
      <c r="E50" s="13">
        <f t="shared" si="23"/>
        <v>54.36</v>
      </c>
      <c r="F50" s="13">
        <f t="shared" si="23"/>
        <v>46.800000000000004</v>
      </c>
      <c r="G50" s="13">
        <f t="shared" si="23"/>
        <v>58.32</v>
      </c>
      <c r="H50" s="13">
        <f t="shared" si="23"/>
        <v>74.88000000000001</v>
      </c>
      <c r="I50" s="13">
        <f t="shared" si="23"/>
        <v>74.88000000000001</v>
      </c>
      <c r="J50" s="13">
        <f t="shared" si="23"/>
        <v>69.12</v>
      </c>
      <c r="K50" s="13">
        <f t="shared" si="23"/>
        <v>59.04</v>
      </c>
      <c r="L50" s="13">
        <f t="shared" si="23"/>
        <v>53.64</v>
      </c>
      <c r="M50" s="13">
        <f t="shared" si="23"/>
        <v>77.400000000000006</v>
      </c>
      <c r="N50" s="13">
        <f t="shared" si="23"/>
        <v>119.16000000000001</v>
      </c>
      <c r="O50" s="13">
        <f t="shared" si="23"/>
        <v>110.52</v>
      </c>
      <c r="P50" s="13">
        <f t="shared" si="23"/>
        <v>65.52</v>
      </c>
      <c r="Q50" s="13">
        <f t="shared" si="23"/>
        <v>51.480000000000004</v>
      </c>
      <c r="R50" s="13">
        <f t="shared" si="23"/>
        <v>86.76</v>
      </c>
      <c r="S50" s="13">
        <f t="shared" si="23"/>
        <v>63.360000000000007</v>
      </c>
      <c r="T50" s="13">
        <f t="shared" si="23"/>
        <v>76.319999999999993</v>
      </c>
      <c r="U50" s="13">
        <f t="shared" si="23"/>
        <v>60.480000000000004</v>
      </c>
      <c r="V50" s="13">
        <f t="shared" si="23"/>
        <v>71.64</v>
      </c>
      <c r="W50" s="13">
        <f t="shared" si="23"/>
        <v>46.080000000000005</v>
      </c>
      <c r="X50" s="13">
        <f t="shared" si="23"/>
        <v>64.08</v>
      </c>
      <c r="Y50" s="13">
        <f t="shared" si="23"/>
        <v>71.28</v>
      </c>
      <c r="Z50" s="13">
        <f t="shared" si="23"/>
        <v>47.88</v>
      </c>
      <c r="AA50" s="13">
        <f t="shared" si="23"/>
        <v>95.039999999999992</v>
      </c>
      <c r="AB50" s="13">
        <f t="shared" si="23"/>
        <v>60.12</v>
      </c>
      <c r="AC50" s="13">
        <f t="shared" si="23"/>
        <v>65.52</v>
      </c>
      <c r="AD50" s="13">
        <f t="shared" si="23"/>
        <v>64.08</v>
      </c>
      <c r="AE50" s="13">
        <f t="shared" si="23"/>
        <v>46.440000000000005</v>
      </c>
      <c r="AF50" s="13">
        <f t="shared" si="23"/>
        <v>52.2</v>
      </c>
      <c r="AG50" s="15">
        <f t="shared" si="23"/>
        <v>119.16000000000001</v>
      </c>
      <c r="AH50" s="94">
        <f>AVERAGE(AH5:AH49)</f>
        <v>37.199235681369331</v>
      </c>
    </row>
    <row r="51" spans="1:38" x14ac:dyDescent="0.2">
      <c r="A51" s="47"/>
      <c r="B51" s="48"/>
      <c r="C51" s="48"/>
      <c r="D51" s="48" t="s">
        <v>101</v>
      </c>
      <c r="E51" s="48"/>
      <c r="F51" s="48"/>
      <c r="G51" s="48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55"/>
      <c r="AE51" s="61" t="s">
        <v>47</v>
      </c>
      <c r="AF51" s="61"/>
      <c r="AG51" s="52"/>
      <c r="AH51" s="54"/>
      <c r="AK51" t="s">
        <v>47</v>
      </c>
    </row>
    <row r="52" spans="1:38" x14ac:dyDescent="0.2">
      <c r="A52" s="47"/>
      <c r="B52" s="49" t="s">
        <v>102</v>
      </c>
      <c r="C52" s="49"/>
      <c r="D52" s="49"/>
      <c r="E52" s="49"/>
      <c r="F52" s="49"/>
      <c r="G52" s="49"/>
      <c r="H52" s="49"/>
      <c r="I52" s="49"/>
      <c r="J52" s="90"/>
      <c r="K52" s="90"/>
      <c r="L52" s="90"/>
      <c r="M52" s="90" t="s">
        <v>45</v>
      </c>
      <c r="N52" s="90"/>
      <c r="O52" s="90"/>
      <c r="P52" s="90"/>
      <c r="Q52" s="90"/>
      <c r="R52" s="90"/>
      <c r="S52" s="90"/>
      <c r="T52" s="146" t="s">
        <v>97</v>
      </c>
      <c r="U52" s="146"/>
      <c r="V52" s="146"/>
      <c r="W52" s="146"/>
      <c r="X52" s="146"/>
      <c r="Y52" s="90"/>
      <c r="Z52" s="90"/>
      <c r="AA52" s="90"/>
      <c r="AB52" s="90"/>
      <c r="AC52" s="90"/>
      <c r="AD52" s="90"/>
      <c r="AE52" s="90"/>
      <c r="AF52" s="117"/>
      <c r="AG52" s="52"/>
      <c r="AH52" s="51"/>
    </row>
    <row r="53" spans="1:38" x14ac:dyDescent="0.2">
      <c r="A53" s="50"/>
      <c r="B53" s="90"/>
      <c r="C53" s="90"/>
      <c r="D53" s="90"/>
      <c r="E53" s="90"/>
      <c r="F53" s="90"/>
      <c r="G53" s="90"/>
      <c r="H53" s="90"/>
      <c r="I53" s="90"/>
      <c r="J53" s="91"/>
      <c r="K53" s="91"/>
      <c r="L53" s="91"/>
      <c r="M53" s="91" t="s">
        <v>46</v>
      </c>
      <c r="N53" s="91"/>
      <c r="O53" s="91"/>
      <c r="P53" s="91"/>
      <c r="Q53" s="90"/>
      <c r="R53" s="90"/>
      <c r="S53" s="90"/>
      <c r="T53" s="147" t="s">
        <v>98</v>
      </c>
      <c r="U53" s="147"/>
      <c r="V53" s="147"/>
      <c r="W53" s="147"/>
      <c r="X53" s="147"/>
      <c r="Y53" s="90"/>
      <c r="Z53" s="90"/>
      <c r="AA53" s="90"/>
      <c r="AB53" s="90"/>
      <c r="AC53" s="90"/>
      <c r="AD53" s="55"/>
      <c r="AE53" s="55"/>
      <c r="AF53" s="55"/>
      <c r="AG53" s="52"/>
      <c r="AH53" s="51"/>
    </row>
    <row r="54" spans="1:38" x14ac:dyDescent="0.2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90"/>
      <c r="AC54" s="90"/>
      <c r="AD54" s="55"/>
      <c r="AE54" s="55"/>
      <c r="AF54" s="55"/>
      <c r="AG54" s="52"/>
      <c r="AH54" s="95"/>
    </row>
    <row r="55" spans="1:38" x14ac:dyDescent="0.2">
      <c r="A55" s="50"/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55"/>
      <c r="AF55" s="55"/>
      <c r="AG55" s="52"/>
      <c r="AH55" s="54"/>
      <c r="AK55" t="s">
        <v>47</v>
      </c>
    </row>
    <row r="56" spans="1:38" x14ac:dyDescent="0.2">
      <c r="A56" s="5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56"/>
      <c r="AF56" s="56"/>
      <c r="AG56" s="52"/>
      <c r="AH56" s="54"/>
    </row>
    <row r="57" spans="1:38" ht="13.5" thickBot="1" x14ac:dyDescent="0.25">
      <c r="A57" s="62"/>
      <c r="B57" s="63"/>
      <c r="C57" s="63"/>
      <c r="D57" s="63"/>
      <c r="E57" s="63"/>
      <c r="F57" s="63"/>
      <c r="G57" s="63" t="s">
        <v>47</v>
      </c>
      <c r="H57" s="63"/>
      <c r="I57" s="63"/>
      <c r="J57" s="63"/>
      <c r="K57" s="63"/>
      <c r="L57" s="63" t="s">
        <v>47</v>
      </c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4"/>
      <c r="AH57" s="96"/>
    </row>
    <row r="58" spans="1:38" x14ac:dyDescent="0.2">
      <c r="AG58" s="7"/>
    </row>
    <row r="60" spans="1:38" x14ac:dyDescent="0.2">
      <c r="AL60" s="12" t="s">
        <v>47</v>
      </c>
    </row>
    <row r="61" spans="1:38" x14ac:dyDescent="0.2">
      <c r="R61" s="2" t="s">
        <v>47</v>
      </c>
      <c r="S61" s="2" t="s">
        <v>47</v>
      </c>
    </row>
    <row r="62" spans="1:38" x14ac:dyDescent="0.2">
      <c r="N62" s="2" t="s">
        <v>47</v>
      </c>
      <c r="O62" s="2" t="s">
        <v>47</v>
      </c>
      <c r="S62" s="2" t="s">
        <v>47</v>
      </c>
      <c r="AK62" t="s">
        <v>47</v>
      </c>
    </row>
    <row r="63" spans="1:38" x14ac:dyDescent="0.2">
      <c r="N63" s="2" t="s">
        <v>47</v>
      </c>
    </row>
    <row r="64" spans="1:38" x14ac:dyDescent="0.2">
      <c r="G64" s="2" t="s">
        <v>47</v>
      </c>
    </row>
    <row r="65" spans="7:38" x14ac:dyDescent="0.2">
      <c r="L65" s="2" t="s">
        <v>47</v>
      </c>
      <c r="M65" s="2" t="s">
        <v>47</v>
      </c>
      <c r="O65" s="2" t="s">
        <v>47</v>
      </c>
      <c r="P65" s="2" t="s">
        <v>47</v>
      </c>
      <c r="W65" s="2" t="s">
        <v>229</v>
      </c>
      <c r="AA65" s="2" t="s">
        <v>47</v>
      </c>
      <c r="AC65" s="2" t="s">
        <v>47</v>
      </c>
      <c r="AH65" s="1" t="s">
        <v>47</v>
      </c>
      <c r="AJ65" s="12" t="s">
        <v>47</v>
      </c>
    </row>
    <row r="66" spans="7:38" x14ac:dyDescent="0.2">
      <c r="K66" s="2" t="s">
        <v>47</v>
      </c>
    </row>
    <row r="67" spans="7:38" x14ac:dyDescent="0.2">
      <c r="K67" s="2" t="s">
        <v>47</v>
      </c>
    </row>
    <row r="68" spans="7:38" x14ac:dyDescent="0.2">
      <c r="G68" s="2" t="s">
        <v>47</v>
      </c>
      <c r="H68" s="2" t="s">
        <v>47</v>
      </c>
    </row>
    <row r="69" spans="7:38" x14ac:dyDescent="0.2">
      <c r="P69" s="2" t="s">
        <v>47</v>
      </c>
    </row>
    <row r="71" spans="7:38" x14ac:dyDescent="0.2">
      <c r="H71" s="2" t="s">
        <v>47</v>
      </c>
      <c r="Z71" s="2" t="s">
        <v>47</v>
      </c>
      <c r="AL71" t="s">
        <v>47</v>
      </c>
    </row>
    <row r="72" spans="7:38" x14ac:dyDescent="0.2">
      <c r="I72" s="2" t="s">
        <v>47</v>
      </c>
      <c r="T72" s="2" t="s">
        <v>47</v>
      </c>
    </row>
  </sheetData>
  <sheetProtection password="C6EC" sheet="1" objects="1" scenarios="1"/>
  <mergeCells count="36">
    <mergeCell ref="AF3:AF4"/>
    <mergeCell ref="B2:AH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T52:X52"/>
    <mergeCell ref="T53:X53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Carlos Eduardo Borges Daniel</cp:lastModifiedBy>
  <cp:lastPrinted>2018-11-22T17:22:01Z</cp:lastPrinted>
  <dcterms:created xsi:type="dcterms:W3CDTF">2008-08-15T13:32:29Z</dcterms:created>
  <dcterms:modified xsi:type="dcterms:W3CDTF">2020-11-12T15:25:11Z</dcterms:modified>
</cp:coreProperties>
</file>