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Print_Area" localSheetId="9">Chuva!$A$1:$AI$42</definedName>
    <definedName name="_xlnm.Print_Area" localSheetId="7">DirVento!$A$1:$AG$37</definedName>
    <definedName name="_xlnm.Print_Area" localSheetId="8">RajadaVento!$A$1:$AG$38</definedName>
    <definedName name="_xlnm.Print_Area" localSheetId="0">TempInst!$A$1:$AG$38</definedName>
    <definedName name="_xlnm.Print_Area" localSheetId="1">TempMax!$A$1:$AH$38</definedName>
    <definedName name="_xlnm.Print_Area" localSheetId="2">TempMin!$A$1:$AH$38</definedName>
    <definedName name="_xlnm.Print_Area" localSheetId="3">UmidInst!$A$1:$AG$38</definedName>
    <definedName name="_xlnm.Print_Area" localSheetId="4">UmidMax!$A$1:$AH$38</definedName>
    <definedName name="_xlnm.Print_Area" localSheetId="5">UmidMin!$A$1:$AH$38</definedName>
    <definedName name="_xlnm.Print_Area" localSheetId="6">VelVentoMax!$A$1:$AG$38</definedName>
  </definedNames>
  <calcPr calcId="145621"/>
</workbook>
</file>

<file path=xl/calcChain.xml><?xml version="1.0" encoding="utf-8"?>
<calcChain xmlns="http://schemas.openxmlformats.org/spreadsheetml/2006/main">
  <c r="AF32" i="14" l="1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H14" i="14" l="1"/>
  <c r="AG14" i="14"/>
  <c r="AI14" i="14"/>
  <c r="AH31" i="15"/>
  <c r="AH25" i="15"/>
  <c r="AH20" i="15"/>
  <c r="AH32" i="15"/>
  <c r="AH6" i="12"/>
  <c r="AH10" i="12"/>
  <c r="AH14" i="12"/>
  <c r="AH18" i="12"/>
  <c r="AH22" i="12"/>
  <c r="AH26" i="12"/>
  <c r="AH30" i="12"/>
  <c r="AH6" i="15"/>
  <c r="AH10" i="15"/>
  <c r="AH14" i="15"/>
  <c r="AH22" i="15"/>
  <c r="AH26" i="15"/>
  <c r="AH30" i="15"/>
  <c r="AH9" i="12"/>
  <c r="AH13" i="12"/>
  <c r="AH17" i="12"/>
  <c r="AH21" i="12"/>
  <c r="AH25" i="12"/>
  <c r="AH29" i="12"/>
  <c r="AH9" i="15"/>
  <c r="AH13" i="15"/>
  <c r="AH17" i="15"/>
  <c r="AH21" i="15"/>
  <c r="AH29" i="15"/>
  <c r="AH8" i="12"/>
  <c r="AH12" i="12"/>
  <c r="AH16" i="12"/>
  <c r="AH20" i="12"/>
  <c r="AH24" i="12"/>
  <c r="AH28" i="12"/>
  <c r="AH32" i="12"/>
  <c r="AH8" i="15"/>
  <c r="AH12" i="15"/>
  <c r="AH16" i="15"/>
  <c r="AH24" i="15"/>
  <c r="AH28" i="15"/>
  <c r="AH7" i="12"/>
  <c r="AH11" i="12"/>
  <c r="AH15" i="12"/>
  <c r="AH19" i="12"/>
  <c r="AH23" i="12"/>
  <c r="AH27" i="12"/>
  <c r="AH31" i="12"/>
  <c r="AH7" i="15"/>
  <c r="AH11" i="15"/>
  <c r="AH15" i="15"/>
  <c r="AH19" i="15"/>
  <c r="AH23" i="15"/>
  <c r="AH27" i="15"/>
  <c r="AH18" i="15"/>
  <c r="AG8" i="6"/>
  <c r="AG8" i="12"/>
  <c r="AG8" i="4"/>
  <c r="AH8" i="8"/>
  <c r="AG8" i="14"/>
  <c r="AI8" i="14"/>
  <c r="AH8" i="5"/>
  <c r="AG8" i="7"/>
  <c r="AH8" i="9"/>
  <c r="AG8" i="15"/>
  <c r="AH8" i="6"/>
  <c r="AG8" i="8"/>
  <c r="AH8" i="14"/>
  <c r="AG8" i="9"/>
  <c r="AG8" i="5"/>
  <c r="AH33" i="12" l="1"/>
  <c r="AH33" i="15"/>
  <c r="AG30" i="15"/>
  <c r="AI16" i="14"/>
  <c r="AI12" i="14"/>
  <c r="AI24" i="14"/>
  <c r="AI20" i="14"/>
  <c r="AI32" i="14"/>
  <c r="AI28" i="14"/>
  <c r="AI7" i="14"/>
  <c r="AI18" i="14"/>
  <c r="AI22" i="14"/>
  <c r="AI30" i="14"/>
  <c r="AI10" i="14"/>
  <c r="AI26" i="14"/>
  <c r="AI6" i="14"/>
  <c r="AI9" i="14"/>
  <c r="AI11" i="14"/>
  <c r="AI13" i="14"/>
  <c r="AI15" i="14"/>
  <c r="AI17" i="14"/>
  <c r="AI19" i="14"/>
  <c r="AI21" i="14"/>
  <c r="AI23" i="14"/>
  <c r="AI25" i="14"/>
  <c r="AI27" i="14"/>
  <c r="AI29" i="14"/>
  <c r="AI31" i="14"/>
  <c r="D33" i="8"/>
  <c r="H33" i="8"/>
  <c r="L33" i="8"/>
  <c r="P33" i="8"/>
  <c r="T33" i="8"/>
  <c r="X33" i="8"/>
  <c r="AB33" i="8"/>
  <c r="AF33" i="8"/>
  <c r="E33" i="15"/>
  <c r="I33" i="15"/>
  <c r="M33" i="15"/>
  <c r="Q33" i="15"/>
  <c r="U33" i="15"/>
  <c r="Y33" i="15"/>
  <c r="AG31" i="15"/>
  <c r="AC33" i="15"/>
  <c r="F33" i="12"/>
  <c r="N33" i="12"/>
  <c r="Z33" i="12"/>
  <c r="J33" i="12"/>
  <c r="R33" i="12"/>
  <c r="V33" i="12"/>
  <c r="AD33" i="12"/>
  <c r="AG14" i="12"/>
  <c r="C33" i="9"/>
  <c r="G33" i="9"/>
  <c r="K33" i="9"/>
  <c r="O33" i="9"/>
  <c r="S33" i="9"/>
  <c r="W33" i="9"/>
  <c r="AA33" i="9"/>
  <c r="AE33" i="9"/>
  <c r="E33" i="7"/>
  <c r="I33" i="7"/>
  <c r="M33" i="7"/>
  <c r="Q33" i="7"/>
  <c r="U33" i="7"/>
  <c r="Y33" i="7"/>
  <c r="F33" i="6"/>
  <c r="N33" i="6"/>
  <c r="V33" i="6"/>
  <c r="Z33" i="6"/>
  <c r="B33" i="6"/>
  <c r="J33" i="6"/>
  <c r="R33" i="6"/>
  <c r="AD33" i="6"/>
  <c r="C33" i="5"/>
  <c r="G33" i="5"/>
  <c r="K33" i="5"/>
  <c r="O33" i="5"/>
  <c r="S33" i="5"/>
  <c r="W33" i="5"/>
  <c r="AA33" i="5"/>
  <c r="AE33" i="5"/>
  <c r="AC33" i="5"/>
  <c r="D33" i="4"/>
  <c r="H33" i="4"/>
  <c r="L33" i="4"/>
  <c r="P33" i="4"/>
  <c r="T33" i="4"/>
  <c r="X33" i="4"/>
  <c r="AB33" i="4"/>
  <c r="AF33" i="4"/>
  <c r="B33" i="4"/>
  <c r="F33" i="4"/>
  <c r="J33" i="4"/>
  <c r="N33" i="4"/>
  <c r="R33" i="4"/>
  <c r="V33" i="4"/>
  <c r="Z33" i="4"/>
  <c r="AD33" i="4"/>
  <c r="AG14" i="4"/>
  <c r="E33" i="5"/>
  <c r="I33" i="5"/>
  <c r="M33" i="5"/>
  <c r="Q33" i="5"/>
  <c r="U33" i="5"/>
  <c r="Y33" i="5"/>
  <c r="B33" i="12"/>
  <c r="AG11" i="15"/>
  <c r="AC33" i="7"/>
  <c r="D33" i="6"/>
  <c r="H33" i="6"/>
  <c r="L33" i="6"/>
  <c r="P33" i="6"/>
  <c r="T33" i="6"/>
  <c r="X33" i="6"/>
  <c r="AB33" i="6"/>
  <c r="AF33" i="6"/>
  <c r="C33" i="7"/>
  <c r="G33" i="7"/>
  <c r="K33" i="7"/>
  <c r="O33" i="7"/>
  <c r="S33" i="7"/>
  <c r="W33" i="7"/>
  <c r="AA33" i="7"/>
  <c r="AE33" i="7"/>
  <c r="B33" i="8"/>
  <c r="F33" i="8"/>
  <c r="J33" i="8"/>
  <c r="N33" i="8"/>
  <c r="R33" i="8"/>
  <c r="V33" i="8"/>
  <c r="Z33" i="8"/>
  <c r="AD33" i="8"/>
  <c r="E33" i="9"/>
  <c r="I33" i="9"/>
  <c r="M33" i="9"/>
  <c r="D33" i="12"/>
  <c r="H33" i="12"/>
  <c r="L33" i="12"/>
  <c r="P33" i="12"/>
  <c r="T33" i="12"/>
  <c r="X33" i="12"/>
  <c r="AB33" i="12"/>
  <c r="AF33" i="12"/>
  <c r="C33" i="15"/>
  <c r="G33" i="15"/>
  <c r="K33" i="15"/>
  <c r="O33" i="15"/>
  <c r="S33" i="15"/>
  <c r="W33" i="15"/>
  <c r="AA33" i="15"/>
  <c r="AE33" i="15"/>
  <c r="AG30" i="14"/>
  <c r="C33" i="4"/>
  <c r="G33" i="4"/>
  <c r="K33" i="4"/>
  <c r="O33" i="4"/>
  <c r="S33" i="4"/>
  <c r="W33" i="4"/>
  <c r="AA33" i="4"/>
  <c r="AE33" i="4"/>
  <c r="B33" i="5"/>
  <c r="F33" i="5"/>
  <c r="J33" i="5"/>
  <c r="N33" i="5"/>
  <c r="R33" i="5"/>
  <c r="V33" i="5"/>
  <c r="Z33" i="5"/>
  <c r="AD33" i="5"/>
  <c r="AG14" i="5"/>
  <c r="AH14" i="5"/>
  <c r="E33" i="6"/>
  <c r="I33" i="6"/>
  <c r="M33" i="6"/>
  <c r="Q33" i="6"/>
  <c r="U33" i="6"/>
  <c r="Y33" i="6"/>
  <c r="AC33" i="6"/>
  <c r="AH31" i="6"/>
  <c r="AG31" i="6"/>
  <c r="D33" i="7"/>
  <c r="H33" i="7"/>
  <c r="L33" i="7"/>
  <c r="P33" i="7"/>
  <c r="T33" i="7"/>
  <c r="X33" i="7"/>
  <c r="AB33" i="7"/>
  <c r="AF33" i="7"/>
  <c r="C33" i="8"/>
  <c r="G33" i="8"/>
  <c r="K33" i="8"/>
  <c r="O33" i="8"/>
  <c r="S33" i="8"/>
  <c r="W33" i="8"/>
  <c r="AA33" i="8"/>
  <c r="AE33" i="8"/>
  <c r="B33" i="9"/>
  <c r="F33" i="9"/>
  <c r="J33" i="9"/>
  <c r="N33" i="9"/>
  <c r="R33" i="9"/>
  <c r="V33" i="9"/>
  <c r="Z33" i="9"/>
  <c r="AD33" i="9"/>
  <c r="AH14" i="9"/>
  <c r="AG14" i="9"/>
  <c r="E33" i="12"/>
  <c r="I33" i="12"/>
  <c r="M33" i="12"/>
  <c r="Q33" i="12"/>
  <c r="U33" i="12"/>
  <c r="Y33" i="12"/>
  <c r="AC33" i="12"/>
  <c r="AG11" i="12"/>
  <c r="AG31" i="12"/>
  <c r="D33" i="15"/>
  <c r="H33" i="15"/>
  <c r="L33" i="15"/>
  <c r="P33" i="15"/>
  <c r="T33" i="15"/>
  <c r="X33" i="15"/>
  <c r="AB33" i="15"/>
  <c r="AF33" i="15"/>
  <c r="C34" i="14"/>
  <c r="C33" i="14"/>
  <c r="G34" i="14"/>
  <c r="G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AH14" i="6"/>
  <c r="AG14" i="6"/>
  <c r="D33" i="14"/>
  <c r="D34" i="14"/>
  <c r="H33" i="14"/>
  <c r="H34" i="14"/>
  <c r="L33" i="14"/>
  <c r="L34" i="14"/>
  <c r="P33" i="14"/>
  <c r="P34" i="14"/>
  <c r="T33" i="14"/>
  <c r="T34" i="14"/>
  <c r="X33" i="14"/>
  <c r="X34" i="14"/>
  <c r="AB33" i="14"/>
  <c r="AB34" i="14"/>
  <c r="AF33" i="14"/>
  <c r="AF34" i="14"/>
  <c r="E33" i="4"/>
  <c r="I33" i="4"/>
  <c r="M33" i="4"/>
  <c r="Q33" i="4"/>
  <c r="U33" i="4"/>
  <c r="Y33" i="4"/>
  <c r="AC33" i="4"/>
  <c r="AG31" i="4"/>
  <c r="D33" i="5"/>
  <c r="H33" i="5"/>
  <c r="L33" i="5"/>
  <c r="P33" i="5"/>
  <c r="T33" i="5"/>
  <c r="X33" i="5"/>
  <c r="AB33" i="5"/>
  <c r="AF33" i="5"/>
  <c r="C33" i="6"/>
  <c r="G33" i="6"/>
  <c r="K33" i="6"/>
  <c r="O33" i="6"/>
  <c r="S33" i="6"/>
  <c r="W33" i="6"/>
  <c r="AA33" i="6"/>
  <c r="AE33" i="6"/>
  <c r="B33" i="7"/>
  <c r="F33" i="7"/>
  <c r="J33" i="7"/>
  <c r="N33" i="7"/>
  <c r="R33" i="7"/>
  <c r="V33" i="7"/>
  <c r="Z33" i="7"/>
  <c r="AD33" i="7"/>
  <c r="AG14" i="7"/>
  <c r="E33" i="8"/>
  <c r="I33" i="8"/>
  <c r="M33" i="8"/>
  <c r="Q33" i="8"/>
  <c r="U33" i="8"/>
  <c r="Y33" i="8"/>
  <c r="AC33" i="8"/>
  <c r="AH31" i="8"/>
  <c r="AG31" i="8"/>
  <c r="D33" i="9"/>
  <c r="H33" i="9"/>
  <c r="L33" i="9"/>
  <c r="P33" i="9"/>
  <c r="T33" i="9"/>
  <c r="X33" i="9"/>
  <c r="AB33" i="9"/>
  <c r="AF33" i="9"/>
  <c r="C33" i="12"/>
  <c r="G33" i="12"/>
  <c r="K33" i="12"/>
  <c r="O33" i="12"/>
  <c r="S33" i="12"/>
  <c r="W33" i="12"/>
  <c r="AA33" i="12"/>
  <c r="AE33" i="12"/>
  <c r="B33" i="15"/>
  <c r="F33" i="15"/>
  <c r="J33" i="15"/>
  <c r="N33" i="15"/>
  <c r="R33" i="15"/>
  <c r="V33" i="15"/>
  <c r="Z33" i="15"/>
  <c r="AD33" i="15"/>
  <c r="AG14" i="15"/>
  <c r="E34" i="14"/>
  <c r="E33" i="14"/>
  <c r="I34" i="14"/>
  <c r="I33" i="14"/>
  <c r="M34" i="14"/>
  <c r="M33" i="14"/>
  <c r="Q34" i="14"/>
  <c r="Q33" i="14"/>
  <c r="U34" i="14"/>
  <c r="U33" i="14"/>
  <c r="Y34" i="14"/>
  <c r="Y33" i="14"/>
  <c r="AC34" i="14"/>
  <c r="AC33" i="14"/>
  <c r="AH31" i="14"/>
  <c r="AH31" i="5"/>
  <c r="AG31" i="5"/>
  <c r="Q33" i="9"/>
  <c r="U33" i="9"/>
  <c r="Y33" i="9"/>
  <c r="AC33" i="9"/>
  <c r="AG31" i="9"/>
  <c r="AH31" i="9"/>
  <c r="B34" i="14"/>
  <c r="B33" i="14"/>
  <c r="F34" i="14"/>
  <c r="F33" i="14"/>
  <c r="J34" i="14"/>
  <c r="J33" i="14"/>
  <c r="N34" i="14"/>
  <c r="N33" i="14"/>
  <c r="R34" i="14"/>
  <c r="R33" i="14"/>
  <c r="V34" i="14"/>
  <c r="V33" i="14"/>
  <c r="Z34" i="14"/>
  <c r="Z33" i="14"/>
  <c r="AD34" i="14"/>
  <c r="AD33" i="14"/>
  <c r="AG31" i="14"/>
  <c r="AG31" i="7"/>
  <c r="AH14" i="8"/>
  <c r="AG14" i="8"/>
  <c r="AH9" i="8" l="1"/>
  <c r="AH19" i="9"/>
  <c r="AH19" i="14"/>
  <c r="AG19" i="14"/>
  <c r="AH19" i="8"/>
  <c r="AH9" i="14"/>
  <c r="AG9" i="14"/>
  <c r="AH9" i="9"/>
  <c r="AH9" i="6"/>
  <c r="AH19" i="5"/>
  <c r="AG19" i="12"/>
  <c r="AG19" i="6"/>
  <c r="AG19" i="7"/>
  <c r="AG19" i="15"/>
  <c r="AG9" i="5"/>
  <c r="AG9" i="12"/>
  <c r="AG9" i="15"/>
  <c r="AG19" i="5"/>
  <c r="AH19" i="6"/>
  <c r="AG19" i="8"/>
  <c r="AG19" i="9"/>
  <c r="AH9" i="5"/>
  <c r="AG9" i="6"/>
  <c r="AG9" i="8"/>
  <c r="AG9" i="9"/>
  <c r="AG9" i="7"/>
  <c r="AG9" i="4"/>
  <c r="AG19" i="4" l="1"/>
  <c r="AH30" i="14" l="1"/>
  <c r="AH20" i="14"/>
  <c r="AG20" i="14"/>
  <c r="AH32" i="14"/>
  <c r="AG27" i="14"/>
  <c r="AH18" i="14"/>
  <c r="AH16" i="14"/>
  <c r="AG7" i="14"/>
  <c r="AG18" i="15"/>
  <c r="AG15" i="15"/>
  <c r="AG15" i="12"/>
  <c r="AG10" i="12"/>
  <c r="AG30" i="9"/>
  <c r="AH16" i="9"/>
  <c r="AG30" i="8"/>
  <c r="AG25" i="8"/>
  <c r="AH15" i="8"/>
  <c r="AH11" i="8"/>
  <c r="AG7" i="8"/>
  <c r="AH6" i="8"/>
  <c r="AG27" i="7"/>
  <c r="AG25" i="7"/>
  <c r="AH28" i="6"/>
  <c r="AH27" i="6"/>
  <c r="AH25" i="6"/>
  <c r="AH15" i="6"/>
  <c r="AH11" i="6"/>
  <c r="AH10" i="6"/>
  <c r="AG6" i="6"/>
  <c r="AG30" i="5"/>
  <c r="AG29" i="5"/>
  <c r="AH28" i="5"/>
  <c r="AG26" i="5"/>
  <c r="AH22" i="5"/>
  <c r="AH21" i="5"/>
  <c r="AH11" i="5"/>
  <c r="AG7" i="5"/>
  <c r="AG6" i="5"/>
  <c r="AG26" i="4"/>
  <c r="AG15" i="4"/>
  <c r="AG6" i="4"/>
  <c r="AG28" i="9"/>
  <c r="AH29" i="8"/>
  <c r="AG6" i="8"/>
  <c r="AG28" i="7"/>
  <c r="AG20" i="7"/>
  <c r="AH24" i="14"/>
  <c r="AH11" i="14"/>
  <c r="AG11" i="14"/>
  <c r="AG21" i="14"/>
  <c r="AG24" i="14"/>
  <c r="AG29" i="14"/>
  <c r="AH29" i="14"/>
  <c r="AH22" i="14"/>
  <c r="AH21" i="14"/>
  <c r="AG20" i="15"/>
  <c r="AG21" i="15"/>
  <c r="AG22" i="15"/>
  <c r="AG27" i="15"/>
  <c r="AG22" i="12"/>
  <c r="AG20" i="12"/>
  <c r="AH29" i="9"/>
  <c r="AG29" i="9"/>
  <c r="AH24" i="9"/>
  <c r="AG24" i="9"/>
  <c r="AG20" i="9"/>
  <c r="AH18" i="9"/>
  <c r="AH15" i="9"/>
  <c r="AG29" i="8"/>
  <c r="AH24" i="8"/>
  <c r="AG24" i="8"/>
  <c r="AG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20" i="9"/>
  <c r="AG32" i="7"/>
  <c r="AG24" i="12"/>
  <c r="AG6" i="12"/>
  <c r="AH22" i="6"/>
  <c r="AH20" i="6"/>
  <c r="AH20" i="8"/>
  <c r="AG28" i="14"/>
  <c r="AH21" i="6"/>
  <c r="AG29" i="7"/>
  <c r="AG28" i="12"/>
  <c r="AG24" i="6"/>
  <c r="AG22" i="5"/>
  <c r="AG20" i="6"/>
  <c r="AG20" i="8"/>
  <c r="AH21" i="9"/>
  <c r="AH32" i="8"/>
  <c r="AG27" i="6"/>
  <c r="AG13" i="14"/>
  <c r="AG12" i="8"/>
  <c r="AG10" i="14"/>
  <c r="AH11" i="9"/>
  <c r="AG29" i="6"/>
  <c r="AG28" i="6"/>
  <c r="AH28" i="14"/>
  <c r="AG21" i="7"/>
  <c r="AH21" i="8"/>
  <c r="AG21" i="12"/>
  <c r="AG21" i="9"/>
  <c r="AG21" i="5"/>
  <c r="AG17" i="12"/>
  <c r="AG13" i="9"/>
  <c r="AG13" i="6"/>
  <c r="AG13" i="12"/>
  <c r="AG13" i="15"/>
  <c r="AG13" i="7"/>
  <c r="AG13" i="8"/>
  <c r="AH12" i="9"/>
  <c r="AG12" i="15"/>
  <c r="AH12" i="8"/>
  <c r="AG12" i="14"/>
  <c r="AH12" i="14"/>
  <c r="AG12" i="9"/>
  <c r="AG10" i="4"/>
  <c r="AG29" i="12"/>
  <c r="AG24" i="7"/>
  <c r="AG24" i="5"/>
  <c r="AG22" i="6"/>
  <c r="AG22" i="14"/>
  <c r="AH22" i="8"/>
  <c r="AH22" i="9"/>
  <c r="AG21" i="8"/>
  <c r="AG20" i="4"/>
  <c r="AG17" i="14"/>
  <c r="AG17" i="8"/>
  <c r="AH13" i="14"/>
  <c r="AH13" i="8"/>
  <c r="AH13" i="9"/>
  <c r="AH13" i="6"/>
  <c r="AG6" i="14"/>
  <c r="AG6" i="15"/>
  <c r="AG6" i="7"/>
  <c r="AG6" i="9"/>
  <c r="AG29" i="15"/>
  <c r="AG28" i="8"/>
  <c r="AH27" i="9"/>
  <c r="AG22" i="7"/>
  <c r="AG22" i="8"/>
  <c r="AG16" i="7"/>
  <c r="AG16" i="14"/>
  <c r="AG12" i="12"/>
  <c r="AG11" i="9"/>
  <c r="AG10" i="8"/>
  <c r="AH6" i="14"/>
  <c r="AH6" i="9"/>
  <c r="AG13" i="4"/>
  <c r="AH32" i="9"/>
  <c r="AG29" i="4"/>
  <c r="AG28" i="5"/>
  <c r="AH28" i="8"/>
  <c r="AH28" i="9"/>
  <c r="AH26" i="6"/>
  <c r="AG26" i="7"/>
  <c r="AG26" i="8"/>
  <c r="AH26" i="9"/>
  <c r="AG26" i="12"/>
  <c r="AG26" i="15"/>
  <c r="AH26" i="14"/>
  <c r="AG26" i="9"/>
  <c r="AG26" i="6"/>
  <c r="AH26" i="8"/>
  <c r="AH26" i="5"/>
  <c r="AG26" i="14"/>
  <c r="AG25" i="14"/>
  <c r="AG25" i="9"/>
  <c r="AH25" i="5"/>
  <c r="AG25" i="6"/>
  <c r="AG23" i="7"/>
  <c r="AG23" i="8"/>
  <c r="AG23" i="15"/>
  <c r="AG24" i="15"/>
  <c r="AH23" i="5"/>
  <c r="AH23" i="6"/>
  <c r="AH23" i="8"/>
  <c r="AG23" i="9"/>
  <c r="AG23" i="14"/>
  <c r="AG23" i="12"/>
  <c r="AG23" i="5"/>
  <c r="AG23" i="4"/>
  <c r="AG23" i="6"/>
  <c r="AH23" i="9"/>
  <c r="AH23" i="14"/>
  <c r="AG22" i="9"/>
  <c r="AG21" i="4"/>
  <c r="AH20" i="5"/>
  <c r="AG18" i="7"/>
  <c r="AG18" i="5"/>
  <c r="AG18" i="8"/>
  <c r="AG17" i="9"/>
  <c r="AG17" i="4"/>
  <c r="AG17" i="7"/>
  <c r="AG17" i="15"/>
  <c r="AG17" i="5"/>
  <c r="AH17" i="14"/>
  <c r="AH17" i="6"/>
  <c r="AG16" i="9"/>
  <c r="AH16" i="8"/>
  <c r="AG16" i="4"/>
  <c r="AG16" i="5"/>
  <c r="AG16" i="12"/>
  <c r="AG16" i="15"/>
  <c r="AH15" i="5"/>
  <c r="AG12" i="5"/>
  <c r="AH7" i="6"/>
  <c r="AG7" i="6"/>
  <c r="AH7" i="8"/>
  <c r="AG7" i="12"/>
  <c r="AH6" i="5"/>
  <c r="AG7" i="4" l="1"/>
  <c r="AG22" i="4"/>
  <c r="AG18" i="4"/>
  <c r="AG30" i="4"/>
  <c r="AH7" i="5"/>
  <c r="AG20" i="5"/>
  <c r="AH24" i="5"/>
  <c r="AG21" i="6"/>
  <c r="AH32" i="6"/>
  <c r="AG15" i="7"/>
  <c r="AH18" i="8"/>
  <c r="AH27" i="8"/>
  <c r="AH25" i="9"/>
  <c r="AG25" i="12"/>
  <c r="AG27" i="12"/>
  <c r="AG32" i="12"/>
  <c r="AG7" i="15"/>
  <c r="AG32" i="15"/>
  <c r="AH10" i="14"/>
  <c r="AG32" i="14"/>
  <c r="AH32" i="5"/>
  <c r="AG17" i="6"/>
  <c r="AH17" i="8"/>
  <c r="AG18" i="12"/>
  <c r="AG28" i="4"/>
  <c r="AG32" i="4"/>
  <c r="AG13" i="5"/>
  <c r="AG25" i="5"/>
  <c r="AH29" i="5"/>
  <c r="AH18" i="5"/>
  <c r="AH12" i="6"/>
  <c r="AG18" i="6"/>
  <c r="AH29" i="6"/>
  <c r="AG32" i="6"/>
  <c r="AG11" i="7"/>
  <c r="AH25" i="8"/>
  <c r="AG27" i="8"/>
  <c r="AH10" i="9"/>
  <c r="AG15" i="9"/>
  <c r="AG32" i="9"/>
  <c r="AG28" i="15"/>
  <c r="AG24" i="4"/>
  <c r="AH13" i="5"/>
  <c r="AG11" i="4"/>
  <c r="AG12" i="4"/>
  <c r="AG25" i="4"/>
  <c r="AG10" i="5"/>
  <c r="AG11" i="5"/>
  <c r="AH12" i="5"/>
  <c r="AG15" i="5"/>
  <c r="AH16" i="5"/>
  <c r="AH27" i="5"/>
  <c r="AH17" i="5"/>
  <c r="AG15" i="6"/>
  <c r="AH16" i="6"/>
  <c r="AH24" i="6"/>
  <c r="AG10" i="7"/>
  <c r="AG12" i="7"/>
  <c r="AG16" i="8"/>
  <c r="AG32" i="8"/>
  <c r="AG18" i="9"/>
  <c r="AH17" i="9"/>
  <c r="AG15" i="14"/>
  <c r="AH25" i="14"/>
  <c r="AG30" i="7"/>
  <c r="AH30" i="8"/>
  <c r="AG30" i="12"/>
  <c r="AH30" i="5"/>
  <c r="AG30" i="6"/>
  <c r="AG32" i="5"/>
  <c r="AH30" i="9"/>
  <c r="AH30" i="6"/>
  <c r="AG27" i="9"/>
  <c r="AG27" i="5"/>
  <c r="AG27" i="4"/>
  <c r="AH27" i="14"/>
  <c r="AG25" i="15"/>
  <c r="AG18" i="14"/>
  <c r="AH18" i="6"/>
  <c r="AG16" i="6"/>
  <c r="AG15" i="8"/>
  <c r="AH15" i="14"/>
  <c r="AG12" i="6"/>
  <c r="AG11" i="6"/>
  <c r="AG10" i="15"/>
  <c r="AH10" i="8"/>
  <c r="AG10" i="6"/>
  <c r="AH10" i="5"/>
  <c r="AG10" i="9"/>
  <c r="AG7" i="9"/>
  <c r="AG7" i="7"/>
  <c r="AH7" i="14"/>
  <c r="AH7" i="9"/>
  <c r="AH6" i="6"/>
  <c r="AH33" i="6" l="1"/>
  <c r="AH33" i="14"/>
  <c r="AH33" i="9"/>
  <c r="AH33" i="8"/>
  <c r="AG33" i="8"/>
  <c r="AG33" i="7"/>
  <c r="AH33" i="5"/>
  <c r="AG33" i="4"/>
  <c r="AG33" i="15"/>
  <c r="AG33" i="6"/>
  <c r="AG33" i="12"/>
  <c r="AG33" i="9"/>
  <c r="AG34" i="14"/>
  <c r="AG33" i="5"/>
  <c r="AG33" i="14"/>
</calcChain>
</file>

<file path=xl/sharedStrings.xml><?xml version="1.0" encoding="utf-8"?>
<sst xmlns="http://schemas.openxmlformats.org/spreadsheetml/2006/main" count="522" uniqueCount="71">
  <si>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</si>
  <si>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</si>
  <si>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</si>
  <si>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</si>
  <si>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</si>
  <si>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</si>
  <si>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</si>
  <si>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</si>
  <si>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</si>
  <si>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</si>
  <si>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</si>
  <si>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</si>
  <si>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</si>
  <si>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</si>
  <si>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</si>
  <si>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</si>
  <si>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</si>
  <si>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</si>
  <si>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</si>
  <si>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</si>
  <si>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</si>
  <si>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</si>
  <si>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</si>
  <si>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</si>
  <si>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</si>
  <si>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</si>
  <si>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</si>
  <si>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</si>
  <si>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</si>
  <si>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</si>
  <si>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</si>
  <si>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</si>
  <si>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</si>
  <si>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</si>
  <si>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</si>
  <si>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</si>
  <si>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</si>
  <si>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</si>
  <si>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</si>
  <si>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</si>
  <si>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</si>
  <si>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</si>
  <si>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</si>
  <si>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</si>
  <si>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</si>
  <si>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Água Clara</t>
  </si>
  <si>
    <t>Bela Vista</t>
  </si>
  <si>
    <t>Jardim</t>
  </si>
  <si>
    <t>Costa Rica</t>
  </si>
  <si>
    <t>Sonora</t>
  </si>
  <si>
    <t xml:space="preserve"> </t>
  </si>
  <si>
    <t>Carlos Eduardo Borges Daniel</t>
  </si>
  <si>
    <t>Geógrafo/Assessoria Técnica/Cemtec</t>
  </si>
  <si>
    <t>Bataguassu</t>
  </si>
  <si>
    <t>L</t>
  </si>
  <si>
    <t>NE</t>
  </si>
  <si>
    <t>N</t>
  </si>
  <si>
    <t>Dezembro 2017</t>
  </si>
  <si>
    <t>Dias S/Chuva</t>
  </si>
  <si>
    <t>Fonte : Inmet/Semagro/Agraer/Cemtec-MS</t>
  </si>
  <si>
    <t>(*) Nenhuma Infotmação Disponivel pelo INMET</t>
  </si>
  <si>
    <t>Ma. Franciane Rodrigues</t>
  </si>
  <si>
    <t>CoordenadoraTécnica/Cemtec</t>
  </si>
  <si>
    <t xml:space="preserve">Porto Murtinho  </t>
  </si>
  <si>
    <t xml:space="preserve">Porto Murtinho </t>
  </si>
  <si>
    <t>*</t>
  </si>
  <si>
    <t>SE</t>
  </si>
  <si>
    <t>O</t>
  </si>
  <si>
    <t>NO</t>
  </si>
  <si>
    <t>S</t>
  </si>
  <si>
    <t>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</si>
</sst>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b/>
      <sz val="10"/>
      <color rgb="FFC00000"/>
      <name val="Arial"/>
      <family val="2"/>
    </font>
    <font>
      <b/>
      <sz val="9"/>
      <color theme="0"/>
      <name val="Arial"/>
      <family val="2"/>
    </font>
    <font>
      <sz val="11"/>
      <color rgb="FF006100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  <font>
      <b/>
      <sz val="16"/>
      <color rgb="FFC00000"/>
      <name val="Arial"/>
      <family val="2"/>
    </font>
    <font>
      <b/>
      <sz val="8"/>
      <color rgb="FFC00000"/>
      <name val="Arial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125"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7" borderId="0" applyNumberFormat="0" applyBorder="0" applyAlignment="0" applyProtection="0"/>
  </cellStyleXfs>
  <cellXfs count="17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7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8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5" fillId="0" borderId="0" xfId="0" applyNumberFormat="1" applyFont="1"/>
    <xf numFmtId="49" fontId="6" fillId="0" borderId="0" xfId="0" applyNumberFormat="1" applyFont="1"/>
    <xf numFmtId="49" fontId="3" fillId="0" borderId="1" xfId="0" applyNumberFormat="1" applyFont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4" fillId="5" borderId="6" xfId="0" applyNumberFormat="1" applyFont="1" applyFill="1" applyBorder="1" applyAlignment="1">
      <alignment horizontal="center" vertical="center"/>
    </xf>
    <xf numFmtId="2" fontId="7" fillId="5" borderId="6" xfId="0" applyNumberFormat="1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2" fontId="6" fillId="6" borderId="6" xfId="0" applyNumberFormat="1" applyFont="1" applyFill="1" applyBorder="1" applyAlignment="1">
      <alignment horizontal="center" vertical="center"/>
    </xf>
    <xf numFmtId="2" fontId="7" fillId="6" borderId="6" xfId="0" applyNumberFormat="1" applyFont="1" applyFill="1" applyBorder="1" applyAlignment="1">
      <alignment horizontal="center" vertical="center"/>
    </xf>
    <xf numFmtId="2" fontId="3" fillId="8" borderId="0" xfId="0" applyNumberFormat="1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vertical="center"/>
    </xf>
    <xf numFmtId="0" fontId="2" fillId="8" borderId="11" xfId="0" applyFont="1" applyFill="1" applyBorder="1" applyAlignment="1">
      <alignment vertical="center"/>
    </xf>
    <xf numFmtId="0" fontId="0" fillId="8" borderId="8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2" fillId="6" borderId="6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center"/>
    </xf>
    <xf numFmtId="49" fontId="7" fillId="6" borderId="6" xfId="0" applyNumberFormat="1" applyFont="1" applyFill="1" applyBorder="1" applyAlignment="1">
      <alignment horizontal="center" vertical="center"/>
    </xf>
    <xf numFmtId="49" fontId="3" fillId="8" borderId="7" xfId="0" applyNumberFormat="1" applyFont="1" applyFill="1" applyBorder="1" applyAlignment="1">
      <alignment horizontal="center" vertical="center"/>
    </xf>
    <xf numFmtId="49" fontId="3" fillId="8" borderId="0" xfId="0" applyNumberFormat="1" applyFont="1" applyFill="1" applyBorder="1" applyAlignment="1">
      <alignment horizontal="center" vertical="center"/>
    </xf>
    <xf numFmtId="49" fontId="2" fillId="8" borderId="0" xfId="0" applyNumberFormat="1" applyFont="1" applyFill="1" applyBorder="1" applyAlignment="1">
      <alignment horizontal="center" vertical="center"/>
    </xf>
    <xf numFmtId="49" fontId="8" fillId="8" borderId="8" xfId="0" applyNumberFormat="1" applyFont="1" applyFill="1" applyBorder="1" applyAlignment="1">
      <alignment horizontal="center" vertical="center"/>
    </xf>
    <xf numFmtId="49" fontId="3" fillId="8" borderId="9" xfId="0" applyNumberFormat="1" applyFont="1" applyFill="1" applyBorder="1" applyAlignment="1">
      <alignment horizontal="center" vertical="center"/>
    </xf>
    <xf numFmtId="49" fontId="3" fillId="8" borderId="10" xfId="0" applyNumberFormat="1" applyFont="1" applyFill="1" applyBorder="1" applyAlignment="1">
      <alignment horizontal="center" vertical="center"/>
    </xf>
    <xf numFmtId="49" fontId="2" fillId="8" borderId="10" xfId="0" applyNumberFormat="1" applyFont="1" applyFill="1" applyBorder="1" applyAlignment="1">
      <alignment horizontal="center" vertical="center"/>
    </xf>
    <xf numFmtId="49" fontId="0" fillId="8" borderId="11" xfId="0" applyNumberFormat="1" applyFill="1" applyBorder="1" applyAlignment="1">
      <alignment horizontal="center" vertical="center"/>
    </xf>
    <xf numFmtId="49" fontId="11" fillId="6" borderId="6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2" fontId="12" fillId="3" borderId="6" xfId="0" applyNumberFormat="1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0" fillId="8" borderId="4" xfId="0" applyFill="1" applyBorder="1"/>
    <xf numFmtId="0" fontId="0" fillId="8" borderId="8" xfId="0" applyFill="1" applyBorder="1"/>
    <xf numFmtId="2" fontId="3" fillId="8" borderId="10" xfId="0" applyNumberFormat="1" applyFont="1" applyFill="1" applyBorder="1" applyAlignment="1">
      <alignment horizontal="center" vertical="center"/>
    </xf>
    <xf numFmtId="0" fontId="0" fillId="8" borderId="11" xfId="0" applyFill="1" applyBorder="1"/>
    <xf numFmtId="0" fontId="11" fillId="5" borderId="12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1" fontId="7" fillId="8" borderId="0" xfId="0" applyNumberFormat="1" applyFont="1" applyFill="1" applyBorder="1" applyAlignment="1">
      <alignment horizontal="center"/>
    </xf>
    <xf numFmtId="0" fontId="0" fillId="8" borderId="10" xfId="0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0" fillId="8" borderId="3" xfId="0" applyFill="1" applyBorder="1"/>
    <xf numFmtId="0" fontId="0" fillId="8" borderId="0" xfId="0" applyFill="1" applyBorder="1"/>
    <xf numFmtId="2" fontId="7" fillId="5" borderId="14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2" fontId="4" fillId="2" borderId="16" xfId="0" applyNumberFormat="1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2" fontId="7" fillId="5" borderId="16" xfId="0" applyNumberFormat="1" applyFont="1" applyFill="1" applyBorder="1" applyAlignment="1">
      <alignment horizontal="center" vertical="center"/>
    </xf>
    <xf numFmtId="2" fontId="7" fillId="6" borderId="14" xfId="0" applyNumberFormat="1" applyFont="1" applyFill="1" applyBorder="1" applyAlignment="1">
      <alignment horizontal="center" vertical="center"/>
    </xf>
    <xf numFmtId="2" fontId="2" fillId="8" borderId="4" xfId="0" applyNumberFormat="1" applyFont="1" applyFill="1" applyBorder="1" applyAlignment="1">
      <alignment vertical="center"/>
    </xf>
    <xf numFmtId="0" fontId="0" fillId="8" borderId="4" xfId="0" applyFill="1" applyBorder="1" applyAlignment="1">
      <alignment horizontal="center" vertical="center"/>
    </xf>
    <xf numFmtId="2" fontId="6" fillId="6" borderId="14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49" fontId="2" fillId="5" borderId="16" xfId="0" applyNumberFormat="1" applyFont="1" applyFill="1" applyBorder="1" applyAlignment="1">
      <alignment horizontal="center" vertical="center"/>
    </xf>
    <xf numFmtId="49" fontId="2" fillId="6" borderId="14" xfId="0" applyNumberFormat="1" applyFont="1" applyFill="1" applyBorder="1" applyAlignment="1">
      <alignment horizontal="center" vertical="center"/>
    </xf>
    <xf numFmtId="49" fontId="8" fillId="8" borderId="4" xfId="0" applyNumberFormat="1" applyFont="1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18" fillId="8" borderId="5" xfId="1" applyFont="1" applyFill="1" applyBorder="1" applyAlignment="1">
      <alignment horizontal="left" vertical="center"/>
    </xf>
    <xf numFmtId="2" fontId="4" fillId="5" borderId="16" xfId="0" applyNumberFormat="1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2" fontId="7" fillId="2" borderId="16" xfId="0" applyNumberFormat="1" applyFont="1" applyFill="1" applyBorder="1" applyAlignment="1">
      <alignment horizontal="center" vertical="center"/>
    </xf>
    <xf numFmtId="0" fontId="2" fillId="1" borderId="16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center" vertical="center"/>
    </xf>
    <xf numFmtId="14" fontId="11" fillId="8" borderId="19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/>
    </xf>
    <xf numFmtId="2" fontId="4" fillId="4" borderId="5" xfId="0" applyNumberFormat="1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/>
    </xf>
    <xf numFmtId="2" fontId="7" fillId="2" borderId="15" xfId="0" applyNumberFormat="1" applyFont="1" applyFill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/>
    </xf>
    <xf numFmtId="0" fontId="0" fillId="0" borderId="8" xfId="0" applyBorder="1"/>
    <xf numFmtId="1" fontId="7" fillId="8" borderId="11" xfId="0" applyNumberFormat="1" applyFont="1" applyFill="1" applyBorder="1" applyAlignment="1">
      <alignment horizontal="center"/>
    </xf>
    <xf numFmtId="1" fontId="7" fillId="8" borderId="4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14" fontId="11" fillId="0" borderId="25" xfId="0" applyNumberFormat="1" applyFont="1" applyBorder="1" applyAlignment="1">
      <alignment horizontal="center"/>
    </xf>
    <xf numFmtId="0" fontId="2" fillId="1" borderId="26" xfId="0" applyFont="1" applyFill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4" fillId="5" borderId="12" xfId="0" applyNumberFormat="1" applyFont="1" applyFill="1" applyBorder="1" applyAlignment="1">
      <alignment horizontal="center" vertical="center"/>
    </xf>
    <xf numFmtId="2" fontId="4" fillId="6" borderId="12" xfId="0" applyNumberFormat="1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49" fontId="16" fillId="8" borderId="30" xfId="0" applyNumberFormat="1" applyFont="1" applyFill="1" applyBorder="1" applyAlignment="1">
      <alignment horizontal="center" vertical="center"/>
    </xf>
    <xf numFmtId="49" fontId="16" fillId="8" borderId="31" xfId="0" applyNumberFormat="1" applyFont="1" applyFill="1" applyBorder="1" applyAlignment="1">
      <alignment horizontal="center" vertical="center"/>
    </xf>
    <xf numFmtId="49" fontId="16" fillId="8" borderId="32" xfId="0" applyNumberFormat="1" applyFont="1" applyFill="1" applyBorder="1" applyAlignment="1">
      <alignment horizontal="center" vertical="center"/>
    </xf>
  </cellXfs>
  <cellStyles count="2">
    <cellStyle name="Bom" xfId="1" builtinId="26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10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645582</xdr:colOff>
      <xdr:row>34</xdr:row>
      <xdr:rowOff>137584</xdr:rowOff>
    </xdr:from>
    <xdr:to>
      <xdr:col>4</xdr:col>
      <xdr:colOff>132117</xdr:colOff>
      <xdr:row>37</xdr:row>
      <xdr:rowOff>148168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582" y="7440084"/>
          <a:ext cx="1846618" cy="486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296333</xdr:colOff>
      <xdr:row>34</xdr:row>
      <xdr:rowOff>105833</xdr:rowOff>
    </xdr:from>
    <xdr:to>
      <xdr:col>9</xdr:col>
      <xdr:colOff>127000</xdr:colOff>
      <xdr:row>37</xdr:row>
      <xdr:rowOff>116417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6250" y="7408333"/>
          <a:ext cx="1270000" cy="486834"/>
        </a:xfrm>
        <a:prstGeom prst="rect">
          <a:avLst/>
        </a:prstGeom>
      </xdr:spPr>
    </xdr:pic>
    <xdr:clientData/>
  </xdr:twoCellAnchor>
  <xdr:twoCellAnchor editAs="oneCell">
    <xdr:from>
      <xdr:col>27</xdr:col>
      <xdr:colOff>275166</xdr:colOff>
      <xdr:row>33</xdr:row>
      <xdr:rowOff>20444</xdr:rowOff>
    </xdr:from>
    <xdr:to>
      <xdr:col>32</xdr:col>
      <xdr:colOff>381000</xdr:colOff>
      <xdr:row>37</xdr:row>
      <xdr:rowOff>127000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1416" y="7164194"/>
          <a:ext cx="2000251" cy="741556"/>
        </a:xfrm>
        <a:prstGeom prst="rect">
          <a:avLst/>
        </a:prstGeom>
      </xdr:spPr>
    </xdr:pic>
    <xdr:clientData/>
  </xdr:twoCellAnchor>
  <xdr:twoCellAnchor editAs="oneCell">
    <xdr:from>
      <xdr:col>24</xdr:col>
      <xdr:colOff>31750</xdr:colOff>
      <xdr:row>33</xdr:row>
      <xdr:rowOff>10582</xdr:rowOff>
    </xdr:from>
    <xdr:to>
      <xdr:col>27</xdr:col>
      <xdr:colOff>135466</xdr:colOff>
      <xdr:row>37</xdr:row>
      <xdr:rowOff>68791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9588500" y="7154332"/>
          <a:ext cx="1183216" cy="69320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148167</xdr:rowOff>
    </xdr:from>
    <xdr:to>
      <xdr:col>3</xdr:col>
      <xdr:colOff>100367</xdr:colOff>
      <xdr:row>40</xdr:row>
      <xdr:rowOff>51163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620000"/>
          <a:ext cx="2344035" cy="696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148167</xdr:colOff>
      <xdr:row>36</xdr:row>
      <xdr:rowOff>84667</xdr:rowOff>
    </xdr:from>
    <xdr:to>
      <xdr:col>9</xdr:col>
      <xdr:colOff>95250</xdr:colOff>
      <xdr:row>40</xdr:row>
      <xdr:rowOff>85724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1967" y="7685617"/>
          <a:ext cx="2118783" cy="648757"/>
        </a:xfrm>
        <a:prstGeom prst="rect">
          <a:avLst/>
        </a:prstGeom>
      </xdr:spPr>
    </xdr:pic>
    <xdr:clientData/>
  </xdr:twoCellAnchor>
  <xdr:twoCellAnchor editAs="oneCell">
    <xdr:from>
      <xdr:col>27</xdr:col>
      <xdr:colOff>328083</xdr:colOff>
      <xdr:row>35</xdr:row>
      <xdr:rowOff>56883</xdr:rowOff>
    </xdr:from>
    <xdr:to>
      <xdr:col>33</xdr:col>
      <xdr:colOff>86761</xdr:colOff>
      <xdr:row>41</xdr:row>
      <xdr:rowOff>42332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55083" y="7528716"/>
          <a:ext cx="2436261" cy="937949"/>
        </a:xfrm>
        <a:prstGeom prst="rect">
          <a:avLst/>
        </a:prstGeom>
      </xdr:spPr>
    </xdr:pic>
    <xdr:clientData/>
  </xdr:twoCellAnchor>
  <xdr:twoCellAnchor editAs="oneCell">
    <xdr:from>
      <xdr:col>15</xdr:col>
      <xdr:colOff>84667</xdr:colOff>
      <xdr:row>36</xdr:row>
      <xdr:rowOff>124354</xdr:rowOff>
    </xdr:from>
    <xdr:to>
      <xdr:col>20</xdr:col>
      <xdr:colOff>9789</xdr:colOff>
      <xdr:row>40</xdr:row>
      <xdr:rowOff>151872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778750" y="7754937"/>
          <a:ext cx="2073539" cy="6625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28</xdr:col>
      <xdr:colOff>169333</xdr:colOff>
      <xdr:row>33</xdr:row>
      <xdr:rowOff>142875</xdr:rowOff>
    </xdr:from>
    <xdr:to>
      <xdr:col>32</xdr:col>
      <xdr:colOff>466724</xdr:colOff>
      <xdr:row>37</xdr:row>
      <xdr:rowOff>71967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8333" y="7248525"/>
          <a:ext cx="1888066" cy="576792"/>
        </a:xfrm>
        <a:prstGeom prst="rect">
          <a:avLst/>
        </a:prstGeom>
      </xdr:spPr>
    </xdr:pic>
    <xdr:clientData/>
  </xdr:twoCellAnchor>
  <xdr:twoCellAnchor editAs="oneCell">
    <xdr:from>
      <xdr:col>24</xdr:col>
      <xdr:colOff>73025</xdr:colOff>
      <xdr:row>34</xdr:row>
      <xdr:rowOff>80433</xdr:rowOff>
    </xdr:from>
    <xdr:to>
      <xdr:col>27</xdr:col>
      <xdr:colOff>339725</xdr:colOff>
      <xdr:row>37</xdr:row>
      <xdr:rowOff>128058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9674225" y="7348008"/>
          <a:ext cx="1352550" cy="5334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39521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52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116416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55599"/>
        </a:xfrm>
        <a:prstGeom prst="rect">
          <a:avLst/>
        </a:prstGeom>
      </xdr:spPr>
    </xdr:pic>
    <xdr:clientData/>
  </xdr:twoCellAnchor>
  <xdr:twoCellAnchor editAs="oneCell">
    <xdr:from>
      <xdr:col>29</xdr:col>
      <xdr:colOff>179918</xdr:colOff>
      <xdr:row>33</xdr:row>
      <xdr:rowOff>137584</xdr:rowOff>
    </xdr:from>
    <xdr:to>
      <xdr:col>33</xdr:col>
      <xdr:colOff>393700</xdr:colOff>
      <xdr:row>37</xdr:row>
      <xdr:rowOff>74084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1" y="7281334"/>
          <a:ext cx="1716616" cy="571500"/>
        </a:xfrm>
        <a:prstGeom prst="rect">
          <a:avLst/>
        </a:prstGeom>
      </xdr:spPr>
    </xdr:pic>
    <xdr:clientData/>
  </xdr:twoCellAnchor>
  <xdr:twoCellAnchor editAs="oneCell">
    <xdr:from>
      <xdr:col>24</xdr:col>
      <xdr:colOff>169332</xdr:colOff>
      <xdr:row>34</xdr:row>
      <xdr:rowOff>31750</xdr:rowOff>
    </xdr:from>
    <xdr:to>
      <xdr:col>28</xdr:col>
      <xdr:colOff>82549</xdr:colOff>
      <xdr:row>37</xdr:row>
      <xdr:rowOff>58209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9770532" y="7299325"/>
          <a:ext cx="1361017" cy="51223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1157816</xdr:colOff>
      <xdr:row>37</xdr:row>
      <xdr:rowOff>39521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073150" cy="352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116416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4367" y="7514167"/>
          <a:ext cx="1283757" cy="355599"/>
        </a:xfrm>
        <a:prstGeom prst="rect">
          <a:avLst/>
        </a:prstGeom>
      </xdr:spPr>
    </xdr:pic>
    <xdr:clientData/>
  </xdr:twoCellAnchor>
  <xdr:twoCellAnchor editAs="oneCell">
    <xdr:from>
      <xdr:col>28</xdr:col>
      <xdr:colOff>49741</xdr:colOff>
      <xdr:row>34</xdr:row>
      <xdr:rowOff>110067</xdr:rowOff>
    </xdr:from>
    <xdr:to>
      <xdr:col>32</xdr:col>
      <xdr:colOff>391583</xdr:colOff>
      <xdr:row>38</xdr:row>
      <xdr:rowOff>38162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8741" y="7377642"/>
          <a:ext cx="1789642" cy="575795"/>
        </a:xfrm>
        <a:prstGeom prst="rect">
          <a:avLst/>
        </a:prstGeom>
      </xdr:spPr>
    </xdr:pic>
    <xdr:clientData/>
  </xdr:twoCellAnchor>
  <xdr:twoCellAnchor editAs="oneCell">
    <xdr:from>
      <xdr:col>24</xdr:col>
      <xdr:colOff>20108</xdr:colOff>
      <xdr:row>35</xdr:row>
      <xdr:rowOff>15875</xdr:rowOff>
    </xdr:from>
    <xdr:to>
      <xdr:col>27</xdr:col>
      <xdr:colOff>172507</xdr:colOff>
      <xdr:row>38</xdr:row>
      <xdr:rowOff>26459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9621308" y="7445375"/>
          <a:ext cx="1238249" cy="49635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7267" y="7514167"/>
          <a:ext cx="1455207" cy="345016"/>
        </a:xfrm>
        <a:prstGeom prst="rect">
          <a:avLst/>
        </a:prstGeom>
      </xdr:spPr>
    </xdr:pic>
    <xdr:clientData/>
  </xdr:twoCellAnchor>
  <xdr:twoCellAnchor editAs="oneCell">
    <xdr:from>
      <xdr:col>29</xdr:col>
      <xdr:colOff>168276</xdr:colOff>
      <xdr:row>34</xdr:row>
      <xdr:rowOff>23284</xdr:rowOff>
    </xdr:from>
    <xdr:to>
      <xdr:col>33</xdr:col>
      <xdr:colOff>409575</xdr:colOff>
      <xdr:row>37</xdr:row>
      <xdr:rowOff>151404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9859" y="7325784"/>
          <a:ext cx="1945216" cy="604370"/>
        </a:xfrm>
        <a:prstGeom prst="rect">
          <a:avLst/>
        </a:prstGeom>
      </xdr:spPr>
    </xdr:pic>
    <xdr:clientData/>
  </xdr:twoCellAnchor>
  <xdr:twoCellAnchor editAs="oneCell">
    <xdr:from>
      <xdr:col>25</xdr:col>
      <xdr:colOff>169333</xdr:colOff>
      <xdr:row>34</xdr:row>
      <xdr:rowOff>84667</xdr:rowOff>
    </xdr:from>
    <xdr:to>
      <xdr:col>28</xdr:col>
      <xdr:colOff>375708</xdr:colOff>
      <xdr:row>38</xdr:row>
      <xdr:rowOff>5293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11578166" y="7387167"/>
          <a:ext cx="1455209" cy="55562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56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28</xdr:col>
      <xdr:colOff>349250</xdr:colOff>
      <xdr:row>34</xdr:row>
      <xdr:rowOff>10582</xdr:rowOff>
    </xdr:from>
    <xdr:to>
      <xdr:col>33</xdr:col>
      <xdr:colOff>2115</xdr:colOff>
      <xdr:row>37</xdr:row>
      <xdr:rowOff>19111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8250" y="7278157"/>
          <a:ext cx="1662640" cy="494304"/>
        </a:xfrm>
        <a:prstGeom prst="rect">
          <a:avLst/>
        </a:prstGeom>
      </xdr:spPr>
    </xdr:pic>
    <xdr:clientData/>
  </xdr:twoCellAnchor>
  <xdr:twoCellAnchor editAs="oneCell">
    <xdr:from>
      <xdr:col>24</xdr:col>
      <xdr:colOff>328082</xdr:colOff>
      <xdr:row>34</xdr:row>
      <xdr:rowOff>84666</xdr:rowOff>
    </xdr:from>
    <xdr:to>
      <xdr:col>28</xdr:col>
      <xdr:colOff>262467</xdr:colOff>
      <xdr:row>37</xdr:row>
      <xdr:rowOff>37042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9929282" y="7352241"/>
          <a:ext cx="1382185" cy="4381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158749</xdr:colOff>
      <xdr:row>36</xdr:row>
      <xdr:rowOff>105834</xdr:rowOff>
    </xdr:from>
    <xdr:to>
      <xdr:col>0</xdr:col>
      <xdr:colOff>1269999</xdr:colOff>
      <xdr:row>38</xdr:row>
      <xdr:rowOff>124188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49" y="7725834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201084</xdr:colOff>
      <xdr:row>37</xdr:row>
      <xdr:rowOff>52917</xdr:rowOff>
    </xdr:from>
    <xdr:to>
      <xdr:col>9</xdr:col>
      <xdr:colOff>10583</xdr:colOff>
      <xdr:row>39</xdr:row>
      <xdr:rowOff>74083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5084" y="7831667"/>
          <a:ext cx="1248832" cy="338666"/>
        </a:xfrm>
        <a:prstGeom prst="rect">
          <a:avLst/>
        </a:prstGeom>
      </xdr:spPr>
    </xdr:pic>
    <xdr:clientData/>
  </xdr:twoCellAnchor>
  <xdr:twoCellAnchor editAs="oneCell">
    <xdr:from>
      <xdr:col>30</xdr:col>
      <xdr:colOff>118533</xdr:colOff>
      <xdr:row>36</xdr:row>
      <xdr:rowOff>58208</xdr:rowOff>
    </xdr:from>
    <xdr:to>
      <xdr:col>33</xdr:col>
      <xdr:colOff>467782</xdr:colOff>
      <xdr:row>39</xdr:row>
      <xdr:rowOff>66737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8366" y="7678208"/>
          <a:ext cx="1566333" cy="484779"/>
        </a:xfrm>
        <a:prstGeom prst="rect">
          <a:avLst/>
        </a:prstGeom>
      </xdr:spPr>
    </xdr:pic>
    <xdr:clientData/>
  </xdr:twoCellAnchor>
  <xdr:twoCellAnchor editAs="oneCell">
    <xdr:from>
      <xdr:col>25</xdr:col>
      <xdr:colOff>98425</xdr:colOff>
      <xdr:row>36</xdr:row>
      <xdr:rowOff>107950</xdr:rowOff>
    </xdr:from>
    <xdr:to>
      <xdr:col>29</xdr:col>
      <xdr:colOff>3177</xdr:colOff>
      <xdr:row>39</xdr:row>
      <xdr:rowOff>50801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10089092" y="7727950"/>
          <a:ext cx="1344085" cy="4191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36</xdr:row>
      <xdr:rowOff>10584</xdr:rowOff>
    </xdr:from>
    <xdr:to>
      <xdr:col>0</xdr:col>
      <xdr:colOff>1195916</xdr:colOff>
      <xdr:row>38</xdr:row>
      <xdr:rowOff>67038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5544609"/>
          <a:ext cx="1111250" cy="351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36</xdr:row>
      <xdr:rowOff>84667</xdr:rowOff>
    </xdr:from>
    <xdr:to>
      <xdr:col>8</xdr:col>
      <xdr:colOff>238124</xdr:colOff>
      <xdr:row>38</xdr:row>
      <xdr:rowOff>143933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0517" y="5618692"/>
          <a:ext cx="836082" cy="354541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35</xdr:row>
      <xdr:rowOff>57150</xdr:rowOff>
    </xdr:from>
    <xdr:to>
      <xdr:col>32</xdr:col>
      <xdr:colOff>838200</xdr:colOff>
      <xdr:row>38</xdr:row>
      <xdr:rowOff>47625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0" y="5972175"/>
          <a:ext cx="1076325" cy="476250"/>
        </a:xfrm>
        <a:prstGeom prst="rect">
          <a:avLst/>
        </a:prstGeom>
      </xdr:spPr>
    </xdr:pic>
    <xdr:clientData/>
  </xdr:twoCellAnchor>
  <xdr:twoCellAnchor editAs="oneCell">
    <xdr:from>
      <xdr:col>25</xdr:col>
      <xdr:colOff>57149</xdr:colOff>
      <xdr:row>35</xdr:row>
      <xdr:rowOff>66675</xdr:rowOff>
    </xdr:from>
    <xdr:to>
      <xdr:col>30</xdr:col>
      <xdr:colOff>57149</xdr:colOff>
      <xdr:row>38</xdr:row>
      <xdr:rowOff>123826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86599" y="5981700"/>
          <a:ext cx="1190625" cy="54292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35</xdr:row>
      <xdr:rowOff>10584</xdr:rowOff>
    </xdr:from>
    <xdr:to>
      <xdr:col>0</xdr:col>
      <xdr:colOff>1195916</xdr:colOff>
      <xdr:row>37</xdr:row>
      <xdr:rowOff>28938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7440084"/>
          <a:ext cx="1111250" cy="34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116417</xdr:colOff>
      <xdr:row>35</xdr:row>
      <xdr:rowOff>84667</xdr:rowOff>
    </xdr:from>
    <xdr:to>
      <xdr:col>8</xdr:col>
      <xdr:colOff>285749</xdr:colOff>
      <xdr:row>37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5817" y="7514167"/>
          <a:ext cx="1255182" cy="345016"/>
        </a:xfrm>
        <a:prstGeom prst="rect">
          <a:avLst/>
        </a:prstGeom>
      </xdr:spPr>
    </xdr:pic>
    <xdr:clientData/>
  </xdr:twoCellAnchor>
  <xdr:twoCellAnchor editAs="oneCell">
    <xdr:from>
      <xdr:col>29</xdr:col>
      <xdr:colOff>160867</xdr:colOff>
      <xdr:row>34</xdr:row>
      <xdr:rowOff>27516</xdr:rowOff>
    </xdr:from>
    <xdr:to>
      <xdr:col>33</xdr:col>
      <xdr:colOff>391583</xdr:colOff>
      <xdr:row>37</xdr:row>
      <xdr:rowOff>36045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6617" y="7295091"/>
          <a:ext cx="1869016" cy="494304"/>
        </a:xfrm>
        <a:prstGeom prst="rect">
          <a:avLst/>
        </a:prstGeom>
      </xdr:spPr>
    </xdr:pic>
    <xdr:clientData/>
  </xdr:twoCellAnchor>
  <xdr:twoCellAnchor editAs="oneCell">
    <xdr:from>
      <xdr:col>24</xdr:col>
      <xdr:colOff>198966</xdr:colOff>
      <xdr:row>34</xdr:row>
      <xdr:rowOff>75141</xdr:rowOff>
    </xdr:from>
    <xdr:to>
      <xdr:col>28</xdr:col>
      <xdr:colOff>48683</xdr:colOff>
      <xdr:row>37</xdr:row>
      <xdr:rowOff>17992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9895416" y="7342716"/>
          <a:ext cx="1345142" cy="42862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7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7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7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7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7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7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7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7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7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22.6</v>
          </cell>
          <cell r="C5">
            <v>28.4</v>
          </cell>
          <cell r="D5">
            <v>19.399999999999999</v>
          </cell>
          <cell r="E5">
            <v>82.571428571428569</v>
          </cell>
          <cell r="F5">
            <v>96</v>
          </cell>
          <cell r="G5">
            <v>58</v>
          </cell>
          <cell r="H5">
            <v>23.040000000000003</v>
          </cell>
          <cell r="I5" t="str">
            <v>N</v>
          </cell>
          <cell r="J5">
            <v>33.480000000000004</v>
          </cell>
          <cell r="K5" t="str">
            <v>*</v>
          </cell>
        </row>
        <row r="6">
          <cell r="B6">
            <v>23.594999999999999</v>
          </cell>
          <cell r="C6">
            <v>28.1</v>
          </cell>
          <cell r="D6">
            <v>20.5</v>
          </cell>
          <cell r="E6">
            <v>84.4</v>
          </cell>
          <cell r="F6">
            <v>96</v>
          </cell>
          <cell r="G6">
            <v>63</v>
          </cell>
          <cell r="H6">
            <v>20.52</v>
          </cell>
          <cell r="I6" t="str">
            <v>NO</v>
          </cell>
          <cell r="J6">
            <v>34.56</v>
          </cell>
          <cell r="K6" t="str">
            <v>*</v>
          </cell>
        </row>
        <row r="7">
          <cell r="B7">
            <v>24.618181818181821</v>
          </cell>
          <cell r="C7">
            <v>31.1</v>
          </cell>
          <cell r="D7">
            <v>21</v>
          </cell>
          <cell r="E7">
            <v>81.272727272727266</v>
          </cell>
          <cell r="F7">
            <v>95</v>
          </cell>
          <cell r="G7">
            <v>50</v>
          </cell>
          <cell r="H7">
            <v>23.400000000000002</v>
          </cell>
          <cell r="I7" t="str">
            <v>O</v>
          </cell>
          <cell r="J7">
            <v>42.12</v>
          </cell>
          <cell r="K7" t="str">
            <v>*</v>
          </cell>
        </row>
        <row r="8">
          <cell r="B8">
            <v>24.952380952380953</v>
          </cell>
          <cell r="C8">
            <v>31.7</v>
          </cell>
          <cell r="D8">
            <v>20.3</v>
          </cell>
          <cell r="E8">
            <v>78.428571428571431</v>
          </cell>
          <cell r="F8">
            <v>96</v>
          </cell>
          <cell r="G8">
            <v>48</v>
          </cell>
          <cell r="H8">
            <v>18</v>
          </cell>
          <cell r="I8" t="str">
            <v>NO</v>
          </cell>
          <cell r="J8">
            <v>46.080000000000005</v>
          </cell>
          <cell r="K8" t="str">
            <v>*</v>
          </cell>
        </row>
        <row r="9">
          <cell r="B9">
            <v>23.559090909090909</v>
          </cell>
          <cell r="C9">
            <v>29.1</v>
          </cell>
          <cell r="D9">
            <v>20.3</v>
          </cell>
          <cell r="E9">
            <v>85.36363636363636</v>
          </cell>
          <cell r="F9">
            <v>96</v>
          </cell>
          <cell r="G9">
            <v>61</v>
          </cell>
          <cell r="H9">
            <v>21.96</v>
          </cell>
          <cell r="I9" t="str">
            <v>NE</v>
          </cell>
          <cell r="J9">
            <v>41.4</v>
          </cell>
          <cell r="K9" t="str">
            <v>*</v>
          </cell>
        </row>
        <row r="10">
          <cell r="B10">
            <v>23.628571428571426</v>
          </cell>
          <cell r="C10">
            <v>30.1</v>
          </cell>
          <cell r="D10">
            <v>20.8</v>
          </cell>
          <cell r="E10">
            <v>86.571428571428569</v>
          </cell>
          <cell r="F10">
            <v>96</v>
          </cell>
          <cell r="G10">
            <v>55</v>
          </cell>
          <cell r="H10">
            <v>17.64</v>
          </cell>
          <cell r="I10" t="str">
            <v>NE</v>
          </cell>
          <cell r="J10">
            <v>36.72</v>
          </cell>
          <cell r="K10" t="str">
            <v>*</v>
          </cell>
        </row>
        <row r="11">
          <cell r="B11">
            <v>23.933333333333337</v>
          </cell>
          <cell r="C11">
            <v>30.1</v>
          </cell>
          <cell r="D11">
            <v>21</v>
          </cell>
          <cell r="E11">
            <v>84.428571428571431</v>
          </cell>
          <cell r="F11">
            <v>96</v>
          </cell>
          <cell r="G11">
            <v>58</v>
          </cell>
          <cell r="H11">
            <v>19.079999999999998</v>
          </cell>
          <cell r="I11" t="str">
            <v>O</v>
          </cell>
          <cell r="J11">
            <v>34.56</v>
          </cell>
          <cell r="K11" t="str">
            <v>*</v>
          </cell>
        </row>
        <row r="12">
          <cell r="B12">
            <v>24.533333333333335</v>
          </cell>
          <cell r="C12">
            <v>29.9</v>
          </cell>
          <cell r="D12">
            <v>21.7</v>
          </cell>
          <cell r="E12">
            <v>82.904761904761898</v>
          </cell>
          <cell r="F12">
            <v>96</v>
          </cell>
          <cell r="G12">
            <v>55</v>
          </cell>
          <cell r="H12">
            <v>24.12</v>
          </cell>
          <cell r="I12" t="str">
            <v>NO</v>
          </cell>
          <cell r="J12">
            <v>48.24</v>
          </cell>
          <cell r="K12" t="str">
            <v>*</v>
          </cell>
        </row>
        <row r="13">
          <cell r="B13">
            <v>23.447619047619046</v>
          </cell>
          <cell r="C13">
            <v>27</v>
          </cell>
          <cell r="D13">
            <v>20.6</v>
          </cell>
          <cell r="E13">
            <v>87.61904761904762</v>
          </cell>
          <cell r="F13">
            <v>97</v>
          </cell>
          <cell r="G13">
            <v>72</v>
          </cell>
          <cell r="H13">
            <v>16.2</v>
          </cell>
          <cell r="I13" t="str">
            <v>O</v>
          </cell>
          <cell r="J13">
            <v>27</v>
          </cell>
          <cell r="K13" t="str">
            <v>*</v>
          </cell>
        </row>
        <row r="14">
          <cell r="B14">
            <v>23.569999999999997</v>
          </cell>
          <cell r="C14">
            <v>30.1</v>
          </cell>
          <cell r="D14">
            <v>21.2</v>
          </cell>
          <cell r="E14">
            <v>83.05</v>
          </cell>
          <cell r="F14">
            <v>97</v>
          </cell>
          <cell r="G14">
            <v>50</v>
          </cell>
          <cell r="H14">
            <v>17.28</v>
          </cell>
          <cell r="I14" t="str">
            <v>NO</v>
          </cell>
          <cell r="J14">
            <v>36</v>
          </cell>
          <cell r="K14" t="str">
            <v>*</v>
          </cell>
        </row>
        <row r="15">
          <cell r="B15">
            <v>24.286363636363635</v>
          </cell>
          <cell r="C15">
            <v>30.3</v>
          </cell>
          <cell r="D15">
            <v>20.100000000000001</v>
          </cell>
          <cell r="E15">
            <v>72.5</v>
          </cell>
          <cell r="F15">
            <v>97</v>
          </cell>
          <cell r="G15">
            <v>35</v>
          </cell>
          <cell r="H15">
            <v>13.68</v>
          </cell>
          <cell r="I15" t="str">
            <v>SO</v>
          </cell>
          <cell r="J15">
            <v>24.840000000000003</v>
          </cell>
          <cell r="K15" t="str">
            <v>*</v>
          </cell>
        </row>
        <row r="16">
          <cell r="B16">
            <v>25.909523809523805</v>
          </cell>
          <cell r="C16">
            <v>32.700000000000003</v>
          </cell>
          <cell r="D16">
            <v>18.600000000000001</v>
          </cell>
          <cell r="E16">
            <v>56.571428571428569</v>
          </cell>
          <cell r="F16">
            <v>92</v>
          </cell>
          <cell r="G16">
            <v>27</v>
          </cell>
          <cell r="H16">
            <v>14.76</v>
          </cell>
          <cell r="I16" t="str">
            <v>NE</v>
          </cell>
          <cell r="J16">
            <v>29.16</v>
          </cell>
          <cell r="K16" t="str">
            <v>*</v>
          </cell>
        </row>
        <row r="17">
          <cell r="B17">
            <v>25.519047619047623</v>
          </cell>
          <cell r="C17">
            <v>30.7</v>
          </cell>
          <cell r="D17">
            <v>18.399999999999999</v>
          </cell>
          <cell r="E17">
            <v>67.904761904761898</v>
          </cell>
          <cell r="F17">
            <v>96</v>
          </cell>
          <cell r="G17">
            <v>46</v>
          </cell>
          <cell r="H17">
            <v>16.559999999999999</v>
          </cell>
          <cell r="I17" t="str">
            <v>L</v>
          </cell>
          <cell r="J17">
            <v>33.840000000000003</v>
          </cell>
          <cell r="K17" t="str">
            <v>*</v>
          </cell>
        </row>
        <row r="18">
          <cell r="B18">
            <v>25.847619047619052</v>
          </cell>
          <cell r="C18">
            <v>31.7</v>
          </cell>
          <cell r="D18">
            <v>20.399999999999999</v>
          </cell>
          <cell r="E18">
            <v>68.857142857142861</v>
          </cell>
          <cell r="F18">
            <v>94</v>
          </cell>
          <cell r="G18">
            <v>43</v>
          </cell>
          <cell r="H18">
            <v>18</v>
          </cell>
          <cell r="I18" t="str">
            <v>NE</v>
          </cell>
          <cell r="J18">
            <v>33.119999999999997</v>
          </cell>
          <cell r="K18" t="str">
            <v>*</v>
          </cell>
        </row>
        <row r="19">
          <cell r="B19">
            <v>25.323809523809526</v>
          </cell>
          <cell r="C19">
            <v>32.299999999999997</v>
          </cell>
          <cell r="D19">
            <v>20.5</v>
          </cell>
          <cell r="E19">
            <v>74.142857142857139</v>
          </cell>
          <cell r="F19">
            <v>95</v>
          </cell>
          <cell r="G19">
            <v>43</v>
          </cell>
          <cell r="H19">
            <v>19.8</v>
          </cell>
          <cell r="I19" t="str">
            <v>NE</v>
          </cell>
          <cell r="J19">
            <v>32.04</v>
          </cell>
          <cell r="K19" t="str">
            <v>*</v>
          </cell>
        </row>
        <row r="20">
          <cell r="B20">
            <v>24.214285714285712</v>
          </cell>
          <cell r="C20">
            <v>31.7</v>
          </cell>
          <cell r="D20">
            <v>20.5</v>
          </cell>
          <cell r="E20">
            <v>78.428571428571431</v>
          </cell>
          <cell r="F20">
            <v>93</v>
          </cell>
          <cell r="G20">
            <v>47</v>
          </cell>
          <cell r="H20">
            <v>20.88</v>
          </cell>
          <cell r="I20" t="str">
            <v>NE</v>
          </cell>
          <cell r="J20">
            <v>42.12</v>
          </cell>
          <cell r="K20" t="str">
            <v>*</v>
          </cell>
        </row>
        <row r="21">
          <cell r="B21">
            <v>23.523809523809526</v>
          </cell>
          <cell r="C21">
            <v>30.9</v>
          </cell>
          <cell r="D21">
            <v>20.3</v>
          </cell>
          <cell r="E21">
            <v>80.476190476190482</v>
          </cell>
          <cell r="F21">
            <v>94</v>
          </cell>
          <cell r="G21">
            <v>46</v>
          </cell>
          <cell r="H21">
            <v>28.44</v>
          </cell>
          <cell r="I21" t="str">
            <v>N</v>
          </cell>
          <cell r="J21">
            <v>42.84</v>
          </cell>
          <cell r="K21" t="str">
            <v>*</v>
          </cell>
        </row>
        <row r="22">
          <cell r="B22">
            <v>24.161904761904765</v>
          </cell>
          <cell r="C22">
            <v>31.4</v>
          </cell>
          <cell r="D22">
            <v>18.899999999999999</v>
          </cell>
          <cell r="E22">
            <v>75.952380952380949</v>
          </cell>
          <cell r="F22">
            <v>96</v>
          </cell>
          <cell r="G22">
            <v>42</v>
          </cell>
          <cell r="H22">
            <v>22.32</v>
          </cell>
          <cell r="I22" t="str">
            <v>NE</v>
          </cell>
          <cell r="J22">
            <v>49.680000000000007</v>
          </cell>
          <cell r="K22" t="str">
            <v>*</v>
          </cell>
        </row>
        <row r="23">
          <cell r="B23">
            <v>23.3</v>
          </cell>
          <cell r="C23">
            <v>30.1</v>
          </cell>
          <cell r="D23">
            <v>20.5</v>
          </cell>
          <cell r="E23">
            <v>81.428571428571431</v>
          </cell>
          <cell r="F23">
            <v>94</v>
          </cell>
          <cell r="G23">
            <v>49</v>
          </cell>
          <cell r="H23">
            <v>23.040000000000003</v>
          </cell>
          <cell r="I23" t="str">
            <v>NE</v>
          </cell>
          <cell r="J23">
            <v>42.84</v>
          </cell>
          <cell r="K23">
            <v>0.60000000000000009</v>
          </cell>
        </row>
        <row r="24">
          <cell r="B24">
            <v>21.304166666666667</v>
          </cell>
          <cell r="C24">
            <v>25.4</v>
          </cell>
          <cell r="D24">
            <v>20.100000000000001</v>
          </cell>
          <cell r="E24">
            <v>89.791666666666671</v>
          </cell>
          <cell r="F24">
            <v>96</v>
          </cell>
          <cell r="G24">
            <v>75</v>
          </cell>
          <cell r="H24">
            <v>28.08</v>
          </cell>
          <cell r="I24" t="str">
            <v>NE</v>
          </cell>
          <cell r="J24">
            <v>47.88</v>
          </cell>
          <cell r="K24">
            <v>3.6000000000000005</v>
          </cell>
        </row>
        <row r="25">
          <cell r="B25">
            <v>21.937500000000004</v>
          </cell>
          <cell r="C25">
            <v>30.1</v>
          </cell>
          <cell r="D25">
            <v>19.2</v>
          </cell>
          <cell r="E25">
            <v>87.458333333333329</v>
          </cell>
          <cell r="F25">
            <v>97</v>
          </cell>
          <cell r="G25">
            <v>52</v>
          </cell>
          <cell r="H25">
            <v>29.880000000000003</v>
          </cell>
          <cell r="I25" t="str">
            <v>NE</v>
          </cell>
          <cell r="J25">
            <v>52.92</v>
          </cell>
          <cell r="K25">
            <v>3.4</v>
          </cell>
        </row>
        <row r="26">
          <cell r="B26">
            <v>21.675000000000001</v>
          </cell>
          <cell r="C26">
            <v>26.7</v>
          </cell>
          <cell r="D26">
            <v>20</v>
          </cell>
          <cell r="E26">
            <v>87.375</v>
          </cell>
          <cell r="F26">
            <v>96</v>
          </cell>
          <cell r="G26">
            <v>61</v>
          </cell>
          <cell r="H26">
            <v>25.56</v>
          </cell>
          <cell r="I26" t="str">
            <v>NE</v>
          </cell>
          <cell r="J26">
            <v>52.56</v>
          </cell>
          <cell r="K26">
            <v>1.7999999999999998</v>
          </cell>
        </row>
        <row r="27">
          <cell r="B27">
            <v>23.091666666666669</v>
          </cell>
          <cell r="C27">
            <v>29.2</v>
          </cell>
          <cell r="D27">
            <v>19.7</v>
          </cell>
          <cell r="E27">
            <v>78.291666666666671</v>
          </cell>
          <cell r="F27">
            <v>95</v>
          </cell>
          <cell r="G27">
            <v>51</v>
          </cell>
          <cell r="H27">
            <v>21.96</v>
          </cell>
          <cell r="I27" t="str">
            <v>N</v>
          </cell>
          <cell r="J27">
            <v>41.4</v>
          </cell>
          <cell r="K27">
            <v>0</v>
          </cell>
        </row>
        <row r="28">
          <cell r="B28">
            <v>23.412499999999998</v>
          </cell>
          <cell r="C28">
            <v>30.1</v>
          </cell>
          <cell r="D28">
            <v>20.2</v>
          </cell>
          <cell r="E28">
            <v>78.833333333333329</v>
          </cell>
          <cell r="F28">
            <v>94</v>
          </cell>
          <cell r="G28">
            <v>48</v>
          </cell>
          <cell r="H28">
            <v>16.920000000000002</v>
          </cell>
          <cell r="I28" t="str">
            <v>NO</v>
          </cell>
          <cell r="J28">
            <v>36</v>
          </cell>
          <cell r="K28">
            <v>3</v>
          </cell>
        </row>
        <row r="29">
          <cell r="B29">
            <v>23.150000000000002</v>
          </cell>
          <cell r="C29">
            <v>32</v>
          </cell>
          <cell r="D29">
            <v>20.6</v>
          </cell>
          <cell r="E29">
            <v>81.458333333333329</v>
          </cell>
          <cell r="F29">
            <v>93</v>
          </cell>
          <cell r="G29">
            <v>42</v>
          </cell>
          <cell r="H29">
            <v>16.559999999999999</v>
          </cell>
          <cell r="I29" t="str">
            <v>NE</v>
          </cell>
          <cell r="J29">
            <v>59.760000000000005</v>
          </cell>
          <cell r="K29">
            <v>3.8</v>
          </cell>
        </row>
        <row r="30">
          <cell r="B30">
            <v>23.179166666666664</v>
          </cell>
          <cell r="C30">
            <v>31.8</v>
          </cell>
          <cell r="D30">
            <v>19.3</v>
          </cell>
          <cell r="E30">
            <v>81.958333333333329</v>
          </cell>
          <cell r="F30">
            <v>96</v>
          </cell>
          <cell r="G30">
            <v>47</v>
          </cell>
          <cell r="H30">
            <v>20.52</v>
          </cell>
          <cell r="I30" t="str">
            <v>NE</v>
          </cell>
          <cell r="J30">
            <v>54</v>
          </cell>
          <cell r="K30">
            <v>28.2</v>
          </cell>
        </row>
        <row r="31">
          <cell r="B31">
            <v>23.275000000000002</v>
          </cell>
          <cell r="C31">
            <v>30.7</v>
          </cell>
          <cell r="D31">
            <v>19.2</v>
          </cell>
          <cell r="E31">
            <v>82.541666666666671</v>
          </cell>
          <cell r="F31">
            <v>96</v>
          </cell>
          <cell r="G31">
            <v>52</v>
          </cell>
          <cell r="H31">
            <v>13.32</v>
          </cell>
          <cell r="I31" t="str">
            <v>NE</v>
          </cell>
          <cell r="J31">
            <v>35.64</v>
          </cell>
          <cell r="K31">
            <v>0</v>
          </cell>
        </row>
        <row r="32">
          <cell r="B32">
            <v>23.833333333333332</v>
          </cell>
          <cell r="C32">
            <v>31.5</v>
          </cell>
          <cell r="D32">
            <v>19.899999999999999</v>
          </cell>
          <cell r="E32">
            <v>79.583333333333329</v>
          </cell>
          <cell r="F32">
            <v>95</v>
          </cell>
          <cell r="G32">
            <v>43</v>
          </cell>
          <cell r="H32">
            <v>26.28</v>
          </cell>
          <cell r="I32" t="str">
            <v>NE</v>
          </cell>
          <cell r="J32">
            <v>40.32</v>
          </cell>
          <cell r="K32">
            <v>0.4</v>
          </cell>
        </row>
        <row r="33">
          <cell r="B33">
            <v>24.154166666666665</v>
          </cell>
          <cell r="C33">
            <v>31.2</v>
          </cell>
          <cell r="D33">
            <v>20.5</v>
          </cell>
          <cell r="E33">
            <v>80.25</v>
          </cell>
          <cell r="F33">
            <v>94</v>
          </cell>
          <cell r="G33">
            <v>47</v>
          </cell>
          <cell r="H33">
            <v>17.28</v>
          </cell>
          <cell r="I33" t="str">
            <v>NE</v>
          </cell>
          <cell r="J33">
            <v>45.36</v>
          </cell>
          <cell r="K33">
            <v>0.8</v>
          </cell>
        </row>
        <row r="34">
          <cell r="B34">
            <v>23.641666666666669</v>
          </cell>
          <cell r="C34">
            <v>30.1</v>
          </cell>
          <cell r="D34">
            <v>19.100000000000001</v>
          </cell>
          <cell r="E34">
            <v>82.75</v>
          </cell>
          <cell r="F34">
            <v>96</v>
          </cell>
          <cell r="G34">
            <v>52</v>
          </cell>
          <cell r="H34">
            <v>24.840000000000003</v>
          </cell>
          <cell r="I34" t="str">
            <v>NO</v>
          </cell>
          <cell r="J34">
            <v>49.680000000000007</v>
          </cell>
          <cell r="K34">
            <v>29.800000000000004</v>
          </cell>
        </row>
        <row r="35">
          <cell r="B35">
            <v>23.75833333333334</v>
          </cell>
          <cell r="C35">
            <v>29.8</v>
          </cell>
          <cell r="D35">
            <v>21.1</v>
          </cell>
          <cell r="E35">
            <v>80.541666666666671</v>
          </cell>
          <cell r="F35">
            <v>91</v>
          </cell>
          <cell r="G35">
            <v>57</v>
          </cell>
          <cell r="H35">
            <v>31.319999999999997</v>
          </cell>
          <cell r="I35" t="str">
            <v>N</v>
          </cell>
          <cell r="J35">
            <v>55.800000000000004</v>
          </cell>
          <cell r="K35">
            <v>1</v>
          </cell>
        </row>
        <row r="36">
          <cell r="I36" t="str">
            <v>NE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23.729166666666668</v>
          </cell>
          <cell r="C5">
            <v>27.4</v>
          </cell>
          <cell r="D5">
            <v>21.8</v>
          </cell>
          <cell r="E5">
            <v>91.458333333333329</v>
          </cell>
          <cell r="F5">
            <v>96</v>
          </cell>
          <cell r="G5">
            <v>74</v>
          </cell>
          <cell r="H5">
            <v>10.44</v>
          </cell>
          <cell r="I5" t="str">
            <v>N</v>
          </cell>
          <cell r="J5">
            <v>27.36</v>
          </cell>
          <cell r="K5">
            <v>27.800000000000004</v>
          </cell>
        </row>
        <row r="6">
          <cell r="B6">
            <v>25.0625</v>
          </cell>
          <cell r="C6">
            <v>30</v>
          </cell>
          <cell r="D6">
            <v>22.5</v>
          </cell>
          <cell r="E6">
            <v>86.583333333333329</v>
          </cell>
          <cell r="F6">
            <v>96</v>
          </cell>
          <cell r="G6">
            <v>65</v>
          </cell>
          <cell r="H6">
            <v>13.68</v>
          </cell>
          <cell r="I6" t="str">
            <v>NO</v>
          </cell>
          <cell r="J6">
            <v>27</v>
          </cell>
          <cell r="K6">
            <v>0.2</v>
          </cell>
        </row>
        <row r="7">
          <cell r="B7">
            <v>25.583333333333339</v>
          </cell>
          <cell r="C7">
            <v>31.4</v>
          </cell>
          <cell r="D7">
            <v>22.7</v>
          </cell>
          <cell r="E7">
            <v>84.75</v>
          </cell>
          <cell r="F7">
            <v>95</v>
          </cell>
          <cell r="G7">
            <v>61</v>
          </cell>
          <cell r="H7">
            <v>14.76</v>
          </cell>
          <cell r="I7" t="str">
            <v>NO</v>
          </cell>
          <cell r="J7">
            <v>38.519999999999996</v>
          </cell>
          <cell r="K7">
            <v>0.2</v>
          </cell>
        </row>
        <row r="8">
          <cell r="B8">
            <v>24.004166666666666</v>
          </cell>
          <cell r="C8">
            <v>30.7</v>
          </cell>
          <cell r="D8">
            <v>21.4</v>
          </cell>
          <cell r="E8">
            <v>90.333333333333329</v>
          </cell>
          <cell r="F8">
            <v>96</v>
          </cell>
          <cell r="G8">
            <v>64</v>
          </cell>
          <cell r="H8">
            <v>17.64</v>
          </cell>
          <cell r="I8" t="str">
            <v>L</v>
          </cell>
          <cell r="J8">
            <v>32.76</v>
          </cell>
          <cell r="K8">
            <v>26.6</v>
          </cell>
        </row>
        <row r="9">
          <cell r="B9">
            <v>26.629166666666663</v>
          </cell>
          <cell r="C9">
            <v>32.6</v>
          </cell>
          <cell r="D9">
            <v>22.7</v>
          </cell>
          <cell r="E9">
            <v>79.5</v>
          </cell>
          <cell r="F9">
            <v>96</v>
          </cell>
          <cell r="G9">
            <v>50</v>
          </cell>
          <cell r="H9">
            <v>12.96</v>
          </cell>
          <cell r="I9" t="str">
            <v>O</v>
          </cell>
          <cell r="J9">
            <v>26.28</v>
          </cell>
          <cell r="K9">
            <v>0.2</v>
          </cell>
        </row>
        <row r="10">
          <cell r="B10">
            <v>26.520833333333329</v>
          </cell>
          <cell r="C10">
            <v>33.299999999999997</v>
          </cell>
          <cell r="D10">
            <v>23</v>
          </cell>
          <cell r="E10">
            <v>79.791666666666671</v>
          </cell>
          <cell r="F10">
            <v>96</v>
          </cell>
          <cell r="G10">
            <v>50</v>
          </cell>
          <cell r="H10">
            <v>12.96</v>
          </cell>
          <cell r="I10" t="str">
            <v>NO</v>
          </cell>
          <cell r="J10">
            <v>38.159999999999997</v>
          </cell>
          <cell r="K10">
            <v>0</v>
          </cell>
        </row>
        <row r="11">
          <cell r="B11">
            <v>26.087499999999995</v>
          </cell>
          <cell r="C11">
            <v>32</v>
          </cell>
          <cell r="D11">
            <v>23.4</v>
          </cell>
          <cell r="E11">
            <v>85.125</v>
          </cell>
          <cell r="F11">
            <v>95</v>
          </cell>
          <cell r="G11">
            <v>57</v>
          </cell>
          <cell r="H11">
            <v>19.079999999999998</v>
          </cell>
          <cell r="I11" t="str">
            <v>NO</v>
          </cell>
          <cell r="J11">
            <v>35.28</v>
          </cell>
          <cell r="K11">
            <v>1.5999999999999999</v>
          </cell>
        </row>
        <row r="12">
          <cell r="B12">
            <v>26.058333333333334</v>
          </cell>
          <cell r="C12">
            <v>32</v>
          </cell>
          <cell r="D12">
            <v>23.4</v>
          </cell>
          <cell r="E12">
            <v>85.125</v>
          </cell>
          <cell r="F12">
            <v>96</v>
          </cell>
          <cell r="G12">
            <v>58</v>
          </cell>
          <cell r="H12">
            <v>19.079999999999998</v>
          </cell>
          <cell r="I12" t="str">
            <v>NO</v>
          </cell>
          <cell r="J12">
            <v>44.28</v>
          </cell>
          <cell r="K12">
            <v>0.6</v>
          </cell>
        </row>
        <row r="13">
          <cell r="B13">
            <v>25.191666666666663</v>
          </cell>
          <cell r="C13">
            <v>30.2</v>
          </cell>
          <cell r="D13">
            <v>22.6</v>
          </cell>
          <cell r="E13">
            <v>88.041666666666671</v>
          </cell>
          <cell r="F13">
            <v>96</v>
          </cell>
          <cell r="G13">
            <v>67</v>
          </cell>
          <cell r="H13">
            <v>10.44</v>
          </cell>
          <cell r="I13" t="str">
            <v>NO</v>
          </cell>
          <cell r="J13">
            <v>28.44</v>
          </cell>
          <cell r="K13">
            <v>2.2000000000000002</v>
          </cell>
        </row>
        <row r="14">
          <cell r="B14">
            <v>26.375000000000004</v>
          </cell>
          <cell r="C14">
            <v>32</v>
          </cell>
          <cell r="D14">
            <v>23.8</v>
          </cell>
          <cell r="E14">
            <v>80.833333333333329</v>
          </cell>
          <cell r="F14">
            <v>95</v>
          </cell>
          <cell r="G14">
            <v>54</v>
          </cell>
          <cell r="H14">
            <v>9.7200000000000006</v>
          </cell>
          <cell r="I14" t="str">
            <v>O</v>
          </cell>
          <cell r="J14">
            <v>29.52</v>
          </cell>
          <cell r="K14">
            <v>0</v>
          </cell>
        </row>
        <row r="15">
          <cell r="B15">
            <v>26.200000000000003</v>
          </cell>
          <cell r="C15">
            <v>33.799999999999997</v>
          </cell>
          <cell r="D15">
            <v>21.4</v>
          </cell>
          <cell r="E15">
            <v>74.083333333333329</v>
          </cell>
          <cell r="F15">
            <v>96</v>
          </cell>
          <cell r="G15">
            <v>33</v>
          </cell>
          <cell r="H15">
            <v>7.9200000000000008</v>
          </cell>
          <cell r="I15" t="str">
            <v>N</v>
          </cell>
          <cell r="J15">
            <v>23.040000000000003</v>
          </cell>
          <cell r="K15">
            <v>0</v>
          </cell>
        </row>
        <row r="16">
          <cell r="B16">
            <v>26.316666666666666</v>
          </cell>
          <cell r="C16">
            <v>35.1</v>
          </cell>
          <cell r="D16">
            <v>18.399999999999999</v>
          </cell>
          <cell r="E16">
            <v>68.708333333333329</v>
          </cell>
          <cell r="F16">
            <v>95</v>
          </cell>
          <cell r="G16">
            <v>31</v>
          </cell>
          <cell r="H16">
            <v>7.5600000000000005</v>
          </cell>
          <cell r="I16" t="str">
            <v>SE</v>
          </cell>
          <cell r="J16">
            <v>18.36</v>
          </cell>
          <cell r="K16">
            <v>0</v>
          </cell>
        </row>
        <row r="17">
          <cell r="B17">
            <v>26.962500000000002</v>
          </cell>
          <cell r="C17">
            <v>34.5</v>
          </cell>
          <cell r="D17">
            <v>21.5</v>
          </cell>
          <cell r="E17">
            <v>71</v>
          </cell>
          <cell r="F17">
            <v>94</v>
          </cell>
          <cell r="G17">
            <v>42</v>
          </cell>
          <cell r="H17">
            <v>13.68</v>
          </cell>
          <cell r="I17" t="str">
            <v>SE</v>
          </cell>
          <cell r="J17">
            <v>35.28</v>
          </cell>
          <cell r="K17">
            <v>0</v>
          </cell>
        </row>
        <row r="18">
          <cell r="B18">
            <v>27.770833333333332</v>
          </cell>
          <cell r="C18">
            <v>35.1</v>
          </cell>
          <cell r="D18">
            <v>22</v>
          </cell>
          <cell r="E18">
            <v>71.958333333333329</v>
          </cell>
          <cell r="F18">
            <v>95</v>
          </cell>
          <cell r="G18">
            <v>43</v>
          </cell>
          <cell r="H18">
            <v>8.64</v>
          </cell>
          <cell r="I18" t="str">
            <v>L</v>
          </cell>
          <cell r="J18">
            <v>19.8</v>
          </cell>
          <cell r="K18">
            <v>0</v>
          </cell>
        </row>
        <row r="19">
          <cell r="B19">
            <v>27.662499999999998</v>
          </cell>
          <cell r="C19">
            <v>35.1</v>
          </cell>
          <cell r="D19">
            <v>21.5</v>
          </cell>
          <cell r="E19">
            <v>71.083333333333329</v>
          </cell>
          <cell r="F19">
            <v>95</v>
          </cell>
          <cell r="G19">
            <v>43</v>
          </cell>
          <cell r="H19">
            <v>11.520000000000001</v>
          </cell>
          <cell r="I19" t="str">
            <v>L</v>
          </cell>
          <cell r="J19">
            <v>28.8</v>
          </cell>
          <cell r="K19">
            <v>3</v>
          </cell>
        </row>
        <row r="20">
          <cell r="B20">
            <v>25.641666666666662</v>
          </cell>
          <cell r="C20">
            <v>32.200000000000003</v>
          </cell>
          <cell r="D20">
            <v>22.6</v>
          </cell>
          <cell r="E20">
            <v>86</v>
          </cell>
          <cell r="F20">
            <v>96</v>
          </cell>
          <cell r="G20">
            <v>57</v>
          </cell>
          <cell r="H20">
            <v>18.720000000000002</v>
          </cell>
          <cell r="I20" t="str">
            <v>NE</v>
          </cell>
          <cell r="J20">
            <v>37.080000000000005</v>
          </cell>
          <cell r="K20">
            <v>37.600000000000009</v>
          </cell>
        </row>
        <row r="21">
          <cell r="B21">
            <v>25.00833333333334</v>
          </cell>
          <cell r="C21">
            <v>31.8</v>
          </cell>
          <cell r="D21">
            <v>20.7</v>
          </cell>
          <cell r="E21">
            <v>81.5</v>
          </cell>
          <cell r="F21">
            <v>96</v>
          </cell>
          <cell r="G21">
            <v>57</v>
          </cell>
          <cell r="H21">
            <v>19.440000000000001</v>
          </cell>
          <cell r="I21" t="str">
            <v>SE</v>
          </cell>
          <cell r="J21">
            <v>38.519999999999996</v>
          </cell>
          <cell r="K21">
            <v>1.4</v>
          </cell>
        </row>
        <row r="22">
          <cell r="B22">
            <v>26.899999999999995</v>
          </cell>
          <cell r="C22">
            <v>33.200000000000003</v>
          </cell>
          <cell r="D22">
            <v>22.4</v>
          </cell>
          <cell r="E22">
            <v>75.5</v>
          </cell>
          <cell r="F22">
            <v>95</v>
          </cell>
          <cell r="G22">
            <v>48</v>
          </cell>
          <cell r="H22">
            <v>9.3600000000000012</v>
          </cell>
          <cell r="I22" t="str">
            <v>S</v>
          </cell>
          <cell r="J22">
            <v>22.32</v>
          </cell>
          <cell r="K22">
            <v>0</v>
          </cell>
        </row>
        <row r="23">
          <cell r="B23">
            <v>27.404166666666665</v>
          </cell>
          <cell r="C23">
            <v>34.9</v>
          </cell>
          <cell r="D23">
            <v>22.8</v>
          </cell>
          <cell r="E23">
            <v>74.458333333333329</v>
          </cell>
          <cell r="F23">
            <v>95</v>
          </cell>
          <cell r="G23">
            <v>38</v>
          </cell>
          <cell r="H23">
            <v>20.52</v>
          </cell>
          <cell r="I23" t="str">
            <v>L</v>
          </cell>
          <cell r="J23">
            <v>39.24</v>
          </cell>
          <cell r="K23">
            <v>0.4</v>
          </cell>
        </row>
        <row r="24">
          <cell r="B24">
            <v>25.458333333333343</v>
          </cell>
          <cell r="C24">
            <v>34.799999999999997</v>
          </cell>
          <cell r="D24">
            <v>21.7</v>
          </cell>
          <cell r="E24">
            <v>81.166666666666671</v>
          </cell>
          <cell r="F24">
            <v>96</v>
          </cell>
          <cell r="G24">
            <v>46</v>
          </cell>
          <cell r="H24">
            <v>25.2</v>
          </cell>
          <cell r="I24" t="str">
            <v>NO</v>
          </cell>
          <cell r="J24">
            <v>50.04</v>
          </cell>
          <cell r="K24">
            <v>4.8000000000000007</v>
          </cell>
        </row>
        <row r="25">
          <cell r="B25">
            <v>23.929166666666671</v>
          </cell>
          <cell r="C25">
            <v>30.7</v>
          </cell>
          <cell r="D25">
            <v>21.8</v>
          </cell>
          <cell r="E25">
            <v>88.75</v>
          </cell>
          <cell r="F25">
            <v>96</v>
          </cell>
          <cell r="G25">
            <v>63</v>
          </cell>
          <cell r="H25">
            <v>12.24</v>
          </cell>
          <cell r="I25" t="str">
            <v>S</v>
          </cell>
          <cell r="J25">
            <v>42.480000000000004</v>
          </cell>
          <cell r="K25">
            <v>5.2000000000000011</v>
          </cell>
        </row>
        <row r="26">
          <cell r="B26">
            <v>24.483333333333334</v>
          </cell>
          <cell r="C26">
            <v>30.2</v>
          </cell>
          <cell r="D26">
            <v>22.1</v>
          </cell>
          <cell r="E26">
            <v>88</v>
          </cell>
          <cell r="F26">
            <v>96</v>
          </cell>
          <cell r="G26">
            <v>62</v>
          </cell>
          <cell r="H26">
            <v>16.2</v>
          </cell>
          <cell r="I26" t="str">
            <v>L</v>
          </cell>
          <cell r="J26">
            <v>33.119999999999997</v>
          </cell>
          <cell r="K26">
            <v>54.400000000000006</v>
          </cell>
        </row>
        <row r="27">
          <cell r="B27">
            <v>24.3125</v>
          </cell>
          <cell r="C27">
            <v>31.3</v>
          </cell>
          <cell r="D27">
            <v>22.2</v>
          </cell>
          <cell r="E27">
            <v>88.083333333333329</v>
          </cell>
          <cell r="F27">
            <v>96</v>
          </cell>
          <cell r="G27">
            <v>57</v>
          </cell>
          <cell r="H27">
            <v>12.24</v>
          </cell>
          <cell r="I27" t="str">
            <v>NO</v>
          </cell>
          <cell r="J27">
            <v>42.12</v>
          </cell>
          <cell r="K27">
            <v>13.8</v>
          </cell>
        </row>
        <row r="28">
          <cell r="B28">
            <v>26.095833333333331</v>
          </cell>
          <cell r="C28">
            <v>32.799999999999997</v>
          </cell>
          <cell r="D28">
            <v>22.2</v>
          </cell>
          <cell r="E28">
            <v>79.875</v>
          </cell>
          <cell r="F28">
            <v>96</v>
          </cell>
          <cell r="G28">
            <v>50</v>
          </cell>
          <cell r="H28">
            <v>18</v>
          </cell>
          <cell r="I28" t="str">
            <v>L</v>
          </cell>
          <cell r="J28">
            <v>38.159999999999997</v>
          </cell>
          <cell r="K28">
            <v>0.2</v>
          </cell>
        </row>
        <row r="29">
          <cell r="B29">
            <v>26.112499999999994</v>
          </cell>
          <cell r="C29">
            <v>33.4</v>
          </cell>
          <cell r="D29">
            <v>22.5</v>
          </cell>
          <cell r="E29">
            <v>81.5</v>
          </cell>
          <cell r="F29">
            <v>96</v>
          </cell>
          <cell r="G29">
            <v>50</v>
          </cell>
          <cell r="H29">
            <v>16.559999999999999</v>
          </cell>
          <cell r="I29" t="str">
            <v>O</v>
          </cell>
          <cell r="J29">
            <v>30.240000000000002</v>
          </cell>
          <cell r="K29">
            <v>8.1999999999999993</v>
          </cell>
        </row>
        <row r="30">
          <cell r="B30">
            <v>26.787499999999998</v>
          </cell>
          <cell r="C30">
            <v>32.9</v>
          </cell>
          <cell r="D30">
            <v>23.1</v>
          </cell>
          <cell r="E30">
            <v>79.208333333333329</v>
          </cell>
          <cell r="F30">
            <v>95</v>
          </cell>
          <cell r="G30">
            <v>48</v>
          </cell>
          <cell r="H30">
            <v>16.559999999999999</v>
          </cell>
          <cell r="I30" t="str">
            <v>NO</v>
          </cell>
          <cell r="J30">
            <v>31.680000000000003</v>
          </cell>
          <cell r="K30">
            <v>1</v>
          </cell>
        </row>
        <row r="31">
          <cell r="B31">
            <v>25.491666666666671</v>
          </cell>
          <cell r="C31">
            <v>34.299999999999997</v>
          </cell>
          <cell r="D31">
            <v>21.9</v>
          </cell>
          <cell r="E31">
            <v>81.041666666666671</v>
          </cell>
          <cell r="F31">
            <v>96</v>
          </cell>
          <cell r="G31">
            <v>47</v>
          </cell>
          <cell r="H31">
            <v>15.48</v>
          </cell>
          <cell r="I31" t="str">
            <v>S</v>
          </cell>
          <cell r="J31">
            <v>34.200000000000003</v>
          </cell>
          <cell r="K31">
            <v>2.4</v>
          </cell>
        </row>
        <row r="32">
          <cell r="B32">
            <v>27.020833333333339</v>
          </cell>
          <cell r="C32">
            <v>35.4</v>
          </cell>
          <cell r="D32">
            <v>21.9</v>
          </cell>
          <cell r="E32">
            <v>76.625</v>
          </cell>
          <cell r="F32">
            <v>96</v>
          </cell>
          <cell r="G32">
            <v>38</v>
          </cell>
          <cell r="H32">
            <v>15.840000000000002</v>
          </cell>
          <cell r="I32" t="str">
            <v>L</v>
          </cell>
          <cell r="J32">
            <v>33.840000000000003</v>
          </cell>
          <cell r="K32">
            <v>0</v>
          </cell>
        </row>
        <row r="33">
          <cell r="B33">
            <v>26.916666666666668</v>
          </cell>
          <cell r="C33">
            <v>34.1</v>
          </cell>
          <cell r="D33">
            <v>22.4</v>
          </cell>
          <cell r="E33">
            <v>77.666666666666671</v>
          </cell>
          <cell r="F33">
            <v>95</v>
          </cell>
          <cell r="G33">
            <v>49</v>
          </cell>
          <cell r="H33">
            <v>17.28</v>
          </cell>
          <cell r="I33" t="str">
            <v>NE</v>
          </cell>
          <cell r="J33">
            <v>33.840000000000003</v>
          </cell>
          <cell r="K33">
            <v>7.8</v>
          </cell>
        </row>
        <row r="34">
          <cell r="B34">
            <v>27.270833333333329</v>
          </cell>
          <cell r="C34">
            <v>33.700000000000003</v>
          </cell>
          <cell r="D34">
            <v>23</v>
          </cell>
          <cell r="E34">
            <v>75.416666666666671</v>
          </cell>
          <cell r="F34">
            <v>95</v>
          </cell>
          <cell r="G34">
            <v>47</v>
          </cell>
          <cell r="H34">
            <v>18</v>
          </cell>
          <cell r="I34" t="str">
            <v>NO</v>
          </cell>
          <cell r="J34">
            <v>38.159999999999997</v>
          </cell>
          <cell r="K34">
            <v>0</v>
          </cell>
        </row>
        <row r="35">
          <cell r="B35">
            <v>26.570833333333329</v>
          </cell>
          <cell r="C35">
            <v>33.700000000000003</v>
          </cell>
          <cell r="D35">
            <v>23.1</v>
          </cell>
          <cell r="E35">
            <v>78.541666666666671</v>
          </cell>
          <cell r="F35">
            <v>94</v>
          </cell>
          <cell r="G35">
            <v>49</v>
          </cell>
          <cell r="H35">
            <v>22.68</v>
          </cell>
          <cell r="I35" t="str">
            <v>NO</v>
          </cell>
          <cell r="J35">
            <v>56.16</v>
          </cell>
          <cell r="K35">
            <v>1.4</v>
          </cell>
        </row>
        <row r="36">
          <cell r="I36" t="str">
            <v>NO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21.695833333333336</v>
          </cell>
          <cell r="C5">
            <v>26.9</v>
          </cell>
          <cell r="D5">
            <v>17.3</v>
          </cell>
          <cell r="E5">
            <v>83.875</v>
          </cell>
          <cell r="F5">
            <v>97</v>
          </cell>
          <cell r="G5">
            <v>64</v>
          </cell>
          <cell r="H5">
            <v>1.4400000000000002</v>
          </cell>
          <cell r="I5" t="str">
            <v>SE</v>
          </cell>
          <cell r="J5">
            <v>20.88</v>
          </cell>
          <cell r="K5">
            <v>16.399999999999999</v>
          </cell>
        </row>
        <row r="6">
          <cell r="B6">
            <v>24.137500000000003</v>
          </cell>
          <cell r="C6">
            <v>28.6</v>
          </cell>
          <cell r="D6">
            <v>20.399999999999999</v>
          </cell>
          <cell r="E6">
            <v>76</v>
          </cell>
          <cell r="F6">
            <v>89</v>
          </cell>
          <cell r="G6">
            <v>59</v>
          </cell>
          <cell r="H6">
            <v>6.48</v>
          </cell>
          <cell r="I6" t="str">
            <v>L</v>
          </cell>
          <cell r="J6">
            <v>29.880000000000003</v>
          </cell>
          <cell r="K6">
            <v>0.8</v>
          </cell>
        </row>
        <row r="7">
          <cell r="B7">
            <v>25.537500000000005</v>
          </cell>
          <cell r="C7">
            <v>30.9</v>
          </cell>
          <cell r="D7">
            <v>20.8</v>
          </cell>
          <cell r="E7">
            <v>72.833333333333329</v>
          </cell>
          <cell r="F7">
            <v>88</v>
          </cell>
          <cell r="G7">
            <v>55</v>
          </cell>
          <cell r="H7">
            <v>2.52</v>
          </cell>
          <cell r="I7" t="str">
            <v>NE</v>
          </cell>
          <cell r="J7">
            <v>22.68</v>
          </cell>
          <cell r="K7">
            <v>1</v>
          </cell>
        </row>
        <row r="8">
          <cell r="B8">
            <v>25.129166666666659</v>
          </cell>
          <cell r="C8">
            <v>27.7</v>
          </cell>
          <cell r="D8">
            <v>22</v>
          </cell>
          <cell r="E8">
            <v>79.25</v>
          </cell>
          <cell r="F8">
            <v>93</v>
          </cell>
          <cell r="G8">
            <v>66</v>
          </cell>
          <cell r="H8">
            <v>0</v>
          </cell>
          <cell r="I8" t="str">
            <v>SE</v>
          </cell>
          <cell r="J8">
            <v>14.76</v>
          </cell>
          <cell r="K8">
            <v>0.4</v>
          </cell>
        </row>
        <row r="9">
          <cell r="B9">
            <v>24.987500000000001</v>
          </cell>
          <cell r="C9">
            <v>30.1</v>
          </cell>
          <cell r="D9">
            <v>22</v>
          </cell>
          <cell r="E9">
            <v>80.625</v>
          </cell>
          <cell r="F9">
            <v>92</v>
          </cell>
          <cell r="G9">
            <v>60</v>
          </cell>
          <cell r="H9">
            <v>3.24</v>
          </cell>
          <cell r="I9" t="str">
            <v>SO</v>
          </cell>
          <cell r="J9">
            <v>38.519999999999996</v>
          </cell>
          <cell r="K9">
            <v>1.6</v>
          </cell>
        </row>
        <row r="10">
          <cell r="B10">
            <v>24.087499999999995</v>
          </cell>
          <cell r="C10">
            <v>29.5</v>
          </cell>
          <cell r="D10">
            <v>22.1</v>
          </cell>
          <cell r="E10">
            <v>89.625</v>
          </cell>
          <cell r="F10">
            <v>97</v>
          </cell>
          <cell r="G10">
            <v>65</v>
          </cell>
          <cell r="H10">
            <v>2.52</v>
          </cell>
          <cell r="I10" t="str">
            <v>NE</v>
          </cell>
          <cell r="J10">
            <v>34.200000000000003</v>
          </cell>
          <cell r="K10">
            <v>27.000000000000004</v>
          </cell>
        </row>
        <row r="11">
          <cell r="B11">
            <v>23.987499999999997</v>
          </cell>
          <cell r="C11">
            <v>28.7</v>
          </cell>
          <cell r="D11">
            <v>22.3</v>
          </cell>
          <cell r="E11">
            <v>91.541666666666671</v>
          </cell>
          <cell r="F11">
            <v>97</v>
          </cell>
          <cell r="G11">
            <v>72</v>
          </cell>
          <cell r="H11">
            <v>4.6800000000000006</v>
          </cell>
          <cell r="I11" t="str">
            <v>NO</v>
          </cell>
          <cell r="J11">
            <v>36.72</v>
          </cell>
          <cell r="K11">
            <v>7.4000000000000039</v>
          </cell>
        </row>
        <row r="12">
          <cell r="B12">
            <v>25.470833333333331</v>
          </cell>
          <cell r="C12">
            <v>31.1</v>
          </cell>
          <cell r="D12">
            <v>21.1</v>
          </cell>
          <cell r="E12">
            <v>82.625</v>
          </cell>
          <cell r="F12">
            <v>97</v>
          </cell>
          <cell r="G12">
            <v>57</v>
          </cell>
          <cell r="H12">
            <v>0</v>
          </cell>
          <cell r="I12" t="str">
            <v>S</v>
          </cell>
          <cell r="J12">
            <v>0</v>
          </cell>
          <cell r="K12">
            <v>1.2</v>
          </cell>
        </row>
        <row r="13">
          <cell r="B13">
            <v>27.583333333333343</v>
          </cell>
          <cell r="C13">
            <v>33.299999999999997</v>
          </cell>
          <cell r="D13">
            <v>22.3</v>
          </cell>
          <cell r="E13">
            <v>68.125</v>
          </cell>
          <cell r="F13">
            <v>93</v>
          </cell>
          <cell r="G13">
            <v>45</v>
          </cell>
          <cell r="H13">
            <v>0</v>
          </cell>
          <cell r="I13" t="str">
            <v>O</v>
          </cell>
          <cell r="J13">
            <v>16.2</v>
          </cell>
          <cell r="K13">
            <v>0.4</v>
          </cell>
        </row>
        <row r="14">
          <cell r="B14">
            <v>26.645833333333329</v>
          </cell>
          <cell r="C14">
            <v>31.7</v>
          </cell>
          <cell r="D14">
            <v>22.4</v>
          </cell>
          <cell r="E14">
            <v>65.458333333333329</v>
          </cell>
          <cell r="F14">
            <v>88</v>
          </cell>
          <cell r="G14">
            <v>32</v>
          </cell>
          <cell r="H14">
            <v>0</v>
          </cell>
          <cell r="I14" t="str">
            <v>S</v>
          </cell>
          <cell r="J14">
            <v>14.04</v>
          </cell>
          <cell r="K14">
            <v>0.2</v>
          </cell>
        </row>
        <row r="15">
          <cell r="B15">
            <v>26.075000000000003</v>
          </cell>
          <cell r="C15">
            <v>32.700000000000003</v>
          </cell>
          <cell r="D15">
            <v>20</v>
          </cell>
          <cell r="E15">
            <v>55.375</v>
          </cell>
          <cell r="F15">
            <v>82</v>
          </cell>
          <cell r="G15">
            <v>27</v>
          </cell>
          <cell r="H15">
            <v>5.04</v>
          </cell>
          <cell r="I15" t="str">
            <v>SO</v>
          </cell>
          <cell r="J15">
            <v>26.28</v>
          </cell>
          <cell r="K15">
            <v>0</v>
          </cell>
        </row>
        <row r="16">
          <cell r="B16">
            <v>25.391666666666666</v>
          </cell>
          <cell r="C16">
            <v>31.5</v>
          </cell>
          <cell r="D16">
            <v>18.8</v>
          </cell>
          <cell r="E16">
            <v>53</v>
          </cell>
          <cell r="F16">
            <v>76</v>
          </cell>
          <cell r="G16">
            <v>30</v>
          </cell>
          <cell r="H16">
            <v>3.9600000000000004</v>
          </cell>
          <cell r="I16" t="str">
            <v>S</v>
          </cell>
          <cell r="J16">
            <v>25.56</v>
          </cell>
          <cell r="K16">
            <v>0</v>
          </cell>
        </row>
        <row r="17">
          <cell r="B17">
            <v>26.445833333333336</v>
          </cell>
          <cell r="C17">
            <v>32</v>
          </cell>
          <cell r="D17">
            <v>21.5</v>
          </cell>
          <cell r="E17">
            <v>63.166666666666664</v>
          </cell>
          <cell r="F17">
            <v>80</v>
          </cell>
          <cell r="G17">
            <v>45</v>
          </cell>
          <cell r="H17">
            <v>8.2799999999999994</v>
          </cell>
          <cell r="I17" t="str">
            <v>L</v>
          </cell>
          <cell r="J17">
            <v>28.8</v>
          </cell>
          <cell r="K17">
            <v>0</v>
          </cell>
        </row>
        <row r="18">
          <cell r="B18">
            <v>28.291666666666668</v>
          </cell>
          <cell r="C18">
            <v>32.799999999999997</v>
          </cell>
          <cell r="D18">
            <v>22.9</v>
          </cell>
          <cell r="E18">
            <v>63.208333333333336</v>
          </cell>
          <cell r="F18">
            <v>84</v>
          </cell>
          <cell r="G18">
            <v>45</v>
          </cell>
          <cell r="H18">
            <v>5.7600000000000007</v>
          </cell>
          <cell r="I18" t="str">
            <v>L</v>
          </cell>
          <cell r="J18">
            <v>22.68</v>
          </cell>
          <cell r="K18">
            <v>0</v>
          </cell>
        </row>
        <row r="19">
          <cell r="B19">
            <v>28.666666666666661</v>
          </cell>
          <cell r="C19">
            <v>33.5</v>
          </cell>
          <cell r="D19">
            <v>22.1</v>
          </cell>
          <cell r="E19">
            <v>60.75</v>
          </cell>
          <cell r="F19">
            <v>86</v>
          </cell>
          <cell r="G19">
            <v>41</v>
          </cell>
          <cell r="H19">
            <v>0.36000000000000004</v>
          </cell>
          <cell r="I19" t="str">
            <v>NE</v>
          </cell>
          <cell r="J19">
            <v>18</v>
          </cell>
          <cell r="K19">
            <v>0</v>
          </cell>
        </row>
        <row r="20">
          <cell r="B20">
            <v>28.133333333333329</v>
          </cell>
          <cell r="C20">
            <v>33.6</v>
          </cell>
          <cell r="D20">
            <v>23</v>
          </cell>
          <cell r="E20">
            <v>64.375</v>
          </cell>
          <cell r="F20">
            <v>81</v>
          </cell>
          <cell r="G20">
            <v>45</v>
          </cell>
          <cell r="H20">
            <v>3.24</v>
          </cell>
          <cell r="I20" t="str">
            <v>NE</v>
          </cell>
          <cell r="J20">
            <v>33.480000000000004</v>
          </cell>
          <cell r="K20">
            <v>0</v>
          </cell>
        </row>
        <row r="21">
          <cell r="B21">
            <v>26.69583333333334</v>
          </cell>
          <cell r="C21">
            <v>33.1</v>
          </cell>
          <cell r="D21">
            <v>20.7</v>
          </cell>
          <cell r="E21">
            <v>71.083333333333329</v>
          </cell>
          <cell r="F21">
            <v>91</v>
          </cell>
          <cell r="G21">
            <v>47</v>
          </cell>
          <cell r="H21">
            <v>3.6</v>
          </cell>
          <cell r="I21" t="str">
            <v>N</v>
          </cell>
          <cell r="J21">
            <v>38.519999999999996</v>
          </cell>
          <cell r="K21">
            <v>0</v>
          </cell>
        </row>
        <row r="22">
          <cell r="B22">
            <v>25.25</v>
          </cell>
          <cell r="C22">
            <v>31.1</v>
          </cell>
          <cell r="D22">
            <v>21.1</v>
          </cell>
          <cell r="E22">
            <v>78.166666666666671</v>
          </cell>
          <cell r="F22">
            <v>93</v>
          </cell>
          <cell r="G22">
            <v>56</v>
          </cell>
          <cell r="H22">
            <v>0</v>
          </cell>
          <cell r="I22" t="str">
            <v>N</v>
          </cell>
          <cell r="J22">
            <v>19.440000000000001</v>
          </cell>
          <cell r="K22">
            <v>1.2</v>
          </cell>
        </row>
        <row r="23">
          <cell r="B23">
            <v>26.008333333333336</v>
          </cell>
          <cell r="C23">
            <v>32.4</v>
          </cell>
          <cell r="D23">
            <v>22.2</v>
          </cell>
          <cell r="E23">
            <v>78.291666666666671</v>
          </cell>
          <cell r="F23">
            <v>94</v>
          </cell>
          <cell r="G23">
            <v>54</v>
          </cell>
          <cell r="H23">
            <v>5.04</v>
          </cell>
          <cell r="I23" t="str">
            <v>NE</v>
          </cell>
          <cell r="J23">
            <v>33.480000000000004</v>
          </cell>
          <cell r="K23">
            <v>3.2000000000000006</v>
          </cell>
        </row>
        <row r="24">
          <cell r="B24">
            <v>23.429166666666664</v>
          </cell>
          <cell r="C24">
            <v>28.2</v>
          </cell>
          <cell r="D24">
            <v>21.7</v>
          </cell>
          <cell r="E24">
            <v>87.625</v>
          </cell>
          <cell r="F24">
            <v>95</v>
          </cell>
          <cell r="G24">
            <v>66</v>
          </cell>
          <cell r="H24">
            <v>8.2799999999999994</v>
          </cell>
          <cell r="I24" t="str">
            <v>NE</v>
          </cell>
          <cell r="J24">
            <v>33.119999999999997</v>
          </cell>
          <cell r="K24">
            <v>0.2</v>
          </cell>
        </row>
        <row r="25">
          <cell r="B25">
            <v>22.525000000000002</v>
          </cell>
          <cell r="C25">
            <v>26.6</v>
          </cell>
          <cell r="D25">
            <v>20.9</v>
          </cell>
          <cell r="E25">
            <v>91.833333333333329</v>
          </cell>
          <cell r="F25">
            <v>96</v>
          </cell>
          <cell r="G25">
            <v>73</v>
          </cell>
          <cell r="H25">
            <v>0</v>
          </cell>
          <cell r="I25" t="str">
            <v>N</v>
          </cell>
          <cell r="J25">
            <v>14.04</v>
          </cell>
          <cell r="K25">
            <v>0</v>
          </cell>
        </row>
        <row r="26">
          <cell r="B26">
            <v>22.837500000000006</v>
          </cell>
          <cell r="C26">
            <v>27</v>
          </cell>
          <cell r="D26">
            <v>20.9</v>
          </cell>
          <cell r="E26">
            <v>93.041666666666671</v>
          </cell>
          <cell r="F26">
            <v>97</v>
          </cell>
          <cell r="G26">
            <v>77</v>
          </cell>
          <cell r="H26">
            <v>0.72000000000000008</v>
          </cell>
          <cell r="I26" t="str">
            <v>N</v>
          </cell>
          <cell r="J26">
            <v>34.56</v>
          </cell>
          <cell r="K26">
            <v>0.2</v>
          </cell>
        </row>
        <row r="27">
          <cell r="B27">
            <v>21.87692307692307</v>
          </cell>
          <cell r="C27">
            <v>23.1</v>
          </cell>
          <cell r="D27">
            <v>21.1</v>
          </cell>
          <cell r="E27">
            <v>95.384615384615387</v>
          </cell>
          <cell r="F27">
            <v>96</v>
          </cell>
          <cell r="G27">
            <v>92</v>
          </cell>
          <cell r="H27">
            <v>7.9200000000000008</v>
          </cell>
          <cell r="I27" t="str">
            <v>N</v>
          </cell>
          <cell r="J27">
            <v>28.08</v>
          </cell>
          <cell r="K27">
            <v>0.2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NE</v>
          </cell>
        </row>
      </sheetData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22.820833333333329</v>
          </cell>
          <cell r="C5">
            <v>27.5</v>
          </cell>
          <cell r="D5">
            <v>19.2</v>
          </cell>
          <cell r="E5">
            <v>76.791666666666671</v>
          </cell>
          <cell r="F5">
            <v>92</v>
          </cell>
          <cell r="G5">
            <v>59</v>
          </cell>
          <cell r="H5">
            <v>20.88</v>
          </cell>
          <cell r="I5" t="str">
            <v>NE</v>
          </cell>
          <cell r="J5">
            <v>38.880000000000003</v>
          </cell>
          <cell r="K5">
            <v>0</v>
          </cell>
        </row>
        <row r="6">
          <cell r="B6">
            <v>24.591666666666665</v>
          </cell>
          <cell r="C6">
            <v>29.9</v>
          </cell>
          <cell r="D6">
            <v>20</v>
          </cell>
          <cell r="E6">
            <v>71.041666666666671</v>
          </cell>
          <cell r="F6">
            <v>94</v>
          </cell>
          <cell r="G6">
            <v>48</v>
          </cell>
          <cell r="H6">
            <v>23.759999999999998</v>
          </cell>
          <cell r="I6" t="str">
            <v>NE</v>
          </cell>
          <cell r="J6">
            <v>39.6</v>
          </cell>
          <cell r="K6">
            <v>0</v>
          </cell>
        </row>
        <row r="7">
          <cell r="B7">
            <v>25.841666666666669</v>
          </cell>
          <cell r="C7">
            <v>31</v>
          </cell>
          <cell r="D7">
            <v>21.1</v>
          </cell>
          <cell r="E7">
            <v>70.25</v>
          </cell>
          <cell r="F7">
            <v>87</v>
          </cell>
          <cell r="G7">
            <v>50</v>
          </cell>
          <cell r="H7">
            <v>15.840000000000002</v>
          </cell>
          <cell r="I7" t="str">
            <v>NE</v>
          </cell>
          <cell r="J7">
            <v>28.08</v>
          </cell>
          <cell r="K7">
            <v>0</v>
          </cell>
        </row>
        <row r="8">
          <cell r="B8">
            <v>26.641666666666669</v>
          </cell>
          <cell r="C8">
            <v>32.6</v>
          </cell>
          <cell r="D8">
            <v>22.5</v>
          </cell>
          <cell r="E8">
            <v>73.541666666666671</v>
          </cell>
          <cell r="F8">
            <v>93</v>
          </cell>
          <cell r="G8">
            <v>47</v>
          </cell>
          <cell r="H8">
            <v>14.4</v>
          </cell>
          <cell r="I8" t="str">
            <v>SE</v>
          </cell>
          <cell r="J8">
            <v>34.56</v>
          </cell>
          <cell r="K8">
            <v>0.60000000000000009</v>
          </cell>
        </row>
        <row r="9">
          <cell r="B9">
            <v>26.295833333333331</v>
          </cell>
          <cell r="C9">
            <v>31.7</v>
          </cell>
          <cell r="D9">
            <v>23.1</v>
          </cell>
          <cell r="E9">
            <v>78</v>
          </cell>
          <cell r="F9">
            <v>95</v>
          </cell>
          <cell r="G9">
            <v>48</v>
          </cell>
          <cell r="H9">
            <v>7.5600000000000005</v>
          </cell>
          <cell r="I9" t="str">
            <v>S</v>
          </cell>
          <cell r="J9">
            <v>35.64</v>
          </cell>
          <cell r="K9">
            <v>0.8</v>
          </cell>
        </row>
        <row r="10">
          <cell r="B10">
            <v>23.566666666666663</v>
          </cell>
          <cell r="C10">
            <v>26.6</v>
          </cell>
          <cell r="D10">
            <v>22.1</v>
          </cell>
          <cell r="E10">
            <v>91.083333333333329</v>
          </cell>
          <cell r="F10">
            <v>98</v>
          </cell>
          <cell r="G10">
            <v>79</v>
          </cell>
          <cell r="H10">
            <v>21.6</v>
          </cell>
          <cell r="I10" t="str">
            <v>N</v>
          </cell>
          <cell r="J10">
            <v>43.92</v>
          </cell>
          <cell r="K10">
            <v>27.4</v>
          </cell>
        </row>
        <row r="11">
          <cell r="B11">
            <v>24.612499999999997</v>
          </cell>
          <cell r="C11">
            <v>29.1</v>
          </cell>
          <cell r="D11">
            <v>22.5</v>
          </cell>
          <cell r="E11">
            <v>91.958333333333329</v>
          </cell>
          <cell r="F11">
            <v>100</v>
          </cell>
          <cell r="G11">
            <v>70</v>
          </cell>
          <cell r="H11">
            <v>19.079999999999998</v>
          </cell>
          <cell r="I11" t="str">
            <v>NE</v>
          </cell>
          <cell r="J11">
            <v>29.52</v>
          </cell>
          <cell r="K11">
            <v>3.8</v>
          </cell>
        </row>
        <row r="12">
          <cell r="B12">
            <v>26.570833333333329</v>
          </cell>
          <cell r="C12">
            <v>32.9</v>
          </cell>
          <cell r="D12">
            <v>22.1</v>
          </cell>
          <cell r="E12">
            <v>78.434782608695656</v>
          </cell>
          <cell r="F12">
            <v>100</v>
          </cell>
          <cell r="G12">
            <v>45</v>
          </cell>
          <cell r="H12">
            <v>0</v>
          </cell>
          <cell r="I12" t="str">
            <v>SE</v>
          </cell>
          <cell r="J12">
            <v>0</v>
          </cell>
          <cell r="K12">
            <v>0.2</v>
          </cell>
        </row>
        <row r="13">
          <cell r="B13">
            <v>27.683333333333337</v>
          </cell>
          <cell r="C13">
            <v>34.4</v>
          </cell>
          <cell r="D13">
            <v>20.7</v>
          </cell>
          <cell r="E13">
            <v>65.083333333333329</v>
          </cell>
          <cell r="F13">
            <v>93</v>
          </cell>
          <cell r="G13">
            <v>37</v>
          </cell>
          <cell r="H13">
            <v>8.64</v>
          </cell>
          <cell r="I13" t="str">
            <v>S</v>
          </cell>
          <cell r="J13">
            <v>27</v>
          </cell>
          <cell r="K13">
            <v>0</v>
          </cell>
        </row>
        <row r="14">
          <cell r="B14">
            <v>27.712499999999991</v>
          </cell>
          <cell r="C14">
            <v>33.6</v>
          </cell>
          <cell r="D14">
            <v>22</v>
          </cell>
          <cell r="E14">
            <v>53.583333333333336</v>
          </cell>
          <cell r="F14">
            <v>81</v>
          </cell>
          <cell r="G14">
            <v>25</v>
          </cell>
          <cell r="H14">
            <v>11.16</v>
          </cell>
          <cell r="I14" t="str">
            <v>SE</v>
          </cell>
          <cell r="J14">
            <v>25.56</v>
          </cell>
          <cell r="K14">
            <v>0</v>
          </cell>
        </row>
        <row r="15">
          <cell r="B15">
            <v>27.120833333333334</v>
          </cell>
          <cell r="C15">
            <v>32.700000000000003</v>
          </cell>
          <cell r="D15">
            <v>20.5</v>
          </cell>
          <cell r="E15">
            <v>46.541666666666664</v>
          </cell>
          <cell r="F15">
            <v>76</v>
          </cell>
          <cell r="G15">
            <v>24</v>
          </cell>
          <cell r="H15">
            <v>14.76</v>
          </cell>
          <cell r="I15" t="str">
            <v>S</v>
          </cell>
          <cell r="J15">
            <v>38.880000000000003</v>
          </cell>
          <cell r="K15">
            <v>0</v>
          </cell>
        </row>
        <row r="16">
          <cell r="B16">
            <v>25.095833333333335</v>
          </cell>
          <cell r="C16">
            <v>31.7</v>
          </cell>
          <cell r="D16">
            <v>17.5</v>
          </cell>
          <cell r="E16">
            <v>58.75</v>
          </cell>
          <cell r="F16">
            <v>85</v>
          </cell>
          <cell r="G16">
            <v>42</v>
          </cell>
          <cell r="H16">
            <v>25.56</v>
          </cell>
          <cell r="I16" t="str">
            <v>NE</v>
          </cell>
          <cell r="J16">
            <v>46.800000000000004</v>
          </cell>
          <cell r="K16">
            <v>0</v>
          </cell>
        </row>
        <row r="17">
          <cell r="B17">
            <v>25.970833333333335</v>
          </cell>
          <cell r="C17">
            <v>31.7</v>
          </cell>
          <cell r="D17">
            <v>20.399999999999999</v>
          </cell>
          <cell r="E17">
            <v>66.708333333333329</v>
          </cell>
          <cell r="F17">
            <v>84</v>
          </cell>
          <cell r="G17">
            <v>49</v>
          </cell>
          <cell r="H17">
            <v>19.079999999999998</v>
          </cell>
          <cell r="I17" t="str">
            <v>NE</v>
          </cell>
          <cell r="J17">
            <v>34.56</v>
          </cell>
          <cell r="K17">
            <v>0</v>
          </cell>
        </row>
        <row r="18">
          <cell r="B18">
            <v>27.887499999999992</v>
          </cell>
          <cell r="C18">
            <v>33.700000000000003</v>
          </cell>
          <cell r="D18">
            <v>23.1</v>
          </cell>
          <cell r="E18">
            <v>67.416666666666671</v>
          </cell>
          <cell r="F18">
            <v>85</v>
          </cell>
          <cell r="G18">
            <v>44</v>
          </cell>
          <cell r="H18">
            <v>10.44</v>
          </cell>
          <cell r="I18" t="str">
            <v>L</v>
          </cell>
          <cell r="J18">
            <v>25.92</v>
          </cell>
          <cell r="K18">
            <v>0</v>
          </cell>
        </row>
        <row r="19">
          <cell r="B19">
            <v>28.633333333333326</v>
          </cell>
          <cell r="C19">
            <v>35.200000000000003</v>
          </cell>
          <cell r="D19">
            <v>23.3</v>
          </cell>
          <cell r="E19">
            <v>63.833333333333336</v>
          </cell>
          <cell r="F19">
            <v>87</v>
          </cell>
          <cell r="G19">
            <v>34</v>
          </cell>
          <cell r="H19">
            <v>6.48</v>
          </cell>
          <cell r="I19" t="str">
            <v>SE</v>
          </cell>
          <cell r="J19">
            <v>29.16</v>
          </cell>
          <cell r="K19">
            <v>0</v>
          </cell>
        </row>
        <row r="20">
          <cell r="B20">
            <v>28.058333333333334</v>
          </cell>
          <cell r="C20">
            <v>35.299999999999997</v>
          </cell>
          <cell r="D20">
            <v>21.5</v>
          </cell>
          <cell r="E20">
            <v>65.5</v>
          </cell>
          <cell r="F20">
            <v>92</v>
          </cell>
          <cell r="G20">
            <v>39</v>
          </cell>
          <cell r="H20">
            <v>14.76</v>
          </cell>
          <cell r="I20" t="str">
            <v>N</v>
          </cell>
          <cell r="J20">
            <v>35.28</v>
          </cell>
          <cell r="K20">
            <v>0</v>
          </cell>
        </row>
        <row r="21">
          <cell r="B21">
            <v>28.433333333333334</v>
          </cell>
          <cell r="C21">
            <v>35.5</v>
          </cell>
          <cell r="D21">
            <v>22.9</v>
          </cell>
          <cell r="E21">
            <v>62.375</v>
          </cell>
          <cell r="F21">
            <v>82</v>
          </cell>
          <cell r="G21">
            <v>38</v>
          </cell>
          <cell r="H21">
            <v>33.119999999999997</v>
          </cell>
          <cell r="I21" t="str">
            <v>N</v>
          </cell>
          <cell r="J21">
            <v>60.12</v>
          </cell>
          <cell r="K21">
            <v>0</v>
          </cell>
        </row>
        <row r="22">
          <cell r="B22">
            <v>26.375</v>
          </cell>
          <cell r="C22">
            <v>34.5</v>
          </cell>
          <cell r="D22">
            <v>21.2</v>
          </cell>
          <cell r="E22">
            <v>70.5</v>
          </cell>
          <cell r="F22">
            <v>89</v>
          </cell>
          <cell r="G22">
            <v>43</v>
          </cell>
          <cell r="H22">
            <v>11.520000000000001</v>
          </cell>
          <cell r="I22" t="str">
            <v>SE</v>
          </cell>
          <cell r="J22">
            <v>36.36</v>
          </cell>
          <cell r="K22">
            <v>0</v>
          </cell>
        </row>
        <row r="23">
          <cell r="B23">
            <v>27.120833333333326</v>
          </cell>
          <cell r="C23">
            <v>34</v>
          </cell>
          <cell r="D23">
            <v>22.6</v>
          </cell>
          <cell r="E23">
            <v>72.458333333333329</v>
          </cell>
          <cell r="F23">
            <v>91</v>
          </cell>
          <cell r="G23">
            <v>42</v>
          </cell>
          <cell r="H23">
            <v>21.6</v>
          </cell>
          <cell r="I23" t="str">
            <v>NE</v>
          </cell>
          <cell r="J23">
            <v>33.480000000000004</v>
          </cell>
          <cell r="K23">
            <v>0</v>
          </cell>
        </row>
        <row r="24">
          <cell r="B24">
            <v>24.175000000000001</v>
          </cell>
          <cell r="C24">
            <v>27.1</v>
          </cell>
          <cell r="D24">
            <v>22.1</v>
          </cell>
          <cell r="E24">
            <v>87.666666666666671</v>
          </cell>
          <cell r="F24">
            <v>99</v>
          </cell>
          <cell r="G24">
            <v>72</v>
          </cell>
          <cell r="H24">
            <v>10.08</v>
          </cell>
          <cell r="I24" t="str">
            <v>NO</v>
          </cell>
          <cell r="J24">
            <v>42.480000000000004</v>
          </cell>
          <cell r="K24">
            <v>15</v>
          </cell>
        </row>
        <row r="25">
          <cell r="B25">
            <v>23.074999999999999</v>
          </cell>
          <cell r="C25">
            <v>24.5</v>
          </cell>
          <cell r="D25">
            <v>22.2</v>
          </cell>
          <cell r="E25">
            <v>93.25</v>
          </cell>
          <cell r="F25">
            <v>96</v>
          </cell>
          <cell r="G25">
            <v>85</v>
          </cell>
          <cell r="H25">
            <v>4.32</v>
          </cell>
          <cell r="I25" t="str">
            <v>N</v>
          </cell>
          <cell r="J25">
            <v>27.720000000000002</v>
          </cell>
          <cell r="K25">
            <v>9.7999999999999989</v>
          </cell>
        </row>
        <row r="26">
          <cell r="B26">
            <v>24.150000000000002</v>
          </cell>
          <cell r="C26">
            <v>28.8</v>
          </cell>
          <cell r="D26">
            <v>21.5</v>
          </cell>
          <cell r="E26">
            <v>87.708333333333329</v>
          </cell>
          <cell r="F26">
            <v>100</v>
          </cell>
          <cell r="G26">
            <v>67</v>
          </cell>
          <cell r="H26">
            <v>9.3600000000000012</v>
          </cell>
          <cell r="I26" t="str">
            <v>N</v>
          </cell>
          <cell r="J26">
            <v>29.52</v>
          </cell>
          <cell r="K26">
            <v>19.399999999999995</v>
          </cell>
        </row>
        <row r="27">
          <cell r="B27">
            <v>24.3125</v>
          </cell>
          <cell r="C27">
            <v>28.1</v>
          </cell>
          <cell r="D27">
            <v>22.2</v>
          </cell>
          <cell r="E27">
            <v>88.291666666666671</v>
          </cell>
          <cell r="F27">
            <v>99</v>
          </cell>
          <cell r="G27">
            <v>72</v>
          </cell>
          <cell r="H27">
            <v>15.120000000000001</v>
          </cell>
          <cell r="I27" t="str">
            <v>NO</v>
          </cell>
          <cell r="J27">
            <v>40.32</v>
          </cell>
          <cell r="K27">
            <v>13.799999999999997</v>
          </cell>
        </row>
        <row r="28">
          <cell r="B28">
            <v>23.5625</v>
          </cell>
          <cell r="C28">
            <v>26</v>
          </cell>
          <cell r="D28">
            <v>22.3</v>
          </cell>
          <cell r="E28">
            <v>93.416666666666671</v>
          </cell>
          <cell r="F28">
            <v>100</v>
          </cell>
          <cell r="G28">
            <v>80</v>
          </cell>
          <cell r="H28">
            <v>20.16</v>
          </cell>
          <cell r="I28" t="str">
            <v>NO</v>
          </cell>
          <cell r="J28">
            <v>41.4</v>
          </cell>
          <cell r="K28">
            <v>36.199999999999989</v>
          </cell>
        </row>
        <row r="29">
          <cell r="B29">
            <v>23.458333333333332</v>
          </cell>
          <cell r="C29">
            <v>28.2</v>
          </cell>
          <cell r="D29">
            <v>21.7</v>
          </cell>
          <cell r="E29">
            <v>93.333333333333329</v>
          </cell>
          <cell r="F29">
            <v>100</v>
          </cell>
          <cell r="G29">
            <v>72</v>
          </cell>
          <cell r="H29">
            <v>7.2</v>
          </cell>
          <cell r="I29" t="str">
            <v>O</v>
          </cell>
          <cell r="J29">
            <v>24.12</v>
          </cell>
          <cell r="K29">
            <v>4.8</v>
          </cell>
        </row>
        <row r="30">
          <cell r="B30">
            <v>22.770833333333332</v>
          </cell>
          <cell r="C30">
            <v>26.2</v>
          </cell>
          <cell r="D30">
            <v>20.9</v>
          </cell>
          <cell r="E30">
            <v>95.375</v>
          </cell>
          <cell r="F30">
            <v>100</v>
          </cell>
          <cell r="G30">
            <v>81</v>
          </cell>
          <cell r="H30">
            <v>12.96</v>
          </cell>
          <cell r="I30" t="str">
            <v>NE</v>
          </cell>
          <cell r="J30">
            <v>32.04</v>
          </cell>
          <cell r="K30">
            <v>19.600000000000001</v>
          </cell>
        </row>
        <row r="31">
          <cell r="B31">
            <v>22.766666666666662</v>
          </cell>
          <cell r="C31">
            <v>27.9</v>
          </cell>
          <cell r="D31">
            <v>20.9</v>
          </cell>
          <cell r="E31">
            <v>94.166666666666671</v>
          </cell>
          <cell r="F31">
            <v>100</v>
          </cell>
          <cell r="G31">
            <v>76</v>
          </cell>
          <cell r="H31">
            <v>14.04</v>
          </cell>
          <cell r="I31" t="str">
            <v>NE</v>
          </cell>
          <cell r="J31">
            <v>25.92</v>
          </cell>
          <cell r="K31">
            <v>16.599999999999998</v>
          </cell>
        </row>
        <row r="32">
          <cell r="B32">
            <v>23.45</v>
          </cell>
          <cell r="C32">
            <v>29.3</v>
          </cell>
          <cell r="D32">
            <v>21.3</v>
          </cell>
          <cell r="E32">
            <v>93</v>
          </cell>
          <cell r="F32">
            <v>100</v>
          </cell>
          <cell r="G32">
            <v>72</v>
          </cell>
          <cell r="H32">
            <v>2.8800000000000003</v>
          </cell>
          <cell r="I32" t="str">
            <v>NE</v>
          </cell>
          <cell r="J32">
            <v>31.680000000000003</v>
          </cell>
          <cell r="K32">
            <v>12.799999999999999</v>
          </cell>
        </row>
        <row r="33">
          <cell r="B33">
            <v>23.637500000000006</v>
          </cell>
          <cell r="C33">
            <v>28.2</v>
          </cell>
          <cell r="D33">
            <v>21.9</v>
          </cell>
          <cell r="E33">
            <v>93.291666666666671</v>
          </cell>
          <cell r="F33">
            <v>100</v>
          </cell>
          <cell r="G33">
            <v>74</v>
          </cell>
          <cell r="H33">
            <v>8.64</v>
          </cell>
          <cell r="I33" t="str">
            <v>NO</v>
          </cell>
          <cell r="J33">
            <v>48.6</v>
          </cell>
          <cell r="K33">
            <v>37.999999999999993</v>
          </cell>
        </row>
        <row r="34">
          <cell r="B34">
            <v>25.424999999999997</v>
          </cell>
          <cell r="C34">
            <v>32.4</v>
          </cell>
          <cell r="D34">
            <v>21.6</v>
          </cell>
          <cell r="E34">
            <v>81.772727272727266</v>
          </cell>
          <cell r="F34">
            <v>100</v>
          </cell>
          <cell r="G34">
            <v>45</v>
          </cell>
          <cell r="H34">
            <v>12.6</v>
          </cell>
          <cell r="I34" t="str">
            <v>NO</v>
          </cell>
          <cell r="J34">
            <v>32.76</v>
          </cell>
          <cell r="K34">
            <v>0.2</v>
          </cell>
        </row>
        <row r="35">
          <cell r="B35">
            <v>25.795833333333331</v>
          </cell>
          <cell r="C35">
            <v>33.1</v>
          </cell>
          <cell r="D35">
            <v>21.4</v>
          </cell>
          <cell r="E35">
            <v>83.041666666666671</v>
          </cell>
          <cell r="F35">
            <v>100</v>
          </cell>
          <cell r="G35">
            <v>52</v>
          </cell>
          <cell r="H35">
            <v>6.12</v>
          </cell>
          <cell r="I35" t="str">
            <v>O</v>
          </cell>
          <cell r="J35">
            <v>51.84</v>
          </cell>
          <cell r="K35">
            <v>17.600000000000001</v>
          </cell>
        </row>
        <row r="36">
          <cell r="I36" t="str">
            <v>NE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22.412499999999998</v>
          </cell>
          <cell r="C5">
            <v>28.1</v>
          </cell>
          <cell r="D5">
            <v>19.100000000000001</v>
          </cell>
          <cell r="E5">
            <v>81.375</v>
          </cell>
          <cell r="F5">
            <v>92</v>
          </cell>
          <cell r="G5">
            <v>58</v>
          </cell>
          <cell r="H5">
            <v>15.840000000000002</v>
          </cell>
          <cell r="I5" t="str">
            <v>L</v>
          </cell>
          <cell r="J5">
            <v>30.6</v>
          </cell>
          <cell r="K5">
            <v>0.8</v>
          </cell>
        </row>
        <row r="6">
          <cell r="B6">
            <v>24.387499999999999</v>
          </cell>
          <cell r="C6">
            <v>29.3</v>
          </cell>
          <cell r="D6">
            <v>21</v>
          </cell>
          <cell r="E6">
            <v>72.416666666666671</v>
          </cell>
          <cell r="F6">
            <v>89</v>
          </cell>
          <cell r="G6">
            <v>52</v>
          </cell>
          <cell r="H6">
            <v>16.559999999999999</v>
          </cell>
          <cell r="I6" t="str">
            <v>L</v>
          </cell>
          <cell r="J6">
            <v>33.119999999999997</v>
          </cell>
          <cell r="K6">
            <v>0</v>
          </cell>
        </row>
        <row r="7">
          <cell r="B7">
            <v>26.229166666666668</v>
          </cell>
          <cell r="C7">
            <v>32.799999999999997</v>
          </cell>
          <cell r="D7">
            <v>20.9</v>
          </cell>
          <cell r="E7">
            <v>66.291666666666671</v>
          </cell>
          <cell r="F7">
            <v>86</v>
          </cell>
          <cell r="G7">
            <v>41</v>
          </cell>
          <cell r="H7">
            <v>12.96</v>
          </cell>
          <cell r="I7" t="str">
            <v>L</v>
          </cell>
          <cell r="J7">
            <v>26.28</v>
          </cell>
          <cell r="K7">
            <v>0</v>
          </cell>
        </row>
        <row r="8">
          <cell r="B8">
            <v>26.733333333333334</v>
          </cell>
          <cell r="C8">
            <v>31</v>
          </cell>
          <cell r="D8">
            <v>23.1</v>
          </cell>
          <cell r="E8">
            <v>69.875</v>
          </cell>
          <cell r="F8">
            <v>88</v>
          </cell>
          <cell r="G8">
            <v>47</v>
          </cell>
          <cell r="H8">
            <v>11.879999999999999</v>
          </cell>
          <cell r="I8" t="str">
            <v>O</v>
          </cell>
          <cell r="J8">
            <v>39.96</v>
          </cell>
          <cell r="K8">
            <v>0.2</v>
          </cell>
        </row>
        <row r="9">
          <cell r="B9">
            <v>25.670833333333334</v>
          </cell>
          <cell r="C9">
            <v>31.1</v>
          </cell>
          <cell r="D9">
            <v>23.2</v>
          </cell>
          <cell r="E9">
            <v>81.083333333333329</v>
          </cell>
          <cell r="F9">
            <v>94</v>
          </cell>
          <cell r="G9">
            <v>54</v>
          </cell>
          <cell r="H9">
            <v>19.440000000000001</v>
          </cell>
          <cell r="I9" t="str">
            <v>O</v>
          </cell>
          <cell r="J9">
            <v>43.92</v>
          </cell>
          <cell r="K9">
            <v>0.8</v>
          </cell>
        </row>
        <row r="10">
          <cell r="B10">
            <v>23.829166666666666</v>
          </cell>
          <cell r="C10">
            <v>30.6</v>
          </cell>
          <cell r="D10">
            <v>22.7</v>
          </cell>
          <cell r="E10">
            <v>90.083333333333329</v>
          </cell>
          <cell r="F10">
            <v>95</v>
          </cell>
          <cell r="G10">
            <v>64</v>
          </cell>
          <cell r="H10">
            <v>25.92</v>
          </cell>
          <cell r="I10" t="str">
            <v>L</v>
          </cell>
          <cell r="J10">
            <v>48.6</v>
          </cell>
          <cell r="K10">
            <v>18.399999999999999</v>
          </cell>
        </row>
        <row r="11">
          <cell r="B11">
            <v>24.654166666666669</v>
          </cell>
          <cell r="C11">
            <v>30.3</v>
          </cell>
          <cell r="D11">
            <v>22.4</v>
          </cell>
          <cell r="E11">
            <v>87.833333333333329</v>
          </cell>
          <cell r="F11">
            <v>96</v>
          </cell>
          <cell r="G11">
            <v>64</v>
          </cell>
          <cell r="H11">
            <v>24.12</v>
          </cell>
          <cell r="I11" t="str">
            <v>O</v>
          </cell>
          <cell r="J11">
            <v>47.519999999999996</v>
          </cell>
          <cell r="K11">
            <v>4.4000000000000004</v>
          </cell>
        </row>
        <row r="12">
          <cell r="B12">
            <v>26.604166666666661</v>
          </cell>
          <cell r="C12">
            <v>33</v>
          </cell>
          <cell r="D12">
            <v>22.4</v>
          </cell>
          <cell r="E12">
            <v>77.583333333333329</v>
          </cell>
          <cell r="F12">
            <v>96</v>
          </cell>
          <cell r="G12">
            <v>48</v>
          </cell>
          <cell r="H12">
            <v>12.24</v>
          </cell>
          <cell r="I12" t="str">
            <v>SE</v>
          </cell>
          <cell r="J12">
            <v>25.2</v>
          </cell>
          <cell r="K12">
            <v>0.2</v>
          </cell>
        </row>
        <row r="13">
          <cell r="B13">
            <v>28.720833333333342</v>
          </cell>
          <cell r="C13">
            <v>34.799999999999997</v>
          </cell>
          <cell r="D13">
            <v>21.8</v>
          </cell>
          <cell r="E13">
            <v>60.416666666666664</v>
          </cell>
          <cell r="F13">
            <v>88</v>
          </cell>
          <cell r="G13">
            <v>36</v>
          </cell>
          <cell r="H13">
            <v>10.8</v>
          </cell>
          <cell r="I13" t="str">
            <v>S</v>
          </cell>
          <cell r="J13">
            <v>23.040000000000003</v>
          </cell>
          <cell r="K13">
            <v>0</v>
          </cell>
        </row>
        <row r="14">
          <cell r="B14">
            <v>28.541666666666675</v>
          </cell>
          <cell r="C14">
            <v>33.6</v>
          </cell>
          <cell r="D14">
            <v>24</v>
          </cell>
          <cell r="E14">
            <v>49.625</v>
          </cell>
          <cell r="F14">
            <v>70</v>
          </cell>
          <cell r="G14">
            <v>22</v>
          </cell>
          <cell r="H14">
            <v>12.96</v>
          </cell>
          <cell r="I14" t="str">
            <v>S</v>
          </cell>
          <cell r="J14">
            <v>23.040000000000003</v>
          </cell>
          <cell r="K14">
            <v>0</v>
          </cell>
        </row>
        <row r="15">
          <cell r="B15">
            <v>28.343478260869563</v>
          </cell>
          <cell r="C15">
            <v>34</v>
          </cell>
          <cell r="D15">
            <v>23.4</v>
          </cell>
          <cell r="E15">
            <v>39.391304347826086</v>
          </cell>
          <cell r="F15">
            <v>61</v>
          </cell>
          <cell r="G15">
            <v>20</v>
          </cell>
          <cell r="H15">
            <v>21.96</v>
          </cell>
          <cell r="I15" t="str">
            <v>S</v>
          </cell>
          <cell r="J15">
            <v>39.96</v>
          </cell>
          <cell r="K15">
            <v>0</v>
          </cell>
        </row>
        <row r="16">
          <cell r="B16">
            <v>26.729166666666668</v>
          </cell>
          <cell r="C16">
            <v>33.200000000000003</v>
          </cell>
          <cell r="D16">
            <v>20.399999999999999</v>
          </cell>
          <cell r="E16">
            <v>49.708333333333336</v>
          </cell>
          <cell r="F16">
            <v>76</v>
          </cell>
          <cell r="G16">
            <v>34</v>
          </cell>
          <cell r="H16">
            <v>16.920000000000002</v>
          </cell>
          <cell r="I16" t="str">
            <v>S</v>
          </cell>
          <cell r="J16">
            <v>34.200000000000003</v>
          </cell>
          <cell r="K16">
            <v>0</v>
          </cell>
        </row>
        <row r="17">
          <cell r="B17">
            <v>26.887500000000003</v>
          </cell>
          <cell r="C17">
            <v>32.6</v>
          </cell>
          <cell r="D17">
            <v>21.1</v>
          </cell>
          <cell r="E17">
            <v>62.416666666666664</v>
          </cell>
          <cell r="F17">
            <v>80</v>
          </cell>
          <cell r="G17">
            <v>48</v>
          </cell>
          <cell r="H17">
            <v>19.079999999999998</v>
          </cell>
          <cell r="I17" t="str">
            <v>L</v>
          </cell>
          <cell r="J17">
            <v>37.080000000000005</v>
          </cell>
          <cell r="K17">
            <v>0</v>
          </cell>
        </row>
        <row r="18">
          <cell r="B18">
            <v>28.849999999999994</v>
          </cell>
          <cell r="C18">
            <v>35.200000000000003</v>
          </cell>
          <cell r="D18">
            <v>23.9</v>
          </cell>
          <cell r="E18">
            <v>60.5</v>
          </cell>
          <cell r="F18">
            <v>81</v>
          </cell>
          <cell r="G18">
            <v>38</v>
          </cell>
          <cell r="H18">
            <v>14.04</v>
          </cell>
          <cell r="I18" t="str">
            <v>L</v>
          </cell>
          <cell r="J18">
            <v>30.6</v>
          </cell>
          <cell r="K18">
            <v>0</v>
          </cell>
        </row>
        <row r="19">
          <cell r="B19">
            <v>30.037499999999998</v>
          </cell>
          <cell r="C19">
            <v>35.700000000000003</v>
          </cell>
          <cell r="D19">
            <v>25</v>
          </cell>
          <cell r="E19">
            <v>54.333333333333336</v>
          </cell>
          <cell r="F19">
            <v>72</v>
          </cell>
          <cell r="G19">
            <v>33</v>
          </cell>
          <cell r="H19">
            <v>11.16</v>
          </cell>
          <cell r="I19" t="str">
            <v>NE</v>
          </cell>
          <cell r="J19">
            <v>25.2</v>
          </cell>
          <cell r="K19">
            <v>0</v>
          </cell>
        </row>
        <row r="20">
          <cell r="B20">
            <v>29.458333333333329</v>
          </cell>
          <cell r="C20">
            <v>36.1</v>
          </cell>
          <cell r="D20">
            <v>23.8</v>
          </cell>
          <cell r="E20">
            <v>57.541666666666664</v>
          </cell>
          <cell r="F20">
            <v>83</v>
          </cell>
          <cell r="G20">
            <v>32</v>
          </cell>
          <cell r="H20">
            <v>15.48</v>
          </cell>
          <cell r="I20" t="str">
            <v>NE</v>
          </cell>
          <cell r="J20">
            <v>32.4</v>
          </cell>
          <cell r="K20">
            <v>0.6</v>
          </cell>
        </row>
        <row r="21">
          <cell r="B21">
            <v>28.650000000000002</v>
          </cell>
          <cell r="C21">
            <v>36</v>
          </cell>
          <cell r="D21">
            <v>21.8</v>
          </cell>
          <cell r="E21">
            <v>60.625</v>
          </cell>
          <cell r="F21">
            <v>84</v>
          </cell>
          <cell r="G21">
            <v>34</v>
          </cell>
          <cell r="H21">
            <v>14.4</v>
          </cell>
          <cell r="I21" t="str">
            <v>N</v>
          </cell>
          <cell r="J21">
            <v>30.240000000000002</v>
          </cell>
          <cell r="K21">
            <v>0</v>
          </cell>
        </row>
        <row r="22">
          <cell r="B22">
            <v>27.654166666666665</v>
          </cell>
          <cell r="C22">
            <v>34.5</v>
          </cell>
          <cell r="D22">
            <v>23.1</v>
          </cell>
          <cell r="E22">
            <v>66.458333333333329</v>
          </cell>
          <cell r="F22">
            <v>84</v>
          </cell>
          <cell r="G22">
            <v>41</v>
          </cell>
          <cell r="H22">
            <v>15.48</v>
          </cell>
          <cell r="I22" t="str">
            <v>NE</v>
          </cell>
          <cell r="J22">
            <v>35.28</v>
          </cell>
          <cell r="K22">
            <v>0</v>
          </cell>
        </row>
        <row r="23">
          <cell r="B23">
            <v>27.749999999999996</v>
          </cell>
          <cell r="C23">
            <v>34.200000000000003</v>
          </cell>
          <cell r="D23">
            <v>23.3</v>
          </cell>
          <cell r="E23">
            <v>67.625</v>
          </cell>
          <cell r="F23">
            <v>85</v>
          </cell>
          <cell r="G23">
            <v>42</v>
          </cell>
          <cell r="H23">
            <v>12.96</v>
          </cell>
          <cell r="I23" t="str">
            <v>L</v>
          </cell>
          <cell r="J23">
            <v>32.04</v>
          </cell>
          <cell r="K23">
            <v>0</v>
          </cell>
        </row>
        <row r="24">
          <cell r="B24">
            <v>24.237500000000001</v>
          </cell>
          <cell r="C24">
            <v>28.6</v>
          </cell>
          <cell r="D24">
            <v>21.6</v>
          </cell>
          <cell r="E24">
            <v>85.083333333333329</v>
          </cell>
          <cell r="F24">
            <v>94</v>
          </cell>
          <cell r="G24">
            <v>53</v>
          </cell>
          <cell r="H24">
            <v>15.48</v>
          </cell>
          <cell r="I24" t="str">
            <v>S</v>
          </cell>
          <cell r="J24">
            <v>47.519999999999996</v>
          </cell>
          <cell r="K24">
            <v>24.6</v>
          </cell>
        </row>
        <row r="25">
          <cell r="B25">
            <v>23.995833333333334</v>
          </cell>
          <cell r="C25">
            <v>29.4</v>
          </cell>
          <cell r="D25">
            <v>21.7</v>
          </cell>
          <cell r="E25">
            <v>84.416666666666671</v>
          </cell>
          <cell r="F25">
            <v>95</v>
          </cell>
          <cell r="G25">
            <v>62</v>
          </cell>
          <cell r="H25">
            <v>14.76</v>
          </cell>
          <cell r="I25" t="str">
            <v>N</v>
          </cell>
          <cell r="J25">
            <v>31.680000000000003</v>
          </cell>
          <cell r="K25">
            <v>3.4</v>
          </cell>
        </row>
        <row r="26">
          <cell r="B26">
            <v>23.558333333333337</v>
          </cell>
          <cell r="C26">
            <v>28.2</v>
          </cell>
          <cell r="D26">
            <v>21.6</v>
          </cell>
          <cell r="E26">
            <v>88.583333333333329</v>
          </cell>
          <cell r="F26">
            <v>100</v>
          </cell>
          <cell r="G26">
            <v>71</v>
          </cell>
          <cell r="H26">
            <v>14.76</v>
          </cell>
          <cell r="I26" t="str">
            <v>N</v>
          </cell>
          <cell r="J26">
            <v>59.04</v>
          </cell>
          <cell r="K26">
            <v>44.8</v>
          </cell>
        </row>
        <row r="27">
          <cell r="B27">
            <v>23.762499999999999</v>
          </cell>
          <cell r="C27">
            <v>27.9</v>
          </cell>
          <cell r="D27">
            <v>22</v>
          </cell>
          <cell r="E27">
            <v>89.333333333333329</v>
          </cell>
          <cell r="F27">
            <v>97</v>
          </cell>
          <cell r="G27">
            <v>69</v>
          </cell>
          <cell r="H27">
            <v>21.96</v>
          </cell>
          <cell r="I27" t="str">
            <v>N</v>
          </cell>
          <cell r="J27">
            <v>35.28</v>
          </cell>
          <cell r="K27">
            <v>6.8</v>
          </cell>
        </row>
        <row r="28">
          <cell r="B28">
            <v>23.758333333333336</v>
          </cell>
          <cell r="C28">
            <v>28</v>
          </cell>
          <cell r="D28">
            <v>22.3</v>
          </cell>
          <cell r="E28">
            <v>88.5</v>
          </cell>
          <cell r="F28">
            <v>94</v>
          </cell>
          <cell r="G28">
            <v>69</v>
          </cell>
          <cell r="H28">
            <v>21.96</v>
          </cell>
          <cell r="I28" t="str">
            <v>NO</v>
          </cell>
          <cell r="J28">
            <v>40.32</v>
          </cell>
          <cell r="K28">
            <v>10</v>
          </cell>
        </row>
        <row r="29">
          <cell r="B29">
            <v>23.441666666666663</v>
          </cell>
          <cell r="C29">
            <v>28.6</v>
          </cell>
          <cell r="D29">
            <v>21.6</v>
          </cell>
          <cell r="E29">
            <v>92.166666666666671</v>
          </cell>
          <cell r="F29">
            <v>100</v>
          </cell>
          <cell r="G29">
            <v>69</v>
          </cell>
          <cell r="H29">
            <v>7.9200000000000008</v>
          </cell>
          <cell r="I29" t="str">
            <v>N</v>
          </cell>
          <cell r="J29">
            <v>54</v>
          </cell>
          <cell r="K29">
            <v>28.599999999999998</v>
          </cell>
        </row>
        <row r="30">
          <cell r="B30">
            <v>23.495833333333337</v>
          </cell>
          <cell r="C30">
            <v>28.3</v>
          </cell>
          <cell r="D30">
            <v>21.1</v>
          </cell>
          <cell r="E30">
            <v>90.833333333333329</v>
          </cell>
          <cell r="F30">
            <v>97</v>
          </cell>
          <cell r="G30">
            <v>70</v>
          </cell>
          <cell r="H30">
            <v>14.4</v>
          </cell>
          <cell r="I30" t="str">
            <v>NE</v>
          </cell>
          <cell r="J30">
            <v>61.560000000000009</v>
          </cell>
          <cell r="K30">
            <v>10.799999999999999</v>
          </cell>
        </row>
        <row r="31">
          <cell r="B31">
            <v>23.933333333333326</v>
          </cell>
          <cell r="C31">
            <v>30.4</v>
          </cell>
          <cell r="D31">
            <v>21.5</v>
          </cell>
          <cell r="E31">
            <v>84.958333333333329</v>
          </cell>
          <cell r="F31">
            <v>95</v>
          </cell>
          <cell r="G31">
            <v>57</v>
          </cell>
          <cell r="H31">
            <v>12.6</v>
          </cell>
          <cell r="I31" t="str">
            <v>NE</v>
          </cell>
          <cell r="J31">
            <v>37.800000000000004</v>
          </cell>
          <cell r="K31">
            <v>0.8</v>
          </cell>
        </row>
        <row r="32">
          <cell r="B32">
            <v>25.520833333333332</v>
          </cell>
          <cell r="C32">
            <v>31.7</v>
          </cell>
          <cell r="D32">
            <v>22.1</v>
          </cell>
          <cell r="E32">
            <v>78.666666666666671</v>
          </cell>
          <cell r="F32">
            <v>92</v>
          </cell>
          <cell r="G32">
            <v>57</v>
          </cell>
          <cell r="H32">
            <v>14.4</v>
          </cell>
          <cell r="I32" t="str">
            <v>N</v>
          </cell>
          <cell r="J32">
            <v>28.44</v>
          </cell>
          <cell r="K32">
            <v>0.2</v>
          </cell>
        </row>
        <row r="33">
          <cell r="B33">
            <v>24.395833333333332</v>
          </cell>
          <cell r="C33">
            <v>28.9</v>
          </cell>
          <cell r="D33">
            <v>22.5</v>
          </cell>
          <cell r="E33">
            <v>86</v>
          </cell>
          <cell r="F33">
            <v>93</v>
          </cell>
          <cell r="G33">
            <v>68</v>
          </cell>
          <cell r="H33">
            <v>17.28</v>
          </cell>
          <cell r="I33" t="str">
            <v>N</v>
          </cell>
          <cell r="J33">
            <v>41.76</v>
          </cell>
          <cell r="K33">
            <v>4</v>
          </cell>
        </row>
        <row r="34">
          <cell r="B34">
            <v>23.724999999999998</v>
          </cell>
          <cell r="C34">
            <v>28.4</v>
          </cell>
          <cell r="D34">
            <v>21.4</v>
          </cell>
          <cell r="E34">
            <v>88.041666666666671</v>
          </cell>
          <cell r="F34">
            <v>95</v>
          </cell>
          <cell r="G34">
            <v>73</v>
          </cell>
          <cell r="H34">
            <v>18.720000000000002</v>
          </cell>
          <cell r="I34" t="str">
            <v>NO</v>
          </cell>
          <cell r="J34">
            <v>41.76</v>
          </cell>
          <cell r="K34">
            <v>15.4</v>
          </cell>
        </row>
        <row r="35">
          <cell r="B35">
            <v>25.916666666666668</v>
          </cell>
          <cell r="C35">
            <v>33.200000000000003</v>
          </cell>
          <cell r="D35">
            <v>21.7</v>
          </cell>
          <cell r="E35">
            <v>81.208333333333329</v>
          </cell>
          <cell r="F35">
            <v>95</v>
          </cell>
          <cell r="G35">
            <v>49</v>
          </cell>
          <cell r="H35">
            <v>26.64</v>
          </cell>
          <cell r="I35" t="str">
            <v>NO</v>
          </cell>
          <cell r="J35">
            <v>51.84</v>
          </cell>
          <cell r="K35">
            <v>9.4</v>
          </cell>
        </row>
        <row r="36">
          <cell r="I36" t="str">
            <v>L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23.875</v>
          </cell>
          <cell r="C5">
            <v>30.4</v>
          </cell>
          <cell r="D5">
            <v>19.8</v>
          </cell>
          <cell r="E5">
            <v>81.416666666666671</v>
          </cell>
          <cell r="F5">
            <v>100</v>
          </cell>
          <cell r="G5">
            <v>48</v>
          </cell>
          <cell r="H5">
            <v>5.4</v>
          </cell>
          <cell r="I5" t="str">
            <v>NE</v>
          </cell>
          <cell r="J5">
            <v>13.32</v>
          </cell>
          <cell r="K5">
            <v>0.4</v>
          </cell>
        </row>
        <row r="6">
          <cell r="B6">
            <v>26.620833333333334</v>
          </cell>
          <cell r="C6">
            <v>33</v>
          </cell>
          <cell r="D6">
            <v>22</v>
          </cell>
          <cell r="E6">
            <v>72.458333333333329</v>
          </cell>
          <cell r="F6">
            <v>90</v>
          </cell>
          <cell r="G6">
            <v>47</v>
          </cell>
          <cell r="H6">
            <v>11.520000000000001</v>
          </cell>
          <cell r="I6" t="str">
            <v>L</v>
          </cell>
          <cell r="J6">
            <v>27</v>
          </cell>
          <cell r="K6">
            <v>0</v>
          </cell>
        </row>
        <row r="7">
          <cell r="B7">
            <v>26.608333333333334</v>
          </cell>
          <cell r="C7">
            <v>30.5</v>
          </cell>
          <cell r="D7">
            <v>23</v>
          </cell>
          <cell r="E7">
            <v>76.958333333333329</v>
          </cell>
          <cell r="F7">
            <v>88</v>
          </cell>
          <cell r="G7">
            <v>63</v>
          </cell>
          <cell r="H7">
            <v>11.16</v>
          </cell>
          <cell r="I7" t="str">
            <v>N</v>
          </cell>
          <cell r="J7">
            <v>20.52</v>
          </cell>
          <cell r="K7">
            <v>0.2</v>
          </cell>
        </row>
        <row r="8">
          <cell r="B8">
            <v>24.570833333333329</v>
          </cell>
          <cell r="C8">
            <v>27.1</v>
          </cell>
          <cell r="D8">
            <v>22.3</v>
          </cell>
          <cell r="E8">
            <v>91.958333333333329</v>
          </cell>
          <cell r="F8">
            <v>100</v>
          </cell>
          <cell r="G8">
            <v>78</v>
          </cell>
          <cell r="H8">
            <v>12.24</v>
          </cell>
          <cell r="I8" t="str">
            <v>SE</v>
          </cell>
          <cell r="J8">
            <v>29.52</v>
          </cell>
          <cell r="K8">
            <v>25.999999999999993</v>
          </cell>
        </row>
        <row r="9">
          <cell r="B9">
            <v>26.454166666666666</v>
          </cell>
          <cell r="C9">
            <v>31.7</v>
          </cell>
          <cell r="D9">
            <v>22.4</v>
          </cell>
          <cell r="E9">
            <v>80.25</v>
          </cell>
          <cell r="F9">
            <v>100</v>
          </cell>
          <cell r="G9">
            <v>54</v>
          </cell>
          <cell r="H9">
            <v>10.08</v>
          </cell>
          <cell r="I9" t="str">
            <v>NE</v>
          </cell>
          <cell r="J9">
            <v>22.32</v>
          </cell>
          <cell r="K9">
            <v>0.2</v>
          </cell>
        </row>
        <row r="10">
          <cell r="B10">
            <v>27.270833333333339</v>
          </cell>
          <cell r="C10">
            <v>32.200000000000003</v>
          </cell>
          <cell r="D10">
            <v>23.6</v>
          </cell>
          <cell r="E10">
            <v>80.291666666666671</v>
          </cell>
          <cell r="F10">
            <v>100</v>
          </cell>
          <cell r="G10">
            <v>53</v>
          </cell>
          <cell r="H10">
            <v>11.879999999999999</v>
          </cell>
          <cell r="I10" t="str">
            <v>N</v>
          </cell>
          <cell r="J10">
            <v>26.64</v>
          </cell>
          <cell r="K10">
            <v>0.8</v>
          </cell>
        </row>
        <row r="11">
          <cell r="B11">
            <v>25.420833333333334</v>
          </cell>
          <cell r="C11">
            <v>29.4</v>
          </cell>
          <cell r="D11">
            <v>23.9</v>
          </cell>
          <cell r="E11">
            <v>89.166666666666671</v>
          </cell>
          <cell r="F11">
            <v>100</v>
          </cell>
          <cell r="G11">
            <v>66</v>
          </cell>
          <cell r="H11">
            <v>10.08</v>
          </cell>
          <cell r="I11" t="str">
            <v>NO</v>
          </cell>
          <cell r="J11">
            <v>33.480000000000004</v>
          </cell>
          <cell r="K11">
            <v>8.8000000000000007</v>
          </cell>
        </row>
        <row r="12">
          <cell r="B12">
            <v>27.212500000000002</v>
          </cell>
          <cell r="C12">
            <v>34.700000000000003</v>
          </cell>
          <cell r="D12">
            <v>22.8</v>
          </cell>
          <cell r="E12">
            <v>80.916666666666671</v>
          </cell>
          <cell r="F12">
            <v>100</v>
          </cell>
          <cell r="G12">
            <v>45</v>
          </cell>
          <cell r="H12">
            <v>6.48</v>
          </cell>
          <cell r="I12" t="str">
            <v>L</v>
          </cell>
          <cell r="J12">
            <v>19.440000000000001</v>
          </cell>
          <cell r="K12">
            <v>1</v>
          </cell>
        </row>
        <row r="13">
          <cell r="B13">
            <v>27.883333333333329</v>
          </cell>
          <cell r="C13">
            <v>34.799999999999997</v>
          </cell>
          <cell r="D13">
            <v>22.4</v>
          </cell>
          <cell r="E13">
            <v>80.166666666666671</v>
          </cell>
          <cell r="F13">
            <v>100</v>
          </cell>
          <cell r="G13">
            <v>50</v>
          </cell>
          <cell r="H13">
            <v>9.3600000000000012</v>
          </cell>
          <cell r="I13" t="str">
            <v>N</v>
          </cell>
          <cell r="J13">
            <v>23.400000000000002</v>
          </cell>
          <cell r="K13">
            <v>9.8000000000000007</v>
          </cell>
        </row>
        <row r="14">
          <cell r="B14">
            <v>26.366666666666664</v>
          </cell>
          <cell r="C14">
            <v>31.8</v>
          </cell>
          <cell r="D14">
            <v>22.2</v>
          </cell>
          <cell r="E14">
            <v>77</v>
          </cell>
          <cell r="F14">
            <v>100</v>
          </cell>
          <cell r="G14">
            <v>48</v>
          </cell>
          <cell r="H14">
            <v>7.5600000000000005</v>
          </cell>
          <cell r="I14" t="str">
            <v>SO</v>
          </cell>
          <cell r="J14">
            <v>23.759999999999998</v>
          </cell>
          <cell r="K14">
            <v>6.4000000000000012</v>
          </cell>
        </row>
        <row r="15">
          <cell r="B15">
            <v>27.783333333333335</v>
          </cell>
          <cell r="C15">
            <v>35.200000000000003</v>
          </cell>
          <cell r="D15">
            <v>20.8</v>
          </cell>
          <cell r="E15">
            <v>65.25</v>
          </cell>
          <cell r="F15">
            <v>100</v>
          </cell>
          <cell r="G15">
            <v>27</v>
          </cell>
          <cell r="H15">
            <v>7.9200000000000008</v>
          </cell>
          <cell r="I15" t="str">
            <v>S</v>
          </cell>
          <cell r="J15">
            <v>28.08</v>
          </cell>
          <cell r="K15">
            <v>0</v>
          </cell>
        </row>
        <row r="16">
          <cell r="B16">
            <v>26.883333333333329</v>
          </cell>
          <cell r="C16">
            <v>34.299999999999997</v>
          </cell>
          <cell r="D16">
            <v>18.8</v>
          </cell>
          <cell r="E16">
            <v>56.5</v>
          </cell>
          <cell r="F16">
            <v>100</v>
          </cell>
          <cell r="G16">
            <v>27</v>
          </cell>
          <cell r="H16">
            <v>7.2</v>
          </cell>
          <cell r="I16" t="str">
            <v>S</v>
          </cell>
          <cell r="J16">
            <v>18.720000000000002</v>
          </cell>
          <cell r="K16">
            <v>0</v>
          </cell>
        </row>
        <row r="17">
          <cell r="B17">
            <v>27.516666666666666</v>
          </cell>
          <cell r="C17">
            <v>35.1</v>
          </cell>
          <cell r="D17">
            <v>20.2</v>
          </cell>
          <cell r="E17">
            <v>63.416666666666664</v>
          </cell>
          <cell r="F17">
            <v>93</v>
          </cell>
          <cell r="G17">
            <v>34</v>
          </cell>
          <cell r="H17">
            <v>15.48</v>
          </cell>
          <cell r="I17" t="str">
            <v>SE</v>
          </cell>
          <cell r="J17">
            <v>28.08</v>
          </cell>
          <cell r="K17">
            <v>0</v>
          </cell>
        </row>
        <row r="18">
          <cell r="B18">
            <v>28.834782608695651</v>
          </cell>
          <cell r="C18">
            <v>34.700000000000003</v>
          </cell>
          <cell r="D18">
            <v>23.8</v>
          </cell>
          <cell r="E18">
            <v>66.260869565217391</v>
          </cell>
          <cell r="F18">
            <v>89</v>
          </cell>
          <cell r="G18">
            <v>42</v>
          </cell>
          <cell r="H18">
            <v>9.7200000000000006</v>
          </cell>
          <cell r="I18" t="str">
            <v>S</v>
          </cell>
          <cell r="J18">
            <v>26.28</v>
          </cell>
          <cell r="K18">
            <v>0</v>
          </cell>
        </row>
        <row r="19">
          <cell r="B19">
            <v>33.549999999999997</v>
          </cell>
          <cell r="C19">
            <v>35.799999999999997</v>
          </cell>
          <cell r="D19">
            <v>29.8</v>
          </cell>
          <cell r="E19">
            <v>43.9</v>
          </cell>
          <cell r="F19">
            <v>62</v>
          </cell>
          <cell r="G19">
            <v>34</v>
          </cell>
          <cell r="H19">
            <v>14.04</v>
          </cell>
          <cell r="I19" t="str">
            <v>NE</v>
          </cell>
          <cell r="J19">
            <v>27.36</v>
          </cell>
          <cell r="K19">
            <v>0</v>
          </cell>
        </row>
        <row r="20">
          <cell r="B20">
            <v>32.458333333333329</v>
          </cell>
          <cell r="C20">
            <v>35.299999999999997</v>
          </cell>
          <cell r="D20">
            <v>29.5</v>
          </cell>
          <cell r="E20">
            <v>54</v>
          </cell>
          <cell r="F20">
            <v>66</v>
          </cell>
          <cell r="G20">
            <v>43</v>
          </cell>
          <cell r="H20">
            <v>12.6</v>
          </cell>
          <cell r="I20" t="str">
            <v>N</v>
          </cell>
          <cell r="J20">
            <v>30.240000000000002</v>
          </cell>
          <cell r="K20">
            <v>0</v>
          </cell>
        </row>
        <row r="21">
          <cell r="B21">
            <v>28.658333333333335</v>
          </cell>
          <cell r="C21">
            <v>34.5</v>
          </cell>
          <cell r="D21">
            <v>23.5</v>
          </cell>
          <cell r="E21">
            <v>68.208333333333329</v>
          </cell>
          <cell r="F21">
            <v>90</v>
          </cell>
          <cell r="G21">
            <v>47</v>
          </cell>
          <cell r="H21">
            <v>18</v>
          </cell>
          <cell r="I21" t="str">
            <v>N</v>
          </cell>
          <cell r="J21">
            <v>50.76</v>
          </cell>
          <cell r="K21">
            <v>0</v>
          </cell>
        </row>
        <row r="22">
          <cell r="B22">
            <v>26.504166666666666</v>
          </cell>
          <cell r="C22">
            <v>32.299999999999997</v>
          </cell>
          <cell r="D22">
            <v>22.2</v>
          </cell>
          <cell r="E22">
            <v>77.166666666666671</v>
          </cell>
          <cell r="F22">
            <v>100</v>
          </cell>
          <cell r="G22">
            <v>47</v>
          </cell>
          <cell r="H22">
            <v>12.6</v>
          </cell>
          <cell r="I22" t="str">
            <v>NO</v>
          </cell>
          <cell r="J22">
            <v>62.639999999999993</v>
          </cell>
          <cell r="K22">
            <v>8.5999999999999979</v>
          </cell>
        </row>
        <row r="23">
          <cell r="B23">
            <v>27.300000000000008</v>
          </cell>
          <cell r="C23">
            <v>33.6</v>
          </cell>
          <cell r="D23">
            <v>23.5</v>
          </cell>
          <cell r="E23">
            <v>76.25</v>
          </cell>
          <cell r="F23">
            <v>100</v>
          </cell>
          <cell r="G23">
            <v>47</v>
          </cell>
          <cell r="H23">
            <v>13.68</v>
          </cell>
          <cell r="I23" t="str">
            <v>N</v>
          </cell>
          <cell r="J23">
            <v>36.36</v>
          </cell>
          <cell r="K23">
            <v>1.5999999999999999</v>
          </cell>
        </row>
        <row r="24">
          <cell r="B24">
            <v>25.893749999999994</v>
          </cell>
          <cell r="C24">
            <v>32.5</v>
          </cell>
          <cell r="D24">
            <v>22.2</v>
          </cell>
          <cell r="E24">
            <v>83.0625</v>
          </cell>
          <cell r="F24">
            <v>100</v>
          </cell>
          <cell r="G24">
            <v>54</v>
          </cell>
          <cell r="H24">
            <v>23.759999999999998</v>
          </cell>
          <cell r="I24" t="str">
            <v>L</v>
          </cell>
          <cell r="J24">
            <v>50.76</v>
          </cell>
          <cell r="K24">
            <v>18.2</v>
          </cell>
        </row>
        <row r="25">
          <cell r="B25">
            <v>26.137499999999999</v>
          </cell>
          <cell r="C25">
            <v>28.5</v>
          </cell>
          <cell r="D25">
            <v>23.7</v>
          </cell>
          <cell r="E25">
            <v>79.5</v>
          </cell>
          <cell r="F25">
            <v>90</v>
          </cell>
          <cell r="G25">
            <v>71</v>
          </cell>
          <cell r="H25">
            <v>12.24</v>
          </cell>
          <cell r="I25" t="str">
            <v>N</v>
          </cell>
          <cell r="J25">
            <v>22.32</v>
          </cell>
          <cell r="K25">
            <v>0</v>
          </cell>
        </row>
        <row r="26">
          <cell r="B26">
            <v>28.090909090909086</v>
          </cell>
          <cell r="C26">
            <v>30.6</v>
          </cell>
          <cell r="D26">
            <v>25</v>
          </cell>
          <cell r="E26">
            <v>73</v>
          </cell>
          <cell r="F26">
            <v>89</v>
          </cell>
          <cell r="G26">
            <v>62</v>
          </cell>
          <cell r="H26">
            <v>12.6</v>
          </cell>
          <cell r="I26" t="str">
            <v>N</v>
          </cell>
          <cell r="J26">
            <v>30.96</v>
          </cell>
          <cell r="K26">
            <v>0.2</v>
          </cell>
        </row>
        <row r="27">
          <cell r="B27">
            <v>25.508333333333329</v>
          </cell>
          <cell r="C27">
            <v>30.7</v>
          </cell>
          <cell r="D27">
            <v>23.1</v>
          </cell>
          <cell r="E27">
            <v>85.875</v>
          </cell>
          <cell r="F27">
            <v>100</v>
          </cell>
          <cell r="G27">
            <v>61</v>
          </cell>
          <cell r="H27">
            <v>15.48</v>
          </cell>
          <cell r="I27" t="str">
            <v>N</v>
          </cell>
          <cell r="J27">
            <v>33.119999999999997</v>
          </cell>
          <cell r="K27">
            <v>6.2000000000000011</v>
          </cell>
        </row>
        <row r="28">
          <cell r="B28">
            <v>23.787499999999998</v>
          </cell>
          <cell r="C28">
            <v>26.7</v>
          </cell>
          <cell r="D28">
            <v>22.5</v>
          </cell>
          <cell r="E28">
            <v>96.833333333333329</v>
          </cell>
          <cell r="F28">
            <v>100</v>
          </cell>
          <cell r="G28">
            <v>82</v>
          </cell>
          <cell r="H28">
            <v>12.96</v>
          </cell>
          <cell r="I28" t="str">
            <v>N</v>
          </cell>
          <cell r="J28">
            <v>32.76</v>
          </cell>
          <cell r="K28">
            <v>46.4</v>
          </cell>
        </row>
        <row r="29">
          <cell r="B29">
            <v>24.170833333333331</v>
          </cell>
          <cell r="C29">
            <v>26.8</v>
          </cell>
          <cell r="D29">
            <v>23.1</v>
          </cell>
          <cell r="E29">
            <v>96.727272727272734</v>
          </cell>
          <cell r="F29">
            <v>100</v>
          </cell>
          <cell r="G29">
            <v>83</v>
          </cell>
          <cell r="H29">
            <v>9</v>
          </cell>
          <cell r="I29" t="str">
            <v>SE</v>
          </cell>
          <cell r="J29">
            <v>25.56</v>
          </cell>
          <cell r="K29">
            <v>17</v>
          </cell>
        </row>
        <row r="30">
          <cell r="B30">
            <v>24.712499999999995</v>
          </cell>
          <cell r="C30">
            <v>27.5</v>
          </cell>
          <cell r="D30">
            <v>23.4</v>
          </cell>
          <cell r="E30">
            <v>90</v>
          </cell>
          <cell r="F30">
            <v>100</v>
          </cell>
          <cell r="G30">
            <v>72</v>
          </cell>
          <cell r="H30">
            <v>19.440000000000001</v>
          </cell>
          <cell r="I30" t="str">
            <v>N</v>
          </cell>
          <cell r="J30">
            <v>39.96</v>
          </cell>
          <cell r="K30">
            <v>3.8000000000000003</v>
          </cell>
        </row>
        <row r="31">
          <cell r="B31">
            <v>26.533333333333331</v>
          </cell>
          <cell r="C31">
            <v>31.4</v>
          </cell>
          <cell r="D31">
            <v>24</v>
          </cell>
          <cell r="E31">
            <v>79.083333333333329</v>
          </cell>
          <cell r="F31">
            <v>91</v>
          </cell>
          <cell r="G31">
            <v>58</v>
          </cell>
          <cell r="H31">
            <v>12.6</v>
          </cell>
          <cell r="I31" t="str">
            <v>N</v>
          </cell>
          <cell r="J31">
            <v>34.200000000000003</v>
          </cell>
          <cell r="K31">
            <v>6.8</v>
          </cell>
        </row>
        <row r="32">
          <cell r="B32">
            <v>25.883333333333326</v>
          </cell>
          <cell r="C32">
            <v>31.8</v>
          </cell>
          <cell r="D32">
            <v>23.5</v>
          </cell>
          <cell r="E32">
            <v>84.454545454545453</v>
          </cell>
          <cell r="F32">
            <v>100</v>
          </cell>
          <cell r="G32">
            <v>56</v>
          </cell>
          <cell r="H32">
            <v>14.76</v>
          </cell>
          <cell r="I32" t="str">
            <v>S</v>
          </cell>
          <cell r="J32">
            <v>34.92</v>
          </cell>
          <cell r="K32">
            <v>2.2000000000000002</v>
          </cell>
        </row>
        <row r="33">
          <cell r="B33">
            <v>25.194444444444446</v>
          </cell>
          <cell r="C33">
            <v>30.9</v>
          </cell>
          <cell r="D33">
            <v>22.8</v>
          </cell>
          <cell r="E33">
            <v>91.277777777777771</v>
          </cell>
          <cell r="F33">
            <v>100</v>
          </cell>
          <cell r="G33">
            <v>65</v>
          </cell>
          <cell r="H33">
            <v>19.8</v>
          </cell>
          <cell r="I33" t="str">
            <v>NO</v>
          </cell>
          <cell r="J33">
            <v>39.96</v>
          </cell>
          <cell r="K33">
            <v>16.2</v>
          </cell>
        </row>
        <row r="34">
          <cell r="B34">
            <v>27.558333333333334</v>
          </cell>
          <cell r="C34">
            <v>32.200000000000003</v>
          </cell>
          <cell r="D34">
            <v>23.3</v>
          </cell>
          <cell r="E34">
            <v>79.5</v>
          </cell>
          <cell r="F34">
            <v>100</v>
          </cell>
          <cell r="G34">
            <v>53</v>
          </cell>
          <cell r="H34">
            <v>13.32</v>
          </cell>
          <cell r="I34" t="str">
            <v>N</v>
          </cell>
          <cell r="J34">
            <v>28.44</v>
          </cell>
          <cell r="K34">
            <v>16.8</v>
          </cell>
        </row>
        <row r="35">
          <cell r="B35">
            <v>28.224999999999998</v>
          </cell>
          <cell r="C35">
            <v>31.9</v>
          </cell>
          <cell r="D35">
            <v>24.8</v>
          </cell>
          <cell r="E35">
            <v>77.833333333333329</v>
          </cell>
          <cell r="F35">
            <v>94</v>
          </cell>
          <cell r="G35">
            <v>66</v>
          </cell>
          <cell r="H35">
            <v>11.520000000000001</v>
          </cell>
          <cell r="I35" t="str">
            <v>N</v>
          </cell>
          <cell r="J35">
            <v>42.480000000000004</v>
          </cell>
          <cell r="K35">
            <v>5.4</v>
          </cell>
        </row>
        <row r="36">
          <cell r="I36" t="str">
            <v>N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21.837499999999995</v>
          </cell>
          <cell r="C5">
            <v>27.6</v>
          </cell>
          <cell r="D5">
            <v>18</v>
          </cell>
          <cell r="E5">
            <v>83.125</v>
          </cell>
          <cell r="F5">
            <v>95</v>
          </cell>
          <cell r="G5">
            <v>63</v>
          </cell>
          <cell r="H5">
            <v>8.64</v>
          </cell>
          <cell r="I5" t="str">
            <v>NO</v>
          </cell>
          <cell r="J5">
            <v>24.840000000000003</v>
          </cell>
          <cell r="K5">
            <v>0.2</v>
          </cell>
        </row>
        <row r="6">
          <cell r="B6">
            <v>24.375</v>
          </cell>
          <cell r="C6">
            <v>30.3</v>
          </cell>
          <cell r="D6">
            <v>19.5</v>
          </cell>
          <cell r="E6">
            <v>74</v>
          </cell>
          <cell r="F6">
            <v>95</v>
          </cell>
          <cell r="G6">
            <v>50</v>
          </cell>
          <cell r="H6">
            <v>11.16</v>
          </cell>
          <cell r="I6" t="str">
            <v>O</v>
          </cell>
          <cell r="J6">
            <v>39.6</v>
          </cell>
          <cell r="K6">
            <v>0</v>
          </cell>
        </row>
        <row r="7">
          <cell r="B7">
            <v>25.833333333333332</v>
          </cell>
          <cell r="C7">
            <v>31.7</v>
          </cell>
          <cell r="D7">
            <v>20.399999999999999</v>
          </cell>
          <cell r="E7">
            <v>70.125</v>
          </cell>
          <cell r="F7">
            <v>91</v>
          </cell>
          <cell r="G7">
            <v>49</v>
          </cell>
          <cell r="H7">
            <v>12.6</v>
          </cell>
          <cell r="I7" t="str">
            <v>SO</v>
          </cell>
          <cell r="J7">
            <v>29.880000000000003</v>
          </cell>
          <cell r="K7">
            <v>0</v>
          </cell>
        </row>
        <row r="8">
          <cell r="B8">
            <v>26.212499999999995</v>
          </cell>
          <cell r="C8">
            <v>31.2</v>
          </cell>
          <cell r="D8">
            <v>23.2</v>
          </cell>
          <cell r="E8">
            <v>77.041666666666671</v>
          </cell>
          <cell r="F8">
            <v>92</v>
          </cell>
          <cell r="G8">
            <v>54</v>
          </cell>
          <cell r="H8">
            <v>7.2</v>
          </cell>
          <cell r="I8" t="str">
            <v>SE</v>
          </cell>
          <cell r="J8">
            <v>15.120000000000001</v>
          </cell>
          <cell r="K8">
            <v>0</v>
          </cell>
        </row>
        <row r="9">
          <cell r="B9">
            <v>25.5625</v>
          </cell>
          <cell r="C9">
            <v>30.6</v>
          </cell>
          <cell r="D9">
            <v>23.1</v>
          </cell>
          <cell r="E9">
            <v>84.416666666666671</v>
          </cell>
          <cell r="F9">
            <v>95</v>
          </cell>
          <cell r="G9">
            <v>64</v>
          </cell>
          <cell r="H9">
            <v>5.04</v>
          </cell>
          <cell r="I9" t="str">
            <v>SE</v>
          </cell>
          <cell r="J9">
            <v>29.16</v>
          </cell>
          <cell r="K9">
            <v>3.1999999999999997</v>
          </cell>
        </row>
        <row r="10">
          <cell r="B10">
            <v>24.287499999999998</v>
          </cell>
          <cell r="C10">
            <v>29.3</v>
          </cell>
          <cell r="D10">
            <v>22.7</v>
          </cell>
          <cell r="E10">
            <v>90</v>
          </cell>
          <cell r="F10">
            <v>96</v>
          </cell>
          <cell r="G10">
            <v>66</v>
          </cell>
          <cell r="H10">
            <v>8.2799999999999994</v>
          </cell>
          <cell r="I10" t="str">
            <v>O</v>
          </cell>
          <cell r="J10">
            <v>19.8</v>
          </cell>
          <cell r="K10">
            <v>8.6</v>
          </cell>
        </row>
        <row r="11">
          <cell r="B11">
            <v>24.458333333333332</v>
          </cell>
          <cell r="C11">
            <v>29.7</v>
          </cell>
          <cell r="D11">
            <v>22.8</v>
          </cell>
          <cell r="E11">
            <v>91.541666666666671</v>
          </cell>
          <cell r="F11">
            <v>97</v>
          </cell>
          <cell r="G11">
            <v>66</v>
          </cell>
          <cell r="H11">
            <v>8.64</v>
          </cell>
          <cell r="I11" t="str">
            <v>SE</v>
          </cell>
          <cell r="J11">
            <v>24.48</v>
          </cell>
          <cell r="K11">
            <v>18.400000000000002</v>
          </cell>
        </row>
        <row r="12">
          <cell r="B12">
            <v>26.075000000000006</v>
          </cell>
          <cell r="C12">
            <v>32.700000000000003</v>
          </cell>
          <cell r="D12">
            <v>22.3</v>
          </cell>
          <cell r="E12">
            <v>81.708333333333329</v>
          </cell>
          <cell r="F12">
            <v>98</v>
          </cell>
          <cell r="G12">
            <v>46</v>
          </cell>
          <cell r="H12">
            <v>7.2</v>
          </cell>
          <cell r="I12" t="str">
            <v>N</v>
          </cell>
          <cell r="J12">
            <v>17.28</v>
          </cell>
          <cell r="K12">
            <v>0.2</v>
          </cell>
        </row>
        <row r="13">
          <cell r="B13">
            <v>27.608333333333338</v>
          </cell>
          <cell r="C13">
            <v>34.6</v>
          </cell>
          <cell r="D13">
            <v>21.8</v>
          </cell>
          <cell r="E13">
            <v>71.208333333333329</v>
          </cell>
          <cell r="F13">
            <v>96</v>
          </cell>
          <cell r="G13">
            <v>41</v>
          </cell>
          <cell r="H13">
            <v>8.2799999999999994</v>
          </cell>
          <cell r="I13" t="str">
            <v>L</v>
          </cell>
          <cell r="J13">
            <v>20.16</v>
          </cell>
          <cell r="K13">
            <v>0.2</v>
          </cell>
        </row>
        <row r="14">
          <cell r="B14">
            <v>27.4375</v>
          </cell>
          <cell r="C14">
            <v>33.700000000000003</v>
          </cell>
          <cell r="D14">
            <v>21.8</v>
          </cell>
          <cell r="E14">
            <v>61.416666666666664</v>
          </cell>
          <cell r="F14">
            <v>93</v>
          </cell>
          <cell r="G14">
            <v>26</v>
          </cell>
          <cell r="H14">
            <v>11.16</v>
          </cell>
          <cell r="I14" t="str">
            <v>N</v>
          </cell>
          <cell r="J14">
            <v>25.56</v>
          </cell>
          <cell r="K14">
            <v>0</v>
          </cell>
        </row>
        <row r="15">
          <cell r="B15">
            <v>26.770833333333332</v>
          </cell>
          <cell r="C15">
            <v>34.299999999999997</v>
          </cell>
          <cell r="D15">
            <v>19.5</v>
          </cell>
          <cell r="E15">
            <v>52.125</v>
          </cell>
          <cell r="F15">
            <v>89</v>
          </cell>
          <cell r="G15">
            <v>21</v>
          </cell>
          <cell r="H15">
            <v>12.24</v>
          </cell>
          <cell r="I15" t="str">
            <v>N</v>
          </cell>
          <cell r="J15">
            <v>33.840000000000003</v>
          </cell>
          <cell r="K15">
            <v>0</v>
          </cell>
        </row>
        <row r="16">
          <cell r="B16">
            <v>25.208333333333332</v>
          </cell>
          <cell r="C16">
            <v>33.200000000000003</v>
          </cell>
          <cell r="D16">
            <v>17.5</v>
          </cell>
          <cell r="E16">
            <v>58.291666666666664</v>
          </cell>
          <cell r="F16">
            <v>87</v>
          </cell>
          <cell r="G16">
            <v>30</v>
          </cell>
          <cell r="H16">
            <v>10.44</v>
          </cell>
          <cell r="I16" t="str">
            <v>O</v>
          </cell>
          <cell r="J16">
            <v>39.24</v>
          </cell>
          <cell r="K16">
            <v>0</v>
          </cell>
        </row>
        <row r="17">
          <cell r="B17">
            <v>27.229166666666671</v>
          </cell>
          <cell r="C17">
            <v>34.299999999999997</v>
          </cell>
          <cell r="D17">
            <v>21.6</v>
          </cell>
          <cell r="E17">
            <v>61.166666666666664</v>
          </cell>
          <cell r="F17">
            <v>79</v>
          </cell>
          <cell r="G17">
            <v>41</v>
          </cell>
          <cell r="H17">
            <v>7.5600000000000005</v>
          </cell>
          <cell r="I17" t="str">
            <v>O</v>
          </cell>
          <cell r="J17">
            <v>35.28</v>
          </cell>
          <cell r="K17">
            <v>0</v>
          </cell>
        </row>
        <row r="18">
          <cell r="B18">
            <v>28.087499999999995</v>
          </cell>
          <cell r="C18">
            <v>35.700000000000003</v>
          </cell>
          <cell r="D18">
            <v>22.5</v>
          </cell>
          <cell r="E18">
            <v>65.166666666666671</v>
          </cell>
          <cell r="F18">
            <v>89</v>
          </cell>
          <cell r="G18">
            <v>39</v>
          </cell>
          <cell r="H18">
            <v>7.9200000000000008</v>
          </cell>
          <cell r="I18" t="str">
            <v>O</v>
          </cell>
          <cell r="J18">
            <v>25.2</v>
          </cell>
          <cell r="K18">
            <v>0</v>
          </cell>
        </row>
        <row r="19">
          <cell r="B19">
            <v>29.070833333333336</v>
          </cell>
          <cell r="C19">
            <v>35.700000000000003</v>
          </cell>
          <cell r="D19">
            <v>23</v>
          </cell>
          <cell r="E19">
            <v>62.666666666666664</v>
          </cell>
          <cell r="F19">
            <v>92</v>
          </cell>
          <cell r="G19">
            <v>33</v>
          </cell>
          <cell r="H19">
            <v>7.2</v>
          </cell>
          <cell r="I19" t="str">
            <v>NO</v>
          </cell>
          <cell r="J19">
            <v>21.6</v>
          </cell>
          <cell r="K19">
            <v>0</v>
          </cell>
        </row>
        <row r="20">
          <cell r="B20">
            <v>28.86666666666666</v>
          </cell>
          <cell r="C20">
            <v>36.1</v>
          </cell>
          <cell r="D20">
            <v>22.1</v>
          </cell>
          <cell r="E20">
            <v>60.958333333333336</v>
          </cell>
          <cell r="F20">
            <v>87</v>
          </cell>
          <cell r="G20">
            <v>34</v>
          </cell>
          <cell r="H20">
            <v>12.6</v>
          </cell>
          <cell r="I20" t="str">
            <v>SO</v>
          </cell>
          <cell r="J20">
            <v>29.880000000000003</v>
          </cell>
          <cell r="K20">
            <v>0</v>
          </cell>
        </row>
        <row r="21">
          <cell r="B21">
            <v>28.895833333333332</v>
          </cell>
          <cell r="C21">
            <v>35.200000000000003</v>
          </cell>
          <cell r="D21">
            <v>22.3</v>
          </cell>
          <cell r="E21">
            <v>62.291666666666664</v>
          </cell>
          <cell r="F21">
            <v>89</v>
          </cell>
          <cell r="G21">
            <v>37</v>
          </cell>
          <cell r="H21">
            <v>12.24</v>
          </cell>
          <cell r="I21" t="str">
            <v>SO</v>
          </cell>
          <cell r="J21">
            <v>31.680000000000003</v>
          </cell>
          <cell r="K21">
            <v>0</v>
          </cell>
        </row>
        <row r="22">
          <cell r="B22">
            <v>26.233333333333334</v>
          </cell>
          <cell r="C22">
            <v>34.299999999999997</v>
          </cell>
          <cell r="D22">
            <v>21.7</v>
          </cell>
          <cell r="E22">
            <v>71.916666666666671</v>
          </cell>
          <cell r="F22">
            <v>91</v>
          </cell>
          <cell r="G22">
            <v>45</v>
          </cell>
          <cell r="H22">
            <v>12.24</v>
          </cell>
          <cell r="I22" t="str">
            <v>N</v>
          </cell>
          <cell r="J22">
            <v>35.28</v>
          </cell>
          <cell r="K22">
            <v>19.8</v>
          </cell>
        </row>
        <row r="23">
          <cell r="B23">
            <v>26.316666666666659</v>
          </cell>
          <cell r="C23">
            <v>35.299999999999997</v>
          </cell>
          <cell r="D23">
            <v>20.6</v>
          </cell>
          <cell r="E23">
            <v>78.25</v>
          </cell>
          <cell r="F23">
            <v>97</v>
          </cell>
          <cell r="G23">
            <v>40</v>
          </cell>
          <cell r="H23">
            <v>11.520000000000001</v>
          </cell>
          <cell r="I23" t="str">
            <v>O</v>
          </cell>
          <cell r="J23">
            <v>51.480000000000004</v>
          </cell>
          <cell r="K23">
            <v>36.4</v>
          </cell>
        </row>
        <row r="24">
          <cell r="B24">
            <v>23.841666666666669</v>
          </cell>
          <cell r="C24">
            <v>28</v>
          </cell>
          <cell r="D24">
            <v>22.3</v>
          </cell>
          <cell r="E24">
            <v>90.208333333333329</v>
          </cell>
          <cell r="F24">
            <v>96</v>
          </cell>
          <cell r="G24">
            <v>71</v>
          </cell>
          <cell r="H24">
            <v>10.8</v>
          </cell>
          <cell r="I24" t="str">
            <v>SO</v>
          </cell>
          <cell r="J24">
            <v>29.52</v>
          </cell>
          <cell r="K24">
            <v>8.1999999999999993</v>
          </cell>
        </row>
        <row r="25">
          <cell r="B25">
            <v>23.037499999999994</v>
          </cell>
          <cell r="C25">
            <v>25.2</v>
          </cell>
          <cell r="D25">
            <v>21.5</v>
          </cell>
          <cell r="E25">
            <v>91.208333333333329</v>
          </cell>
          <cell r="F25">
            <v>96</v>
          </cell>
          <cell r="G25">
            <v>78</v>
          </cell>
          <cell r="H25">
            <v>16.559999999999999</v>
          </cell>
          <cell r="I25" t="str">
            <v>SO</v>
          </cell>
          <cell r="J25">
            <v>44.28</v>
          </cell>
          <cell r="K25">
            <v>3.8</v>
          </cell>
        </row>
        <row r="26">
          <cell r="B26">
            <v>23.441666666666663</v>
          </cell>
          <cell r="C26">
            <v>28</v>
          </cell>
          <cell r="D26">
            <v>21.5</v>
          </cell>
          <cell r="E26">
            <v>89.5</v>
          </cell>
          <cell r="F26">
            <v>96</v>
          </cell>
          <cell r="G26">
            <v>73</v>
          </cell>
          <cell r="H26">
            <v>8.64</v>
          </cell>
          <cell r="I26" t="str">
            <v>SO</v>
          </cell>
          <cell r="J26">
            <v>36.36</v>
          </cell>
          <cell r="K26">
            <v>23.4</v>
          </cell>
        </row>
        <row r="27">
          <cell r="B27">
            <v>23.979166666666668</v>
          </cell>
          <cell r="C27">
            <v>28.5</v>
          </cell>
          <cell r="D27">
            <v>21.8</v>
          </cell>
          <cell r="E27">
            <v>88.625</v>
          </cell>
          <cell r="F27">
            <v>97</v>
          </cell>
          <cell r="G27">
            <v>73</v>
          </cell>
          <cell r="H27">
            <v>14.04</v>
          </cell>
          <cell r="I27" t="str">
            <v>SO</v>
          </cell>
          <cell r="J27">
            <v>34.200000000000003</v>
          </cell>
          <cell r="K27">
            <v>13.799999999999997</v>
          </cell>
        </row>
        <row r="28">
          <cell r="B28">
            <v>23.508333333333329</v>
          </cell>
          <cell r="C28">
            <v>26.2</v>
          </cell>
          <cell r="D28">
            <v>22.2</v>
          </cell>
          <cell r="E28">
            <v>91.75</v>
          </cell>
          <cell r="F28">
            <v>96</v>
          </cell>
          <cell r="G28">
            <v>81</v>
          </cell>
          <cell r="H28">
            <v>11.879999999999999</v>
          </cell>
          <cell r="I28" t="str">
            <v>S</v>
          </cell>
          <cell r="J28">
            <v>34.56</v>
          </cell>
          <cell r="K28">
            <v>32.199999999999996</v>
          </cell>
        </row>
        <row r="29">
          <cell r="B29">
            <v>22.787500000000005</v>
          </cell>
          <cell r="C29">
            <v>26.1</v>
          </cell>
          <cell r="D29">
            <v>21.8</v>
          </cell>
          <cell r="E29">
            <v>94.458333333333329</v>
          </cell>
          <cell r="F29">
            <v>97</v>
          </cell>
          <cell r="G29">
            <v>79</v>
          </cell>
          <cell r="H29">
            <v>6.48</v>
          </cell>
          <cell r="I29" t="str">
            <v>S</v>
          </cell>
          <cell r="J29">
            <v>20.16</v>
          </cell>
          <cell r="K29">
            <v>46.600000000000009</v>
          </cell>
        </row>
        <row r="30">
          <cell r="B30">
            <v>23.316666666666666</v>
          </cell>
          <cell r="C30">
            <v>28.4</v>
          </cell>
          <cell r="D30">
            <v>21.3</v>
          </cell>
          <cell r="E30">
            <v>92.041666666666671</v>
          </cell>
          <cell r="F30">
            <v>97</v>
          </cell>
          <cell r="G30">
            <v>70</v>
          </cell>
          <cell r="H30">
            <v>12.96</v>
          </cell>
          <cell r="I30" t="str">
            <v>O</v>
          </cell>
          <cell r="J30">
            <v>29.52</v>
          </cell>
          <cell r="K30">
            <v>27.4</v>
          </cell>
        </row>
        <row r="31">
          <cell r="B31">
            <v>23.700000000000003</v>
          </cell>
          <cell r="C31">
            <v>30.3</v>
          </cell>
          <cell r="D31">
            <v>21.6</v>
          </cell>
          <cell r="E31">
            <v>88.375</v>
          </cell>
          <cell r="F31">
            <v>96</v>
          </cell>
          <cell r="G31">
            <v>64</v>
          </cell>
          <cell r="H31">
            <v>12.24</v>
          </cell>
          <cell r="I31" t="str">
            <v>SO</v>
          </cell>
          <cell r="J31">
            <v>30.6</v>
          </cell>
          <cell r="K31">
            <v>6.6000000000000005</v>
          </cell>
        </row>
        <row r="32">
          <cell r="B32">
            <v>24.675000000000001</v>
          </cell>
          <cell r="C32">
            <v>30.6</v>
          </cell>
          <cell r="D32">
            <v>22.1</v>
          </cell>
          <cell r="E32">
            <v>87</v>
          </cell>
          <cell r="F32">
            <v>97</v>
          </cell>
          <cell r="G32">
            <v>62</v>
          </cell>
          <cell r="H32">
            <v>9</v>
          </cell>
          <cell r="I32" t="str">
            <v>NO</v>
          </cell>
          <cell r="J32">
            <v>30.6</v>
          </cell>
          <cell r="K32">
            <v>6.1999999999999993</v>
          </cell>
        </row>
        <row r="33">
          <cell r="B33">
            <v>23.654166666666679</v>
          </cell>
          <cell r="C33">
            <v>28.5</v>
          </cell>
          <cell r="D33">
            <v>21.8</v>
          </cell>
          <cell r="E33">
            <v>91.833333333333329</v>
          </cell>
          <cell r="F33">
            <v>97</v>
          </cell>
          <cell r="G33">
            <v>74</v>
          </cell>
          <cell r="H33">
            <v>9.7200000000000006</v>
          </cell>
          <cell r="I33" t="str">
            <v>SO</v>
          </cell>
          <cell r="J33">
            <v>37.440000000000005</v>
          </cell>
          <cell r="K33">
            <v>57.2</v>
          </cell>
        </row>
        <row r="34">
          <cell r="B34">
            <v>25.554166666666664</v>
          </cell>
          <cell r="C34">
            <v>32.200000000000003</v>
          </cell>
          <cell r="D34">
            <v>21.1</v>
          </cell>
          <cell r="E34">
            <v>83</v>
          </cell>
          <cell r="F34">
            <v>97</v>
          </cell>
          <cell r="G34">
            <v>46</v>
          </cell>
          <cell r="H34">
            <v>12.24</v>
          </cell>
          <cell r="I34" t="str">
            <v>S</v>
          </cell>
          <cell r="J34">
            <v>30.96</v>
          </cell>
          <cell r="K34">
            <v>0.2</v>
          </cell>
        </row>
        <row r="35">
          <cell r="B35">
            <v>27.141666666666666</v>
          </cell>
          <cell r="C35">
            <v>33.4</v>
          </cell>
          <cell r="D35">
            <v>22.5</v>
          </cell>
          <cell r="E35">
            <v>77.833333333333329</v>
          </cell>
          <cell r="F35">
            <v>96</v>
          </cell>
          <cell r="G35">
            <v>48</v>
          </cell>
          <cell r="H35">
            <v>11.520000000000001</v>
          </cell>
          <cell r="I35" t="str">
            <v>S</v>
          </cell>
          <cell r="J35">
            <v>43.2</v>
          </cell>
          <cell r="K35">
            <v>0</v>
          </cell>
        </row>
        <row r="36">
          <cell r="I36" t="str">
            <v>SO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25.141666666666669</v>
          </cell>
          <cell r="C5">
            <v>28.2</v>
          </cell>
          <cell r="D5">
            <v>20.7</v>
          </cell>
          <cell r="E5">
            <v>66.333333333333329</v>
          </cell>
          <cell r="F5">
            <v>89</v>
          </cell>
          <cell r="G5">
            <v>53</v>
          </cell>
          <cell r="H5">
            <v>9.3600000000000012</v>
          </cell>
          <cell r="I5" t="str">
            <v>SO</v>
          </cell>
          <cell r="J5">
            <v>20.52</v>
          </cell>
          <cell r="K5">
            <v>0</v>
          </cell>
        </row>
        <row r="6">
          <cell r="B6">
            <v>24.556521739130439</v>
          </cell>
          <cell r="C6">
            <v>30.1</v>
          </cell>
          <cell r="D6">
            <v>20.9</v>
          </cell>
          <cell r="E6">
            <v>77.347826086956516</v>
          </cell>
          <cell r="F6">
            <v>92</v>
          </cell>
          <cell r="G6">
            <v>55</v>
          </cell>
          <cell r="H6">
            <v>12.24</v>
          </cell>
          <cell r="I6" t="str">
            <v>SO</v>
          </cell>
          <cell r="J6">
            <v>25.92</v>
          </cell>
          <cell r="K6">
            <v>0</v>
          </cell>
        </row>
        <row r="7">
          <cell r="B7">
            <v>25.974999999999998</v>
          </cell>
          <cell r="C7">
            <v>31.1</v>
          </cell>
          <cell r="D7">
            <v>20.5</v>
          </cell>
          <cell r="E7">
            <v>75.291666666666671</v>
          </cell>
          <cell r="F7">
            <v>94</v>
          </cell>
          <cell r="G7">
            <v>56</v>
          </cell>
          <cell r="H7">
            <v>12.6</v>
          </cell>
          <cell r="I7" t="str">
            <v>SO</v>
          </cell>
          <cell r="J7">
            <v>22.68</v>
          </cell>
          <cell r="K7">
            <v>0</v>
          </cell>
        </row>
        <row r="8">
          <cell r="B8">
            <v>23.287500000000005</v>
          </cell>
          <cell r="C8">
            <v>26.1</v>
          </cell>
          <cell r="D8">
            <v>22.2</v>
          </cell>
          <cell r="E8">
            <v>87.875</v>
          </cell>
          <cell r="F8">
            <v>93</v>
          </cell>
          <cell r="G8">
            <v>77</v>
          </cell>
          <cell r="H8">
            <v>10.44</v>
          </cell>
          <cell r="I8" t="str">
            <v>NE</v>
          </cell>
          <cell r="J8">
            <v>20.16</v>
          </cell>
          <cell r="K8">
            <v>8.6</v>
          </cell>
        </row>
        <row r="9">
          <cell r="B9">
            <v>26.372222222222224</v>
          </cell>
          <cell r="C9">
            <v>31.4</v>
          </cell>
          <cell r="D9">
            <v>21.3</v>
          </cell>
          <cell r="E9">
            <v>73.777777777777771</v>
          </cell>
          <cell r="F9">
            <v>93</v>
          </cell>
          <cell r="G9">
            <v>51</v>
          </cell>
          <cell r="H9">
            <v>8.2799999999999994</v>
          </cell>
          <cell r="I9" t="str">
            <v>S</v>
          </cell>
          <cell r="J9">
            <v>24.840000000000003</v>
          </cell>
          <cell r="K9">
            <v>0</v>
          </cell>
        </row>
        <row r="10">
          <cell r="B10">
            <v>25.679166666666664</v>
          </cell>
          <cell r="C10">
            <v>30.2</v>
          </cell>
          <cell r="D10">
            <v>22.1</v>
          </cell>
          <cell r="E10">
            <v>83.166666666666671</v>
          </cell>
          <cell r="F10">
            <v>95</v>
          </cell>
          <cell r="G10">
            <v>60</v>
          </cell>
          <cell r="H10">
            <v>8.64</v>
          </cell>
          <cell r="I10" t="str">
            <v>L</v>
          </cell>
          <cell r="J10">
            <v>35.28</v>
          </cell>
          <cell r="K10">
            <v>12.4</v>
          </cell>
        </row>
        <row r="11">
          <cell r="B11">
            <v>24.139130434782611</v>
          </cell>
          <cell r="C11">
            <v>27.4</v>
          </cell>
          <cell r="D11">
            <v>21.7</v>
          </cell>
          <cell r="E11">
            <v>89.086956521739125</v>
          </cell>
          <cell r="F11">
            <v>95</v>
          </cell>
          <cell r="G11">
            <v>75</v>
          </cell>
          <cell r="H11">
            <v>16.2</v>
          </cell>
          <cell r="I11" t="str">
            <v>NE</v>
          </cell>
          <cell r="J11">
            <v>45.36</v>
          </cell>
          <cell r="K11">
            <v>5.4</v>
          </cell>
        </row>
        <row r="12">
          <cell r="B12">
            <v>28.369230769230764</v>
          </cell>
          <cell r="C12">
            <v>31.4</v>
          </cell>
          <cell r="D12">
            <v>22.6</v>
          </cell>
          <cell r="E12">
            <v>69.461538461538467</v>
          </cell>
          <cell r="F12">
            <v>93</v>
          </cell>
          <cell r="G12">
            <v>58</v>
          </cell>
          <cell r="H12">
            <v>6.48</v>
          </cell>
          <cell r="I12" t="str">
            <v>SO</v>
          </cell>
          <cell r="J12">
            <v>19.440000000000001</v>
          </cell>
          <cell r="K12">
            <v>0</v>
          </cell>
        </row>
        <row r="13">
          <cell r="B13">
            <v>29.285714285714288</v>
          </cell>
          <cell r="C13">
            <v>33.4</v>
          </cell>
          <cell r="D13">
            <v>22.4</v>
          </cell>
          <cell r="E13">
            <v>65.785714285714292</v>
          </cell>
          <cell r="F13">
            <v>95</v>
          </cell>
          <cell r="G13">
            <v>47</v>
          </cell>
          <cell r="H13">
            <v>7.5600000000000005</v>
          </cell>
          <cell r="I13" t="str">
            <v>N</v>
          </cell>
          <cell r="J13">
            <v>19.8</v>
          </cell>
          <cell r="K13">
            <v>0</v>
          </cell>
        </row>
        <row r="14">
          <cell r="B14">
            <v>27.980000000000004</v>
          </cell>
          <cell r="C14">
            <v>31.9</v>
          </cell>
          <cell r="D14">
            <v>23.8</v>
          </cell>
          <cell r="E14">
            <v>63.133333333333333</v>
          </cell>
          <cell r="F14">
            <v>86</v>
          </cell>
          <cell r="G14">
            <v>42</v>
          </cell>
          <cell r="H14">
            <v>8.2799999999999994</v>
          </cell>
          <cell r="I14" t="str">
            <v>NE</v>
          </cell>
          <cell r="J14">
            <v>19.8</v>
          </cell>
          <cell r="K14">
            <v>0</v>
          </cell>
        </row>
        <row r="15">
          <cell r="B15">
            <v>28.205555555555552</v>
          </cell>
          <cell r="C15">
            <v>33.9</v>
          </cell>
          <cell r="D15">
            <v>20.100000000000001</v>
          </cell>
          <cell r="E15">
            <v>50.944444444444443</v>
          </cell>
          <cell r="F15">
            <v>87</v>
          </cell>
          <cell r="G15">
            <v>25</v>
          </cell>
          <cell r="H15">
            <v>11.16</v>
          </cell>
          <cell r="I15" t="str">
            <v>NO</v>
          </cell>
          <cell r="J15">
            <v>28.8</v>
          </cell>
          <cell r="K15">
            <v>0</v>
          </cell>
        </row>
        <row r="16">
          <cell r="B16">
            <v>27.641176470588231</v>
          </cell>
          <cell r="C16">
            <v>33.200000000000003</v>
          </cell>
          <cell r="D16">
            <v>19.5</v>
          </cell>
          <cell r="E16">
            <v>46.823529411764703</v>
          </cell>
          <cell r="F16">
            <v>79</v>
          </cell>
          <cell r="G16">
            <v>29</v>
          </cell>
          <cell r="H16">
            <v>7.9200000000000008</v>
          </cell>
          <cell r="I16" t="str">
            <v>NO</v>
          </cell>
          <cell r="J16">
            <v>20.16</v>
          </cell>
          <cell r="K16">
            <v>0</v>
          </cell>
        </row>
        <row r="17">
          <cell r="B17">
            <v>26.184210526315788</v>
          </cell>
          <cell r="C17">
            <v>32.299999999999997</v>
          </cell>
          <cell r="D17">
            <v>22</v>
          </cell>
          <cell r="E17">
            <v>68.89473684210526</v>
          </cell>
          <cell r="F17">
            <v>88</v>
          </cell>
          <cell r="G17">
            <v>49</v>
          </cell>
          <cell r="H17">
            <v>19.8</v>
          </cell>
          <cell r="I17" t="str">
            <v>SO</v>
          </cell>
          <cell r="J17">
            <v>32.76</v>
          </cell>
          <cell r="K17">
            <v>13.4</v>
          </cell>
        </row>
        <row r="18">
          <cell r="B18">
            <v>30.492307692307694</v>
          </cell>
          <cell r="C18">
            <v>33.1</v>
          </cell>
          <cell r="D18">
            <v>24.9</v>
          </cell>
          <cell r="E18">
            <v>57.846153846153847</v>
          </cell>
          <cell r="F18">
            <v>83</v>
          </cell>
          <cell r="G18">
            <v>47</v>
          </cell>
          <cell r="H18">
            <v>12.96</v>
          </cell>
          <cell r="I18" t="str">
            <v>SO</v>
          </cell>
          <cell r="J18">
            <v>30.240000000000002</v>
          </cell>
          <cell r="K18">
            <v>0.4</v>
          </cell>
        </row>
        <row r="19">
          <cell r="B19">
            <v>29.478947368421053</v>
          </cell>
          <cell r="C19">
            <v>34.9</v>
          </cell>
          <cell r="D19">
            <v>22.5</v>
          </cell>
          <cell r="E19">
            <v>60.421052631578945</v>
          </cell>
          <cell r="F19">
            <v>90</v>
          </cell>
          <cell r="G19">
            <v>36</v>
          </cell>
          <cell r="H19">
            <v>5.7600000000000007</v>
          </cell>
          <cell r="I19" t="str">
            <v>SO</v>
          </cell>
          <cell r="J19">
            <v>16.920000000000002</v>
          </cell>
          <cell r="K19">
            <v>0</v>
          </cell>
        </row>
        <row r="20">
          <cell r="B20">
            <v>28.091666666666669</v>
          </cell>
          <cell r="C20">
            <v>35.200000000000003</v>
          </cell>
          <cell r="D20">
            <v>22.3</v>
          </cell>
          <cell r="E20">
            <v>66.5</v>
          </cell>
          <cell r="F20">
            <v>89</v>
          </cell>
          <cell r="G20">
            <v>41</v>
          </cell>
          <cell r="H20">
            <v>8.2799999999999994</v>
          </cell>
          <cell r="I20" t="str">
            <v>SO</v>
          </cell>
          <cell r="J20">
            <v>38.519999999999996</v>
          </cell>
          <cell r="K20">
            <v>0</v>
          </cell>
        </row>
        <row r="21">
          <cell r="B21">
            <v>27.426086956521743</v>
          </cell>
          <cell r="C21">
            <v>34.5</v>
          </cell>
          <cell r="D21">
            <v>21.2</v>
          </cell>
          <cell r="E21">
            <v>69.608695652173907</v>
          </cell>
          <cell r="F21">
            <v>88</v>
          </cell>
          <cell r="G21">
            <v>43</v>
          </cell>
          <cell r="H21">
            <v>9.7200000000000006</v>
          </cell>
          <cell r="I21" t="str">
            <v>NE</v>
          </cell>
          <cell r="J21">
            <v>47.519999999999996</v>
          </cell>
          <cell r="K21">
            <v>4</v>
          </cell>
        </row>
        <row r="22">
          <cell r="B22">
            <v>25.912500000000005</v>
          </cell>
          <cell r="C22">
            <v>32.9</v>
          </cell>
          <cell r="D22">
            <v>20.7</v>
          </cell>
          <cell r="E22">
            <v>74.041666666666671</v>
          </cell>
          <cell r="F22">
            <v>94</v>
          </cell>
          <cell r="G22">
            <v>37</v>
          </cell>
          <cell r="H22">
            <v>9.3600000000000012</v>
          </cell>
          <cell r="I22" t="str">
            <v>NE</v>
          </cell>
          <cell r="J22">
            <v>27.720000000000002</v>
          </cell>
          <cell r="K22">
            <v>2.8</v>
          </cell>
        </row>
        <row r="23">
          <cell r="B23">
            <v>27.045833333333334</v>
          </cell>
          <cell r="C23">
            <v>34.1</v>
          </cell>
          <cell r="D23">
            <v>22.6</v>
          </cell>
          <cell r="E23">
            <v>75.25</v>
          </cell>
          <cell r="F23">
            <v>94</v>
          </cell>
          <cell r="G23">
            <v>44</v>
          </cell>
          <cell r="H23">
            <v>7.5600000000000005</v>
          </cell>
          <cell r="I23" t="str">
            <v>S</v>
          </cell>
          <cell r="J23">
            <v>23.759999999999998</v>
          </cell>
          <cell r="K23">
            <v>3.4000000000000004</v>
          </cell>
        </row>
        <row r="24">
          <cell r="B24">
            <v>24.624999999999996</v>
          </cell>
          <cell r="C24">
            <v>29.1</v>
          </cell>
          <cell r="D24">
            <v>22.5</v>
          </cell>
          <cell r="E24">
            <v>81.041666666666671</v>
          </cell>
          <cell r="F24">
            <v>91</v>
          </cell>
          <cell r="G24">
            <v>60</v>
          </cell>
          <cell r="H24">
            <v>7.9200000000000008</v>
          </cell>
          <cell r="I24" t="str">
            <v>S</v>
          </cell>
          <cell r="J24">
            <v>25.2</v>
          </cell>
          <cell r="K24">
            <v>0.2</v>
          </cell>
        </row>
        <row r="25">
          <cell r="B25">
            <v>25.712499999999999</v>
          </cell>
          <cell r="C25">
            <v>29.9</v>
          </cell>
          <cell r="D25">
            <v>22.3</v>
          </cell>
          <cell r="E25">
            <v>77.875</v>
          </cell>
          <cell r="F25">
            <v>93</v>
          </cell>
          <cell r="G25">
            <v>57</v>
          </cell>
          <cell r="H25">
            <v>6.48</v>
          </cell>
          <cell r="I25" t="str">
            <v>L</v>
          </cell>
          <cell r="J25">
            <v>23.759999999999998</v>
          </cell>
          <cell r="K25">
            <v>0</v>
          </cell>
        </row>
        <row r="26">
          <cell r="B26">
            <v>27.899999999999991</v>
          </cell>
          <cell r="C26">
            <v>30.6</v>
          </cell>
          <cell r="D26">
            <v>23.5</v>
          </cell>
          <cell r="E26">
            <v>69.454545454545453</v>
          </cell>
          <cell r="F26">
            <v>85</v>
          </cell>
          <cell r="G26">
            <v>59</v>
          </cell>
          <cell r="H26">
            <v>7.5600000000000005</v>
          </cell>
          <cell r="I26" t="str">
            <v>L</v>
          </cell>
          <cell r="J26">
            <v>26.28</v>
          </cell>
          <cell r="K26">
            <v>0</v>
          </cell>
        </row>
        <row r="27">
          <cell r="B27">
            <v>26.3</v>
          </cell>
          <cell r="C27">
            <v>30</v>
          </cell>
          <cell r="D27">
            <v>22.3</v>
          </cell>
          <cell r="E27">
            <v>78.285714285714292</v>
          </cell>
          <cell r="F27">
            <v>93</v>
          </cell>
          <cell r="G27">
            <v>61</v>
          </cell>
          <cell r="H27">
            <v>7.9200000000000008</v>
          </cell>
          <cell r="I27" t="str">
            <v>L</v>
          </cell>
          <cell r="J27">
            <v>33.119999999999997</v>
          </cell>
          <cell r="K27">
            <v>0.2</v>
          </cell>
        </row>
        <row r="28">
          <cell r="B28">
            <v>24.383333333333329</v>
          </cell>
          <cell r="C28">
            <v>25.6</v>
          </cell>
          <cell r="D28">
            <v>22.6</v>
          </cell>
          <cell r="E28">
            <v>87.5</v>
          </cell>
          <cell r="F28">
            <v>94</v>
          </cell>
          <cell r="G28">
            <v>80</v>
          </cell>
          <cell r="H28">
            <v>8.2799999999999994</v>
          </cell>
          <cell r="I28" t="str">
            <v>L</v>
          </cell>
          <cell r="J28">
            <v>28.8</v>
          </cell>
          <cell r="K28">
            <v>7.4</v>
          </cell>
        </row>
        <row r="29">
          <cell r="B29">
            <v>24.777777777777779</v>
          </cell>
          <cell r="C29">
            <v>26.1</v>
          </cell>
          <cell r="D29">
            <v>22.5</v>
          </cell>
          <cell r="E29">
            <v>84.222222222222229</v>
          </cell>
          <cell r="F29">
            <v>95</v>
          </cell>
          <cell r="G29">
            <v>77</v>
          </cell>
          <cell r="H29">
            <v>2.52</v>
          </cell>
          <cell r="I29" t="str">
            <v>L</v>
          </cell>
          <cell r="J29">
            <v>13.32</v>
          </cell>
          <cell r="K29">
            <v>3.2</v>
          </cell>
        </row>
        <row r="30">
          <cell r="B30">
            <v>25.72</v>
          </cell>
          <cell r="C30">
            <v>27.7</v>
          </cell>
          <cell r="D30">
            <v>22.9</v>
          </cell>
          <cell r="E30">
            <v>79.7</v>
          </cell>
          <cell r="F30">
            <v>92</v>
          </cell>
          <cell r="G30">
            <v>68</v>
          </cell>
          <cell r="H30">
            <v>6.48</v>
          </cell>
          <cell r="I30" t="str">
            <v>L</v>
          </cell>
          <cell r="J30">
            <v>32.4</v>
          </cell>
          <cell r="K30">
            <v>0.4</v>
          </cell>
        </row>
        <row r="31">
          <cell r="B31">
            <v>27.399999999999995</v>
          </cell>
          <cell r="C31">
            <v>30</v>
          </cell>
          <cell r="D31">
            <v>23.4</v>
          </cell>
          <cell r="E31">
            <v>75.666666666666671</v>
          </cell>
          <cell r="F31">
            <v>90</v>
          </cell>
          <cell r="G31">
            <v>62</v>
          </cell>
          <cell r="H31">
            <v>7.5600000000000005</v>
          </cell>
          <cell r="I31" t="str">
            <v>S</v>
          </cell>
          <cell r="J31">
            <v>22.68</v>
          </cell>
          <cell r="K31">
            <v>6</v>
          </cell>
        </row>
        <row r="32">
          <cell r="B32">
            <v>27.920000000000005</v>
          </cell>
          <cell r="C32">
            <v>32.700000000000003</v>
          </cell>
          <cell r="D32">
            <v>23.2</v>
          </cell>
          <cell r="E32">
            <v>74.466666666666669</v>
          </cell>
          <cell r="F32">
            <v>90</v>
          </cell>
          <cell r="G32">
            <v>56</v>
          </cell>
          <cell r="H32">
            <v>10.08</v>
          </cell>
          <cell r="I32" t="str">
            <v>L</v>
          </cell>
          <cell r="J32">
            <v>25.2</v>
          </cell>
          <cell r="K32">
            <v>0</v>
          </cell>
        </row>
        <row r="33">
          <cell r="B33">
            <v>25.466666666666661</v>
          </cell>
          <cell r="C33">
            <v>29</v>
          </cell>
          <cell r="D33">
            <v>23.5</v>
          </cell>
          <cell r="E33">
            <v>83.6</v>
          </cell>
          <cell r="F33">
            <v>93</v>
          </cell>
          <cell r="G33">
            <v>66</v>
          </cell>
          <cell r="H33">
            <v>24.12</v>
          </cell>
          <cell r="I33" t="str">
            <v>SE</v>
          </cell>
          <cell r="J33">
            <v>43.56</v>
          </cell>
          <cell r="K33">
            <v>8.1999999999999993</v>
          </cell>
        </row>
        <row r="34">
          <cell r="B34">
            <v>25.491666666666664</v>
          </cell>
          <cell r="C34">
            <v>27.9</v>
          </cell>
          <cell r="D34">
            <v>23</v>
          </cell>
          <cell r="E34">
            <v>83.166666666666671</v>
          </cell>
          <cell r="F34">
            <v>92</v>
          </cell>
          <cell r="G34">
            <v>71</v>
          </cell>
          <cell r="H34">
            <v>21.96</v>
          </cell>
          <cell r="I34" t="str">
            <v>NE</v>
          </cell>
          <cell r="J34">
            <v>41.4</v>
          </cell>
          <cell r="K34">
            <v>11.2</v>
          </cell>
        </row>
        <row r="35">
          <cell r="B35">
            <v>27.792307692307698</v>
          </cell>
          <cell r="C35">
            <v>31.1</v>
          </cell>
          <cell r="D35">
            <v>24.3</v>
          </cell>
          <cell r="E35">
            <v>75.692307692307693</v>
          </cell>
          <cell r="F35">
            <v>85</v>
          </cell>
          <cell r="G35">
            <v>64</v>
          </cell>
          <cell r="H35">
            <v>16.920000000000002</v>
          </cell>
          <cell r="I35" t="str">
            <v>NE</v>
          </cell>
          <cell r="J35">
            <v>30.96</v>
          </cell>
          <cell r="K35">
            <v>0.2</v>
          </cell>
        </row>
        <row r="36">
          <cell r="I36" t="str">
            <v>SO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24.270833333333329</v>
          </cell>
          <cell r="C5">
            <v>29.8</v>
          </cell>
          <cell r="D5">
            <v>20.7</v>
          </cell>
          <cell r="E5">
            <v>80.833333333333329</v>
          </cell>
          <cell r="F5">
            <v>95</v>
          </cell>
          <cell r="G5">
            <v>57</v>
          </cell>
          <cell r="H5">
            <v>4.32</v>
          </cell>
          <cell r="I5" t="str">
            <v>NE</v>
          </cell>
          <cell r="J5">
            <v>13.68</v>
          </cell>
          <cell r="K5">
            <v>0</v>
          </cell>
        </row>
        <row r="6">
          <cell r="B6">
            <v>26.787500000000005</v>
          </cell>
          <cell r="C6">
            <v>33</v>
          </cell>
          <cell r="D6">
            <v>22.6</v>
          </cell>
          <cell r="E6">
            <v>77.333333333333329</v>
          </cell>
          <cell r="F6">
            <v>95</v>
          </cell>
          <cell r="G6">
            <v>46</v>
          </cell>
          <cell r="H6">
            <v>9</v>
          </cell>
          <cell r="I6" t="str">
            <v>L</v>
          </cell>
          <cell r="J6">
            <v>18</v>
          </cell>
          <cell r="K6">
            <v>0.2</v>
          </cell>
        </row>
        <row r="7">
          <cell r="B7">
            <v>26.5</v>
          </cell>
          <cell r="C7">
            <v>29.6</v>
          </cell>
          <cell r="D7">
            <v>24.5</v>
          </cell>
          <cell r="E7">
            <v>82.5</v>
          </cell>
          <cell r="F7">
            <v>93</v>
          </cell>
          <cell r="G7">
            <v>62</v>
          </cell>
          <cell r="H7">
            <v>5.7600000000000007</v>
          </cell>
          <cell r="I7" t="str">
            <v>NE</v>
          </cell>
          <cell r="J7">
            <v>15.120000000000001</v>
          </cell>
          <cell r="K7">
            <v>0</v>
          </cell>
        </row>
        <row r="8">
          <cell r="B8">
            <v>24.0625</v>
          </cell>
          <cell r="C8">
            <v>26.4</v>
          </cell>
          <cell r="D8">
            <v>22.6</v>
          </cell>
          <cell r="E8">
            <v>93</v>
          </cell>
          <cell r="F8">
            <v>95</v>
          </cell>
          <cell r="G8">
            <v>85</v>
          </cell>
          <cell r="H8">
            <v>14.04</v>
          </cell>
          <cell r="I8" t="str">
            <v>SE</v>
          </cell>
          <cell r="J8">
            <v>33.480000000000004</v>
          </cell>
          <cell r="K8">
            <v>0.2</v>
          </cell>
        </row>
        <row r="9">
          <cell r="B9">
            <v>26.977777777777778</v>
          </cell>
          <cell r="C9">
            <v>30.6</v>
          </cell>
          <cell r="D9">
            <v>23.2</v>
          </cell>
          <cell r="E9">
            <v>77.944444444444443</v>
          </cell>
          <cell r="F9">
            <v>95</v>
          </cell>
          <cell r="G9">
            <v>58</v>
          </cell>
          <cell r="H9">
            <v>7.5600000000000005</v>
          </cell>
          <cell r="I9" t="str">
            <v>N</v>
          </cell>
          <cell r="J9">
            <v>20.88</v>
          </cell>
          <cell r="K9">
            <v>0</v>
          </cell>
        </row>
        <row r="10">
          <cell r="B10">
            <v>26.954166666666666</v>
          </cell>
          <cell r="C10">
            <v>32.700000000000003</v>
          </cell>
          <cell r="D10">
            <v>24.4</v>
          </cell>
          <cell r="E10">
            <v>82.416666666666671</v>
          </cell>
          <cell r="F10">
            <v>93</v>
          </cell>
          <cell r="G10">
            <v>52</v>
          </cell>
          <cell r="H10">
            <v>9</v>
          </cell>
          <cell r="I10" t="str">
            <v>O</v>
          </cell>
          <cell r="J10">
            <v>27</v>
          </cell>
          <cell r="K10">
            <v>0.2</v>
          </cell>
        </row>
        <row r="11">
          <cell r="B11">
            <v>27.904166666666669</v>
          </cell>
          <cell r="C11">
            <v>32.9</v>
          </cell>
          <cell r="D11">
            <v>24.7</v>
          </cell>
          <cell r="E11">
            <v>79.041666666666671</v>
          </cell>
          <cell r="F11">
            <v>95</v>
          </cell>
          <cell r="G11">
            <v>54</v>
          </cell>
          <cell r="H11">
            <v>9.7200000000000006</v>
          </cell>
          <cell r="I11" t="str">
            <v>O</v>
          </cell>
          <cell r="J11">
            <v>24.840000000000003</v>
          </cell>
          <cell r="K11">
            <v>0</v>
          </cell>
        </row>
        <row r="12">
          <cell r="B12">
            <v>27.079166666666666</v>
          </cell>
          <cell r="C12">
            <v>32.200000000000003</v>
          </cell>
          <cell r="D12">
            <v>24.3</v>
          </cell>
          <cell r="E12">
            <v>82.041666666666671</v>
          </cell>
          <cell r="F12">
            <v>93</v>
          </cell>
          <cell r="G12">
            <v>59</v>
          </cell>
          <cell r="H12">
            <v>8.64</v>
          </cell>
          <cell r="I12" t="str">
            <v>SE</v>
          </cell>
          <cell r="J12">
            <v>23.040000000000003</v>
          </cell>
          <cell r="K12">
            <v>0</v>
          </cell>
        </row>
        <row r="13">
          <cell r="B13">
            <v>27.924999999999997</v>
          </cell>
          <cell r="C13">
            <v>33.200000000000003</v>
          </cell>
          <cell r="D13">
            <v>24.6</v>
          </cell>
          <cell r="E13">
            <v>80.25</v>
          </cell>
          <cell r="F13">
            <v>95</v>
          </cell>
          <cell r="G13">
            <v>53</v>
          </cell>
          <cell r="H13">
            <v>7.5600000000000005</v>
          </cell>
          <cell r="I13" t="str">
            <v>N</v>
          </cell>
          <cell r="J13">
            <v>21.96</v>
          </cell>
          <cell r="K13">
            <v>0.2</v>
          </cell>
        </row>
        <row r="14">
          <cell r="B14">
            <v>27.012499999999999</v>
          </cell>
          <cell r="C14">
            <v>31.3</v>
          </cell>
          <cell r="D14">
            <v>23.1</v>
          </cell>
          <cell r="E14">
            <v>77.375</v>
          </cell>
          <cell r="F14">
            <v>94</v>
          </cell>
          <cell r="G14">
            <v>51</v>
          </cell>
          <cell r="H14">
            <v>12.96</v>
          </cell>
          <cell r="I14" t="str">
            <v>S</v>
          </cell>
          <cell r="J14">
            <v>34.92</v>
          </cell>
          <cell r="K14">
            <v>0</v>
          </cell>
        </row>
        <row r="15">
          <cell r="B15">
            <v>28.333333333333329</v>
          </cell>
          <cell r="C15">
            <v>35.1</v>
          </cell>
          <cell r="D15">
            <v>21.6</v>
          </cell>
          <cell r="E15">
            <v>66.208333333333329</v>
          </cell>
          <cell r="F15">
            <v>92</v>
          </cell>
          <cell r="G15">
            <v>27</v>
          </cell>
          <cell r="H15">
            <v>9.7200000000000006</v>
          </cell>
          <cell r="I15" t="str">
            <v>S</v>
          </cell>
          <cell r="J15">
            <v>22.32</v>
          </cell>
          <cell r="K15">
            <v>0</v>
          </cell>
        </row>
        <row r="16">
          <cell r="B16">
            <v>27.883333333333329</v>
          </cell>
          <cell r="C16">
            <v>34.4</v>
          </cell>
          <cell r="D16">
            <v>21.1</v>
          </cell>
          <cell r="E16">
            <v>56.291666666666664</v>
          </cell>
          <cell r="F16">
            <v>86</v>
          </cell>
          <cell r="G16">
            <v>28</v>
          </cell>
          <cell r="H16">
            <v>7.5600000000000005</v>
          </cell>
          <cell r="I16" t="str">
            <v>S</v>
          </cell>
          <cell r="J16">
            <v>17.28</v>
          </cell>
          <cell r="K16">
            <v>0</v>
          </cell>
        </row>
        <row r="17">
          <cell r="B17">
            <v>27.754166666666663</v>
          </cell>
          <cell r="C17">
            <v>34.5</v>
          </cell>
          <cell r="D17">
            <v>21.7</v>
          </cell>
          <cell r="E17">
            <v>66.041666666666671</v>
          </cell>
          <cell r="F17">
            <v>87</v>
          </cell>
          <cell r="G17">
            <v>40</v>
          </cell>
          <cell r="H17">
            <v>8.2799999999999994</v>
          </cell>
          <cell r="I17" t="str">
            <v>SO</v>
          </cell>
          <cell r="J17">
            <v>20.52</v>
          </cell>
          <cell r="K17">
            <v>0</v>
          </cell>
        </row>
        <row r="18">
          <cell r="B18">
            <v>28.912500000000005</v>
          </cell>
          <cell r="C18">
            <v>35.1</v>
          </cell>
          <cell r="D18">
            <v>24.2</v>
          </cell>
          <cell r="E18">
            <v>70.166666666666671</v>
          </cell>
          <cell r="F18">
            <v>90</v>
          </cell>
          <cell r="G18">
            <v>40</v>
          </cell>
          <cell r="H18">
            <v>5.4</v>
          </cell>
          <cell r="I18" t="str">
            <v>SE</v>
          </cell>
          <cell r="J18">
            <v>17.28</v>
          </cell>
          <cell r="K18">
            <v>0</v>
          </cell>
        </row>
        <row r="19">
          <cell r="B19">
            <v>30.099999999999994</v>
          </cell>
          <cell r="C19">
            <v>35.4</v>
          </cell>
          <cell r="D19">
            <v>24.6</v>
          </cell>
          <cell r="E19">
            <v>64</v>
          </cell>
          <cell r="F19">
            <v>87</v>
          </cell>
          <cell r="G19">
            <v>36</v>
          </cell>
          <cell r="H19">
            <v>8.64</v>
          </cell>
          <cell r="I19" t="str">
            <v>S</v>
          </cell>
          <cell r="J19">
            <v>21.240000000000002</v>
          </cell>
          <cell r="K19">
            <v>0</v>
          </cell>
        </row>
        <row r="20">
          <cell r="B20">
            <v>30.244999999999997</v>
          </cell>
          <cell r="C20">
            <v>34.6</v>
          </cell>
          <cell r="D20">
            <v>25.4</v>
          </cell>
          <cell r="E20">
            <v>69.2</v>
          </cell>
          <cell r="F20">
            <v>92</v>
          </cell>
          <cell r="G20">
            <v>47</v>
          </cell>
          <cell r="H20">
            <v>11.879999999999999</v>
          </cell>
          <cell r="I20" t="str">
            <v>N</v>
          </cell>
          <cell r="J20">
            <v>30.6</v>
          </cell>
          <cell r="K20">
            <v>0</v>
          </cell>
        </row>
        <row r="21">
          <cell r="B21">
            <v>28.545833333333334</v>
          </cell>
          <cell r="C21">
            <v>33.299999999999997</v>
          </cell>
          <cell r="D21">
            <v>24.6</v>
          </cell>
          <cell r="E21">
            <v>73.875</v>
          </cell>
          <cell r="F21">
            <v>90</v>
          </cell>
          <cell r="G21">
            <v>56</v>
          </cell>
          <cell r="H21">
            <v>13.68</v>
          </cell>
          <cell r="I21" t="str">
            <v>NE</v>
          </cell>
          <cell r="J21">
            <v>35.28</v>
          </cell>
          <cell r="K21">
            <v>0</v>
          </cell>
        </row>
        <row r="22">
          <cell r="B22">
            <v>26.316666666666666</v>
          </cell>
          <cell r="C22">
            <v>31.3</v>
          </cell>
          <cell r="D22">
            <v>22.3</v>
          </cell>
          <cell r="E22">
            <v>80.416666666666671</v>
          </cell>
          <cell r="F22">
            <v>94</v>
          </cell>
          <cell r="G22">
            <v>58</v>
          </cell>
          <cell r="H22">
            <v>8.64</v>
          </cell>
          <cell r="I22" t="str">
            <v>SO</v>
          </cell>
          <cell r="J22">
            <v>37.440000000000005</v>
          </cell>
          <cell r="K22">
            <v>0.2</v>
          </cell>
        </row>
        <row r="23">
          <cell r="B23">
            <v>27.699999999999992</v>
          </cell>
          <cell r="C23">
            <v>32.799999999999997</v>
          </cell>
          <cell r="D23">
            <v>24.5</v>
          </cell>
          <cell r="E23">
            <v>77.173913043478265</v>
          </cell>
          <cell r="F23">
            <v>93</v>
          </cell>
          <cell r="G23">
            <v>53</v>
          </cell>
          <cell r="H23">
            <v>7.9200000000000008</v>
          </cell>
          <cell r="I23" t="str">
            <v>S</v>
          </cell>
          <cell r="J23">
            <v>21.240000000000002</v>
          </cell>
          <cell r="K23">
            <v>0.4</v>
          </cell>
        </row>
        <row r="24">
          <cell r="B24">
            <v>26.512499999999999</v>
          </cell>
          <cell r="C24">
            <v>29.7</v>
          </cell>
          <cell r="D24">
            <v>21.9</v>
          </cell>
          <cell r="E24">
            <v>83.875</v>
          </cell>
          <cell r="F24">
            <v>92</v>
          </cell>
          <cell r="G24">
            <v>67</v>
          </cell>
          <cell r="H24">
            <v>12.6</v>
          </cell>
          <cell r="I24" t="str">
            <v>SE</v>
          </cell>
          <cell r="J24">
            <v>40.32</v>
          </cell>
          <cell r="K24">
            <v>0.8</v>
          </cell>
        </row>
        <row r="25">
          <cell r="B25">
            <v>26.099999999999998</v>
          </cell>
          <cell r="C25">
            <v>30.5</v>
          </cell>
          <cell r="D25">
            <v>21.8</v>
          </cell>
          <cell r="E25">
            <v>81</v>
          </cell>
          <cell r="F25">
            <v>94</v>
          </cell>
          <cell r="G25">
            <v>59</v>
          </cell>
          <cell r="H25">
            <v>7.9200000000000008</v>
          </cell>
          <cell r="I25" t="str">
            <v>N</v>
          </cell>
          <cell r="J25">
            <v>26.64</v>
          </cell>
          <cell r="K25">
            <v>3</v>
          </cell>
        </row>
        <row r="26">
          <cell r="B26">
            <v>26.908695652173918</v>
          </cell>
          <cell r="C26">
            <v>31.8</v>
          </cell>
          <cell r="D26">
            <v>23.6</v>
          </cell>
          <cell r="E26">
            <v>77</v>
          </cell>
          <cell r="F26">
            <v>91</v>
          </cell>
          <cell r="G26">
            <v>55</v>
          </cell>
          <cell r="H26">
            <v>12.24</v>
          </cell>
          <cell r="I26" t="str">
            <v>N</v>
          </cell>
          <cell r="J26">
            <v>27.720000000000002</v>
          </cell>
          <cell r="K26">
            <v>8.2000000000000011</v>
          </cell>
        </row>
        <row r="27">
          <cell r="B27">
            <v>25.845833333333335</v>
          </cell>
          <cell r="C27">
            <v>30.9</v>
          </cell>
          <cell r="D27">
            <v>23.4</v>
          </cell>
          <cell r="E27">
            <v>82.791666666666671</v>
          </cell>
          <cell r="F27">
            <v>93</v>
          </cell>
          <cell r="G27">
            <v>63</v>
          </cell>
          <cell r="H27">
            <v>12.6</v>
          </cell>
          <cell r="I27" t="str">
            <v>N</v>
          </cell>
          <cell r="J27">
            <v>30.96</v>
          </cell>
          <cell r="K27">
            <v>4.8000000000000016</v>
          </cell>
        </row>
        <row r="28">
          <cell r="B28">
            <v>24.295238095238098</v>
          </cell>
          <cell r="C28">
            <v>28.4</v>
          </cell>
          <cell r="D28">
            <v>22.5</v>
          </cell>
          <cell r="E28">
            <v>90.047619047619051</v>
          </cell>
          <cell r="F28">
            <v>95</v>
          </cell>
          <cell r="G28">
            <v>75</v>
          </cell>
          <cell r="H28">
            <v>5.7600000000000007</v>
          </cell>
          <cell r="I28" t="str">
            <v>N</v>
          </cell>
          <cell r="J28">
            <v>29.16</v>
          </cell>
          <cell r="K28">
            <v>3.0000000000000004</v>
          </cell>
        </row>
        <row r="29">
          <cell r="B29">
            <v>26.738461538461539</v>
          </cell>
          <cell r="C29">
            <v>30.4</v>
          </cell>
          <cell r="D29">
            <v>23.3</v>
          </cell>
          <cell r="E29">
            <v>82.769230769230774</v>
          </cell>
          <cell r="F29">
            <v>95</v>
          </cell>
          <cell r="G29">
            <v>62</v>
          </cell>
          <cell r="H29">
            <v>7.5600000000000005</v>
          </cell>
          <cell r="I29" t="str">
            <v>L</v>
          </cell>
          <cell r="J29">
            <v>23.400000000000002</v>
          </cell>
          <cell r="K29">
            <v>0.8</v>
          </cell>
        </row>
        <row r="30">
          <cell r="B30">
            <v>26.015789473684208</v>
          </cell>
          <cell r="C30">
            <v>28.9</v>
          </cell>
          <cell r="D30">
            <v>23.8</v>
          </cell>
          <cell r="E30">
            <v>83.736842105263165</v>
          </cell>
          <cell r="F30">
            <v>93</v>
          </cell>
          <cell r="G30">
            <v>69</v>
          </cell>
          <cell r="H30">
            <v>15.840000000000002</v>
          </cell>
          <cell r="I30" t="str">
            <v>N</v>
          </cell>
          <cell r="J30">
            <v>40.32</v>
          </cell>
          <cell r="K30">
            <v>0.8</v>
          </cell>
        </row>
        <row r="31">
          <cell r="B31">
            <v>28.083333333333336</v>
          </cell>
          <cell r="C31">
            <v>32</v>
          </cell>
          <cell r="D31">
            <v>24.7</v>
          </cell>
          <cell r="E31">
            <v>74.777777777777771</v>
          </cell>
          <cell r="F31">
            <v>91</v>
          </cell>
          <cell r="G31">
            <v>54</v>
          </cell>
          <cell r="H31">
            <v>9.3600000000000012</v>
          </cell>
          <cell r="I31" t="str">
            <v>N</v>
          </cell>
          <cell r="J31">
            <v>23.040000000000003</v>
          </cell>
          <cell r="K31">
            <v>0.60000000000000009</v>
          </cell>
        </row>
        <row r="32">
          <cell r="B32">
            <v>28.179166666666671</v>
          </cell>
          <cell r="C32">
            <v>33.5</v>
          </cell>
          <cell r="D32">
            <v>24.2</v>
          </cell>
          <cell r="E32">
            <v>76.625</v>
          </cell>
          <cell r="F32">
            <v>93</v>
          </cell>
          <cell r="G32">
            <v>50</v>
          </cell>
          <cell r="H32">
            <v>9.3600000000000012</v>
          </cell>
          <cell r="I32" t="str">
            <v>N</v>
          </cell>
          <cell r="J32">
            <v>26.28</v>
          </cell>
          <cell r="K32">
            <v>0.4</v>
          </cell>
        </row>
        <row r="33">
          <cell r="B33">
            <v>25.417391304347827</v>
          </cell>
          <cell r="C33">
            <v>31.2</v>
          </cell>
          <cell r="D33">
            <v>23.1</v>
          </cell>
          <cell r="E33">
            <v>86.608695652173907</v>
          </cell>
          <cell r="F33">
            <v>94</v>
          </cell>
          <cell r="G33">
            <v>64</v>
          </cell>
          <cell r="H33">
            <v>9</v>
          </cell>
          <cell r="I33" t="str">
            <v>N</v>
          </cell>
          <cell r="J33">
            <v>36</v>
          </cell>
          <cell r="K33">
            <v>0.4</v>
          </cell>
        </row>
        <row r="34">
          <cell r="B34">
            <v>27.923076923076923</v>
          </cell>
          <cell r="C34">
            <v>30.5</v>
          </cell>
          <cell r="D34">
            <v>24.4</v>
          </cell>
          <cell r="E34">
            <v>81.307692307692307</v>
          </cell>
          <cell r="F34">
            <v>95</v>
          </cell>
          <cell r="G34">
            <v>65</v>
          </cell>
          <cell r="H34">
            <v>9.3600000000000012</v>
          </cell>
          <cell r="I34" t="str">
            <v>N</v>
          </cell>
          <cell r="J34">
            <v>30.6</v>
          </cell>
          <cell r="K34">
            <v>0.2</v>
          </cell>
        </row>
        <row r="35">
          <cell r="B35">
            <v>29.588235294117645</v>
          </cell>
          <cell r="C35">
            <v>32.9</v>
          </cell>
          <cell r="D35">
            <v>25.3</v>
          </cell>
          <cell r="E35">
            <v>70.529411764705884</v>
          </cell>
          <cell r="F35">
            <v>94</v>
          </cell>
          <cell r="G35">
            <v>53</v>
          </cell>
          <cell r="H35">
            <v>15.48</v>
          </cell>
          <cell r="I35" t="str">
            <v>NO</v>
          </cell>
          <cell r="J35">
            <v>34.92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23.4375</v>
          </cell>
          <cell r="C5">
            <v>27.3</v>
          </cell>
          <cell r="D5">
            <v>21.2</v>
          </cell>
          <cell r="E5">
            <v>88.708333333333329</v>
          </cell>
          <cell r="F5">
            <v>96</v>
          </cell>
          <cell r="G5">
            <v>75</v>
          </cell>
          <cell r="H5">
            <v>3.6</v>
          </cell>
          <cell r="I5" t="str">
            <v>L</v>
          </cell>
          <cell r="J5">
            <v>24.48</v>
          </cell>
          <cell r="K5">
            <v>2.8</v>
          </cell>
        </row>
        <row r="6">
          <cell r="B6">
            <v>26.087500000000002</v>
          </cell>
          <cell r="C6">
            <v>31.4</v>
          </cell>
          <cell r="D6">
            <v>22</v>
          </cell>
          <cell r="E6">
            <v>86.583333333333329</v>
          </cell>
          <cell r="F6">
            <v>97</v>
          </cell>
          <cell r="G6">
            <v>64</v>
          </cell>
          <cell r="H6">
            <v>15.120000000000001</v>
          </cell>
          <cell r="I6" t="str">
            <v>N</v>
          </cell>
          <cell r="J6">
            <v>27.36</v>
          </cell>
          <cell r="K6">
            <v>0.6</v>
          </cell>
        </row>
        <row r="7">
          <cell r="B7">
            <v>27.000000000000004</v>
          </cell>
          <cell r="C7">
            <v>31.8</v>
          </cell>
          <cell r="D7">
            <v>24.7</v>
          </cell>
          <cell r="E7">
            <v>84.958333333333329</v>
          </cell>
          <cell r="F7">
            <v>94</v>
          </cell>
          <cell r="G7">
            <v>65</v>
          </cell>
          <cell r="H7">
            <v>10.08</v>
          </cell>
          <cell r="I7" t="str">
            <v>N</v>
          </cell>
          <cell r="J7">
            <v>29.52</v>
          </cell>
          <cell r="K7">
            <v>2.4</v>
          </cell>
        </row>
        <row r="8">
          <cell r="B8">
            <v>24.916666666666671</v>
          </cell>
          <cell r="C8">
            <v>28.4</v>
          </cell>
          <cell r="D8">
            <v>23</v>
          </cell>
          <cell r="E8">
            <v>93.375</v>
          </cell>
          <cell r="F8">
            <v>96</v>
          </cell>
          <cell r="G8">
            <v>80</v>
          </cell>
          <cell r="H8">
            <v>9.7200000000000006</v>
          </cell>
          <cell r="I8" t="str">
            <v>N</v>
          </cell>
          <cell r="J8">
            <v>32.04</v>
          </cell>
          <cell r="K8">
            <v>40.200000000000003</v>
          </cell>
        </row>
        <row r="9">
          <cell r="B9">
            <v>25.95</v>
          </cell>
          <cell r="C9">
            <v>31.3</v>
          </cell>
          <cell r="D9">
            <v>23.6</v>
          </cell>
          <cell r="E9">
            <v>87.416666666666671</v>
          </cell>
          <cell r="F9">
            <v>95</v>
          </cell>
          <cell r="G9">
            <v>66</v>
          </cell>
          <cell r="H9">
            <v>5.04</v>
          </cell>
          <cell r="I9" t="str">
            <v>NO</v>
          </cell>
          <cell r="J9">
            <v>33.480000000000004</v>
          </cell>
          <cell r="K9">
            <v>20.000000000000004</v>
          </cell>
        </row>
        <row r="10">
          <cell r="B10">
            <v>27.420833333333334</v>
          </cell>
          <cell r="C10">
            <v>32.799999999999997</v>
          </cell>
          <cell r="D10">
            <v>23.9</v>
          </cell>
          <cell r="E10">
            <v>83.916666666666671</v>
          </cell>
          <cell r="F10">
            <v>96</v>
          </cell>
          <cell r="G10">
            <v>59</v>
          </cell>
          <cell r="H10">
            <v>18.36</v>
          </cell>
          <cell r="I10" t="str">
            <v>NO</v>
          </cell>
          <cell r="J10">
            <v>33.480000000000004</v>
          </cell>
          <cell r="K10">
            <v>0</v>
          </cell>
        </row>
        <row r="11">
          <cell r="B11">
            <v>27.191666666666674</v>
          </cell>
          <cell r="C11">
            <v>32.200000000000003</v>
          </cell>
          <cell r="D11">
            <v>24.8</v>
          </cell>
          <cell r="E11">
            <v>82.25</v>
          </cell>
          <cell r="F11">
            <v>94</v>
          </cell>
          <cell r="G11">
            <v>62</v>
          </cell>
          <cell r="H11">
            <v>21.6</v>
          </cell>
          <cell r="I11" t="str">
            <v>O</v>
          </cell>
          <cell r="J11">
            <v>36.72</v>
          </cell>
          <cell r="K11">
            <v>2.2000000000000002</v>
          </cell>
        </row>
        <row r="12">
          <cell r="B12">
            <v>26.954166666666666</v>
          </cell>
          <cell r="C12">
            <v>33.1</v>
          </cell>
          <cell r="D12">
            <v>23.4</v>
          </cell>
          <cell r="E12">
            <v>85.291666666666671</v>
          </cell>
          <cell r="F12">
            <v>95</v>
          </cell>
          <cell r="G12">
            <v>60</v>
          </cell>
          <cell r="H12">
            <v>14.76</v>
          </cell>
          <cell r="I12" t="str">
            <v>O</v>
          </cell>
          <cell r="J12">
            <v>29.880000000000003</v>
          </cell>
          <cell r="K12">
            <v>55.599999999999994</v>
          </cell>
        </row>
        <row r="13">
          <cell r="B13">
            <v>25.666666666666671</v>
          </cell>
          <cell r="C13">
            <v>32.299999999999997</v>
          </cell>
          <cell r="D13">
            <v>23.4</v>
          </cell>
          <cell r="E13">
            <v>90.375</v>
          </cell>
          <cell r="F13">
            <v>96</v>
          </cell>
          <cell r="G13">
            <v>67</v>
          </cell>
          <cell r="H13">
            <v>26.28</v>
          </cell>
          <cell r="I13" t="str">
            <v>NO</v>
          </cell>
          <cell r="J13">
            <v>38.519999999999996</v>
          </cell>
          <cell r="K13">
            <v>24.8</v>
          </cell>
        </row>
        <row r="14">
          <cell r="B14">
            <v>25.033333333333331</v>
          </cell>
          <cell r="C14">
            <v>30.3</v>
          </cell>
          <cell r="D14">
            <v>22.9</v>
          </cell>
          <cell r="E14">
            <v>89.75</v>
          </cell>
          <cell r="F14">
            <v>96</v>
          </cell>
          <cell r="G14">
            <v>72</v>
          </cell>
          <cell r="H14">
            <v>21.6</v>
          </cell>
          <cell r="I14" t="str">
            <v>L</v>
          </cell>
          <cell r="J14">
            <v>37.440000000000005</v>
          </cell>
          <cell r="K14">
            <v>97.800000000000026</v>
          </cell>
        </row>
        <row r="15">
          <cell r="B15">
            <v>27.099999999999998</v>
          </cell>
          <cell r="C15">
            <v>34.6</v>
          </cell>
          <cell r="D15">
            <v>21.6</v>
          </cell>
          <cell r="E15">
            <v>74.416666666666671</v>
          </cell>
          <cell r="F15">
            <v>96</v>
          </cell>
          <cell r="G15">
            <v>31</v>
          </cell>
          <cell r="H15">
            <v>10.08</v>
          </cell>
          <cell r="I15" t="str">
            <v>SE</v>
          </cell>
          <cell r="J15">
            <v>26.28</v>
          </cell>
          <cell r="K15">
            <v>0</v>
          </cell>
        </row>
        <row r="16">
          <cell r="B16">
            <v>28.483333333333334</v>
          </cell>
          <cell r="C16">
            <v>35.6</v>
          </cell>
          <cell r="D16">
            <v>22.7</v>
          </cell>
          <cell r="E16">
            <v>68.625</v>
          </cell>
          <cell r="F16">
            <v>95</v>
          </cell>
          <cell r="G16">
            <v>29</v>
          </cell>
          <cell r="H16">
            <v>1.4400000000000002</v>
          </cell>
          <cell r="I16" t="str">
            <v>NE</v>
          </cell>
          <cell r="J16">
            <v>19.079999999999998</v>
          </cell>
          <cell r="K16">
            <v>0.2</v>
          </cell>
        </row>
        <row r="17">
          <cell r="B17">
            <v>28.537500000000005</v>
          </cell>
          <cell r="C17">
            <v>35.6</v>
          </cell>
          <cell r="D17">
            <v>22.1</v>
          </cell>
          <cell r="E17">
            <v>69.291666666666671</v>
          </cell>
          <cell r="F17">
            <v>94</v>
          </cell>
          <cell r="G17">
            <v>38</v>
          </cell>
          <cell r="H17">
            <v>5.4</v>
          </cell>
          <cell r="I17" t="str">
            <v>N</v>
          </cell>
          <cell r="J17">
            <v>19.8</v>
          </cell>
          <cell r="K17">
            <v>0</v>
          </cell>
        </row>
        <row r="18">
          <cell r="B18">
            <v>30.091666666666669</v>
          </cell>
          <cell r="C18">
            <v>36.200000000000003</v>
          </cell>
          <cell r="D18">
            <v>24.1</v>
          </cell>
          <cell r="E18">
            <v>69.125</v>
          </cell>
          <cell r="F18">
            <v>94</v>
          </cell>
          <cell r="G18">
            <v>42</v>
          </cell>
          <cell r="H18">
            <v>4.6800000000000006</v>
          </cell>
          <cell r="I18" t="str">
            <v>SE</v>
          </cell>
          <cell r="J18">
            <v>24.48</v>
          </cell>
          <cell r="K18">
            <v>0</v>
          </cell>
        </row>
        <row r="19">
          <cell r="B19">
            <v>29.495833333333334</v>
          </cell>
          <cell r="C19">
            <v>35.299999999999997</v>
          </cell>
          <cell r="D19">
            <v>25.5</v>
          </cell>
          <cell r="E19">
            <v>74.166666666666671</v>
          </cell>
          <cell r="F19">
            <v>92</v>
          </cell>
          <cell r="G19">
            <v>46</v>
          </cell>
          <cell r="H19">
            <v>14.04</v>
          </cell>
          <cell r="I19" t="str">
            <v>N</v>
          </cell>
          <cell r="J19">
            <v>25.92</v>
          </cell>
          <cell r="K19">
            <v>0</v>
          </cell>
        </row>
        <row r="20">
          <cell r="B20">
            <v>29.758333333333336</v>
          </cell>
          <cell r="C20">
            <v>34.5</v>
          </cell>
          <cell r="D20">
            <v>26</v>
          </cell>
          <cell r="E20">
            <v>72.75</v>
          </cell>
          <cell r="F20">
            <v>92</v>
          </cell>
          <cell r="G20">
            <v>48</v>
          </cell>
          <cell r="H20">
            <v>13.68</v>
          </cell>
          <cell r="I20" t="str">
            <v>NO</v>
          </cell>
          <cell r="J20">
            <v>28.44</v>
          </cell>
          <cell r="K20">
            <v>0</v>
          </cell>
        </row>
        <row r="21">
          <cell r="B21">
            <v>28.704166666666662</v>
          </cell>
          <cell r="C21">
            <v>33.700000000000003</v>
          </cell>
          <cell r="D21">
            <v>24.8</v>
          </cell>
          <cell r="E21">
            <v>75.833333333333329</v>
          </cell>
          <cell r="F21">
            <v>90</v>
          </cell>
          <cell r="G21">
            <v>56</v>
          </cell>
          <cell r="H21">
            <v>23.759999999999998</v>
          </cell>
          <cell r="I21" t="str">
            <v>N</v>
          </cell>
          <cell r="J21">
            <v>38.519999999999996</v>
          </cell>
          <cell r="K21">
            <v>0.2</v>
          </cell>
        </row>
        <row r="22">
          <cell r="B22">
            <v>26.429166666666664</v>
          </cell>
          <cell r="C22">
            <v>31.2</v>
          </cell>
          <cell r="D22">
            <v>23.2</v>
          </cell>
          <cell r="E22">
            <v>84.375</v>
          </cell>
          <cell r="F22">
            <v>95</v>
          </cell>
          <cell r="G22">
            <v>62</v>
          </cell>
          <cell r="H22">
            <v>14.04</v>
          </cell>
          <cell r="I22" t="str">
            <v>NE</v>
          </cell>
          <cell r="J22">
            <v>40.32</v>
          </cell>
          <cell r="K22">
            <v>10.6</v>
          </cell>
        </row>
        <row r="23">
          <cell r="B23">
            <v>27.916666666666671</v>
          </cell>
          <cell r="C23">
            <v>33.9</v>
          </cell>
          <cell r="D23">
            <v>24</v>
          </cell>
          <cell r="E23">
            <v>77.75</v>
          </cell>
          <cell r="F23">
            <v>95</v>
          </cell>
          <cell r="G23">
            <v>47</v>
          </cell>
          <cell r="H23">
            <v>10.44</v>
          </cell>
          <cell r="I23" t="str">
            <v>SE</v>
          </cell>
          <cell r="J23">
            <v>23.759999999999998</v>
          </cell>
          <cell r="K23">
            <v>1.4</v>
          </cell>
        </row>
        <row r="24">
          <cell r="B24">
            <v>26.916666666666668</v>
          </cell>
          <cell r="C24">
            <v>32.200000000000003</v>
          </cell>
          <cell r="D24">
            <v>22.9</v>
          </cell>
          <cell r="E24">
            <v>84.166666666666671</v>
          </cell>
          <cell r="F24">
            <v>94</v>
          </cell>
          <cell r="G24">
            <v>61</v>
          </cell>
          <cell r="H24">
            <v>27</v>
          </cell>
          <cell r="I24" t="str">
            <v>NO</v>
          </cell>
          <cell r="J24">
            <v>59.4</v>
          </cell>
          <cell r="K24">
            <v>13.6</v>
          </cell>
        </row>
        <row r="25">
          <cell r="B25">
            <v>26.487499999999997</v>
          </cell>
          <cell r="C25">
            <v>32.6</v>
          </cell>
          <cell r="D25">
            <v>23</v>
          </cell>
          <cell r="E25">
            <v>81.375</v>
          </cell>
          <cell r="F25">
            <v>94</v>
          </cell>
          <cell r="G25">
            <v>59</v>
          </cell>
          <cell r="H25">
            <v>13.32</v>
          </cell>
          <cell r="I25" t="str">
            <v>NE</v>
          </cell>
          <cell r="J25">
            <v>26.28</v>
          </cell>
          <cell r="K25">
            <v>0.8</v>
          </cell>
        </row>
        <row r="26">
          <cell r="B26">
            <v>26.708333333333329</v>
          </cell>
          <cell r="C26">
            <v>32.5</v>
          </cell>
          <cell r="D26">
            <v>23.5</v>
          </cell>
          <cell r="E26">
            <v>80.833333333333329</v>
          </cell>
          <cell r="F26">
            <v>94</v>
          </cell>
          <cell r="G26">
            <v>57</v>
          </cell>
          <cell r="H26">
            <v>25.92</v>
          </cell>
          <cell r="I26" t="str">
            <v>N</v>
          </cell>
          <cell r="J26">
            <v>48.96</v>
          </cell>
          <cell r="K26">
            <v>1.4</v>
          </cell>
        </row>
        <row r="27">
          <cell r="B27">
            <v>25.524999999999995</v>
          </cell>
          <cell r="C27">
            <v>31.4</v>
          </cell>
          <cell r="D27">
            <v>23.5</v>
          </cell>
          <cell r="E27">
            <v>87.75</v>
          </cell>
          <cell r="F27">
            <v>94</v>
          </cell>
          <cell r="G27">
            <v>66</v>
          </cell>
          <cell r="H27">
            <v>20.88</v>
          </cell>
          <cell r="I27" t="str">
            <v>N</v>
          </cell>
          <cell r="J27">
            <v>48.96</v>
          </cell>
          <cell r="K27">
            <v>11.8</v>
          </cell>
        </row>
        <row r="28">
          <cell r="B28">
            <v>26.104166666666671</v>
          </cell>
          <cell r="C28">
            <v>31.6</v>
          </cell>
          <cell r="D28">
            <v>23.9</v>
          </cell>
          <cell r="E28">
            <v>86.958333333333329</v>
          </cell>
          <cell r="F28">
            <v>95</v>
          </cell>
          <cell r="G28">
            <v>63</v>
          </cell>
          <cell r="H28">
            <v>14.76</v>
          </cell>
          <cell r="I28" t="str">
            <v>N</v>
          </cell>
          <cell r="J28">
            <v>30.96</v>
          </cell>
          <cell r="K28">
            <v>16.8</v>
          </cell>
        </row>
        <row r="29">
          <cell r="B29">
            <v>26.150000000000002</v>
          </cell>
          <cell r="C29">
            <v>30.6</v>
          </cell>
          <cell r="D29">
            <v>23.7</v>
          </cell>
          <cell r="E29">
            <v>82.75</v>
          </cell>
          <cell r="F29">
            <v>95</v>
          </cell>
          <cell r="G29">
            <v>62</v>
          </cell>
          <cell r="H29">
            <v>17.64</v>
          </cell>
          <cell r="I29" t="str">
            <v>NO</v>
          </cell>
          <cell r="J29">
            <v>33.119999999999997</v>
          </cell>
          <cell r="K29">
            <v>2</v>
          </cell>
        </row>
        <row r="30">
          <cell r="B30">
            <v>26.345833333333335</v>
          </cell>
          <cell r="C30">
            <v>30.6</v>
          </cell>
          <cell r="D30">
            <v>22.9</v>
          </cell>
          <cell r="E30">
            <v>83.833333333333329</v>
          </cell>
          <cell r="F30">
            <v>95</v>
          </cell>
          <cell r="G30">
            <v>63</v>
          </cell>
          <cell r="H30">
            <v>15.48</v>
          </cell>
          <cell r="I30" t="str">
            <v>N</v>
          </cell>
          <cell r="J30">
            <v>37.440000000000005</v>
          </cell>
          <cell r="K30">
            <v>13.999999999999998</v>
          </cell>
        </row>
        <row r="31">
          <cell r="B31">
            <v>27.762500000000003</v>
          </cell>
          <cell r="C31">
            <v>33.200000000000003</v>
          </cell>
          <cell r="D31">
            <v>24.1</v>
          </cell>
          <cell r="E31">
            <v>76.916666666666671</v>
          </cell>
          <cell r="F31">
            <v>95</v>
          </cell>
          <cell r="G31">
            <v>49</v>
          </cell>
          <cell r="H31">
            <v>11.520000000000001</v>
          </cell>
          <cell r="I31" t="str">
            <v>N</v>
          </cell>
          <cell r="J31">
            <v>24.840000000000003</v>
          </cell>
          <cell r="K31">
            <v>0</v>
          </cell>
        </row>
        <row r="32">
          <cell r="B32">
            <v>29.304166666666671</v>
          </cell>
          <cell r="C32">
            <v>34.4</v>
          </cell>
          <cell r="D32">
            <v>25.5</v>
          </cell>
          <cell r="E32">
            <v>74.958333333333329</v>
          </cell>
          <cell r="F32">
            <v>93</v>
          </cell>
          <cell r="G32">
            <v>42</v>
          </cell>
          <cell r="H32">
            <v>9.3600000000000012</v>
          </cell>
          <cell r="I32" t="str">
            <v>O</v>
          </cell>
          <cell r="J32">
            <v>26.28</v>
          </cell>
          <cell r="K32">
            <v>0</v>
          </cell>
        </row>
        <row r="33">
          <cell r="B33">
            <v>27.308333333333323</v>
          </cell>
          <cell r="C33">
            <v>33.5</v>
          </cell>
          <cell r="D33">
            <v>24.3</v>
          </cell>
          <cell r="E33">
            <v>81.75</v>
          </cell>
          <cell r="F33">
            <v>93</v>
          </cell>
          <cell r="G33">
            <v>56</v>
          </cell>
          <cell r="H33">
            <v>24.12</v>
          </cell>
          <cell r="I33" t="str">
            <v>NO</v>
          </cell>
          <cell r="J33">
            <v>41.4</v>
          </cell>
          <cell r="K33">
            <v>1.2000000000000002</v>
          </cell>
        </row>
        <row r="34">
          <cell r="B34">
            <v>27.808333333333334</v>
          </cell>
          <cell r="C34">
            <v>33.799999999999997</v>
          </cell>
          <cell r="D34">
            <v>24.6</v>
          </cell>
          <cell r="E34">
            <v>79.333333333333329</v>
          </cell>
          <cell r="F34">
            <v>94</v>
          </cell>
          <cell r="G34">
            <v>52</v>
          </cell>
          <cell r="H34">
            <v>22.68</v>
          </cell>
          <cell r="I34" t="str">
            <v>NO</v>
          </cell>
          <cell r="J34">
            <v>40.32</v>
          </cell>
          <cell r="K34">
            <v>0</v>
          </cell>
        </row>
        <row r="35">
          <cell r="B35">
            <v>28.991666666666671</v>
          </cell>
          <cell r="C35">
            <v>34.1</v>
          </cell>
          <cell r="D35">
            <v>25.3</v>
          </cell>
          <cell r="E35">
            <v>74.458333333333329</v>
          </cell>
          <cell r="F35">
            <v>92</v>
          </cell>
          <cell r="G35">
            <v>50</v>
          </cell>
          <cell r="H35">
            <v>23.759999999999998</v>
          </cell>
          <cell r="I35" t="str">
            <v>NO</v>
          </cell>
          <cell r="J35">
            <v>46.440000000000005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20.87916666666667</v>
          </cell>
          <cell r="C5">
            <v>26.2</v>
          </cell>
          <cell r="D5">
            <v>16.100000000000001</v>
          </cell>
          <cell r="E5">
            <v>86.875</v>
          </cell>
          <cell r="F5">
            <v>98</v>
          </cell>
          <cell r="G5">
            <v>68</v>
          </cell>
          <cell r="H5">
            <v>18.36</v>
          </cell>
          <cell r="I5" t="str">
            <v>SO</v>
          </cell>
          <cell r="J5">
            <v>28.44</v>
          </cell>
          <cell r="K5">
            <v>0.2</v>
          </cell>
        </row>
        <row r="6">
          <cell r="B6">
            <v>22.904166666666665</v>
          </cell>
          <cell r="C6">
            <v>29</v>
          </cell>
          <cell r="D6">
            <v>18.5</v>
          </cell>
          <cell r="E6">
            <v>80.458333333333329</v>
          </cell>
          <cell r="F6">
            <v>97</v>
          </cell>
          <cell r="G6">
            <v>54</v>
          </cell>
          <cell r="H6">
            <v>18.720000000000002</v>
          </cell>
          <cell r="I6" t="str">
            <v>SO</v>
          </cell>
          <cell r="J6">
            <v>33.480000000000004</v>
          </cell>
          <cell r="K6">
            <v>0</v>
          </cell>
        </row>
        <row r="7">
          <cell r="B7">
            <v>24.804166666666671</v>
          </cell>
          <cell r="C7">
            <v>31.3</v>
          </cell>
          <cell r="D7">
            <v>19.8</v>
          </cell>
          <cell r="E7">
            <v>76.208333333333329</v>
          </cell>
          <cell r="F7">
            <v>92</v>
          </cell>
          <cell r="G7">
            <v>49</v>
          </cell>
          <cell r="H7">
            <v>15.120000000000001</v>
          </cell>
          <cell r="I7" t="str">
            <v>SO</v>
          </cell>
          <cell r="J7">
            <v>27.36</v>
          </cell>
          <cell r="K7">
            <v>0</v>
          </cell>
        </row>
        <row r="8">
          <cell r="B8">
            <v>24.762499999999999</v>
          </cell>
          <cell r="C8">
            <v>29.7</v>
          </cell>
          <cell r="D8">
            <v>20</v>
          </cell>
          <cell r="E8">
            <v>78.458333333333329</v>
          </cell>
          <cell r="F8">
            <v>92</v>
          </cell>
          <cell r="G8">
            <v>48</v>
          </cell>
          <cell r="H8">
            <v>11.16</v>
          </cell>
          <cell r="I8" t="str">
            <v>SO</v>
          </cell>
          <cell r="J8">
            <v>29.880000000000003</v>
          </cell>
          <cell r="K8">
            <v>7.2</v>
          </cell>
        </row>
        <row r="9">
          <cell r="B9">
            <v>24.637500000000003</v>
          </cell>
          <cell r="C9">
            <v>28.9</v>
          </cell>
          <cell r="D9">
            <v>22.2</v>
          </cell>
          <cell r="E9">
            <v>84.833333333333329</v>
          </cell>
          <cell r="F9">
            <v>97</v>
          </cell>
          <cell r="G9">
            <v>68</v>
          </cell>
          <cell r="H9">
            <v>6.48</v>
          </cell>
          <cell r="I9" t="str">
            <v>SO</v>
          </cell>
          <cell r="J9">
            <v>21.96</v>
          </cell>
          <cell r="K9">
            <v>0</v>
          </cell>
        </row>
        <row r="10">
          <cell r="B10">
            <v>23.82083333333334</v>
          </cell>
          <cell r="C10">
            <v>29.2</v>
          </cell>
          <cell r="D10">
            <v>21.6</v>
          </cell>
          <cell r="E10">
            <v>90.625</v>
          </cell>
          <cell r="F10">
            <v>97</v>
          </cell>
          <cell r="G10">
            <v>68</v>
          </cell>
          <cell r="H10">
            <v>9.3600000000000012</v>
          </cell>
          <cell r="I10" t="str">
            <v>SO</v>
          </cell>
          <cell r="J10">
            <v>26.64</v>
          </cell>
          <cell r="K10">
            <v>12.799999999999999</v>
          </cell>
        </row>
        <row r="11">
          <cell r="B11">
            <v>24.391666666666666</v>
          </cell>
          <cell r="C11">
            <v>30.1</v>
          </cell>
          <cell r="D11">
            <v>21.3</v>
          </cell>
          <cell r="E11">
            <v>90.583333333333329</v>
          </cell>
          <cell r="F11">
            <v>98</v>
          </cell>
          <cell r="G11">
            <v>66</v>
          </cell>
          <cell r="H11">
            <v>11.520000000000001</v>
          </cell>
          <cell r="I11" t="str">
            <v>SO</v>
          </cell>
          <cell r="J11">
            <v>32.76</v>
          </cell>
          <cell r="K11">
            <v>12.8</v>
          </cell>
        </row>
        <row r="12">
          <cell r="B12">
            <v>25.608333333333334</v>
          </cell>
          <cell r="C12">
            <v>32.1</v>
          </cell>
          <cell r="D12">
            <v>20.399999999999999</v>
          </cell>
          <cell r="E12">
            <v>79.708333333333329</v>
          </cell>
          <cell r="F12">
            <v>98</v>
          </cell>
          <cell r="G12">
            <v>48</v>
          </cell>
          <cell r="H12">
            <v>7.2</v>
          </cell>
          <cell r="I12" t="str">
            <v>SO</v>
          </cell>
          <cell r="J12">
            <v>18.720000000000002</v>
          </cell>
          <cell r="K12">
            <v>0.2</v>
          </cell>
        </row>
        <row r="13">
          <cell r="B13">
            <v>26.691666666666666</v>
          </cell>
          <cell r="C13">
            <v>34.6</v>
          </cell>
          <cell r="D13">
            <v>20.5</v>
          </cell>
          <cell r="E13">
            <v>73.416666666666671</v>
          </cell>
          <cell r="F13">
            <v>97</v>
          </cell>
          <cell r="G13">
            <v>38</v>
          </cell>
          <cell r="H13">
            <v>6.84</v>
          </cell>
          <cell r="I13" t="str">
            <v>SO</v>
          </cell>
          <cell r="J13">
            <v>17.64</v>
          </cell>
          <cell r="K13">
            <v>0</v>
          </cell>
        </row>
        <row r="14">
          <cell r="B14">
            <v>26.166666666666668</v>
          </cell>
          <cell r="C14">
            <v>33.200000000000003</v>
          </cell>
          <cell r="D14">
            <v>20.100000000000001</v>
          </cell>
          <cell r="E14">
            <v>65.75</v>
          </cell>
          <cell r="F14">
            <v>92</v>
          </cell>
          <cell r="G14">
            <v>25</v>
          </cell>
          <cell r="H14">
            <v>6.12</v>
          </cell>
          <cell r="I14" t="str">
            <v>SO</v>
          </cell>
          <cell r="J14">
            <v>18</v>
          </cell>
          <cell r="K14">
            <v>0</v>
          </cell>
        </row>
        <row r="15">
          <cell r="B15">
            <v>25.012499999999999</v>
          </cell>
          <cell r="C15">
            <v>32.799999999999997</v>
          </cell>
          <cell r="D15">
            <v>17.8</v>
          </cell>
          <cell r="E15">
            <v>58.958333333333336</v>
          </cell>
          <cell r="F15">
            <v>92</v>
          </cell>
          <cell r="G15">
            <v>23</v>
          </cell>
          <cell r="H15">
            <v>10.08</v>
          </cell>
          <cell r="I15" t="str">
            <v>SO</v>
          </cell>
          <cell r="J15">
            <v>28.44</v>
          </cell>
          <cell r="K15">
            <v>0</v>
          </cell>
        </row>
        <row r="16">
          <cell r="B16">
            <v>23.095833333333331</v>
          </cell>
          <cell r="C16">
            <v>31.2</v>
          </cell>
          <cell r="D16">
            <v>15.2</v>
          </cell>
          <cell r="E16">
            <v>64.375</v>
          </cell>
          <cell r="F16">
            <v>89</v>
          </cell>
          <cell r="G16">
            <v>32</v>
          </cell>
          <cell r="H16">
            <v>16.2</v>
          </cell>
          <cell r="I16" t="str">
            <v>SO</v>
          </cell>
          <cell r="J16">
            <v>28.08</v>
          </cell>
          <cell r="K16">
            <v>0</v>
          </cell>
        </row>
        <row r="17">
          <cell r="B17">
            <v>24.604166666666661</v>
          </cell>
          <cell r="C17">
            <v>32.1</v>
          </cell>
          <cell r="D17">
            <v>18.3</v>
          </cell>
          <cell r="E17">
            <v>71.416666666666671</v>
          </cell>
          <cell r="F17">
            <v>92</v>
          </cell>
          <cell r="G17">
            <v>43</v>
          </cell>
          <cell r="H17">
            <v>18.36</v>
          </cell>
          <cell r="I17" t="str">
            <v>SO</v>
          </cell>
          <cell r="J17">
            <v>28.8</v>
          </cell>
          <cell r="K17">
            <v>0</v>
          </cell>
        </row>
        <row r="18">
          <cell r="B18">
            <v>26.724999999999994</v>
          </cell>
          <cell r="C18">
            <v>34</v>
          </cell>
          <cell r="D18">
            <v>20.7</v>
          </cell>
          <cell r="E18">
            <v>69.208333333333329</v>
          </cell>
          <cell r="F18">
            <v>91</v>
          </cell>
          <cell r="G18">
            <v>35</v>
          </cell>
          <cell r="H18">
            <v>9.7200000000000006</v>
          </cell>
          <cell r="I18" t="str">
            <v>SO</v>
          </cell>
          <cell r="J18">
            <v>23.040000000000003</v>
          </cell>
          <cell r="K18">
            <v>0</v>
          </cell>
        </row>
        <row r="19">
          <cell r="B19">
            <v>28.020833333333332</v>
          </cell>
          <cell r="C19">
            <v>34.700000000000003</v>
          </cell>
          <cell r="D19">
            <v>22.4</v>
          </cell>
          <cell r="E19">
            <v>65</v>
          </cell>
          <cell r="F19">
            <v>90</v>
          </cell>
          <cell r="G19">
            <v>32</v>
          </cell>
          <cell r="H19">
            <v>9.3600000000000012</v>
          </cell>
          <cell r="I19" t="str">
            <v>SO</v>
          </cell>
          <cell r="J19">
            <v>20.88</v>
          </cell>
          <cell r="K19">
            <v>0</v>
          </cell>
        </row>
        <row r="20">
          <cell r="B20">
            <v>27.0625</v>
          </cell>
          <cell r="C20">
            <v>34.1</v>
          </cell>
          <cell r="D20">
            <v>19.899999999999999</v>
          </cell>
          <cell r="E20">
            <v>65.416666666666671</v>
          </cell>
          <cell r="F20">
            <v>91</v>
          </cell>
          <cell r="G20">
            <v>37</v>
          </cell>
          <cell r="H20">
            <v>13.68</v>
          </cell>
          <cell r="I20" t="str">
            <v>SO</v>
          </cell>
          <cell r="J20">
            <v>30.6</v>
          </cell>
          <cell r="K20">
            <v>0</v>
          </cell>
        </row>
        <row r="21">
          <cell r="B21">
            <v>27.612500000000001</v>
          </cell>
          <cell r="C21">
            <v>34.5</v>
          </cell>
          <cell r="D21">
            <v>21.1</v>
          </cell>
          <cell r="E21">
            <v>67</v>
          </cell>
          <cell r="F21">
            <v>88</v>
          </cell>
          <cell r="G21">
            <v>36</v>
          </cell>
          <cell r="H21">
            <v>15.48</v>
          </cell>
          <cell r="I21" t="str">
            <v>SO</v>
          </cell>
          <cell r="J21">
            <v>39.6</v>
          </cell>
          <cell r="K21">
            <v>0</v>
          </cell>
        </row>
        <row r="22">
          <cell r="B22">
            <v>25.400000000000002</v>
          </cell>
          <cell r="C22">
            <v>33.4</v>
          </cell>
          <cell r="D22">
            <v>20.399999999999999</v>
          </cell>
          <cell r="E22">
            <v>73.708333333333329</v>
          </cell>
          <cell r="F22">
            <v>96</v>
          </cell>
          <cell r="G22">
            <v>43</v>
          </cell>
          <cell r="H22">
            <v>6.48</v>
          </cell>
          <cell r="I22" t="str">
            <v>SO</v>
          </cell>
          <cell r="J22">
            <v>39.6</v>
          </cell>
          <cell r="K22">
            <v>1</v>
          </cell>
        </row>
        <row r="23">
          <cell r="B23">
            <v>25.295833333333334</v>
          </cell>
          <cell r="C23">
            <v>33.200000000000003</v>
          </cell>
          <cell r="D23">
            <v>20.3</v>
          </cell>
          <cell r="E23">
            <v>80.75</v>
          </cell>
          <cell r="F23">
            <v>98</v>
          </cell>
          <cell r="G23">
            <v>45</v>
          </cell>
          <cell r="H23">
            <v>18</v>
          </cell>
          <cell r="I23" t="str">
            <v>SO</v>
          </cell>
          <cell r="J23">
            <v>29.880000000000003</v>
          </cell>
          <cell r="K23">
            <v>1</v>
          </cell>
        </row>
        <row r="24">
          <cell r="B24">
            <v>23.604166666666668</v>
          </cell>
          <cell r="C24">
            <v>28.4</v>
          </cell>
          <cell r="D24">
            <v>21.6</v>
          </cell>
          <cell r="E24">
            <v>88.5</v>
          </cell>
          <cell r="F24">
            <v>98</v>
          </cell>
          <cell r="G24">
            <v>71</v>
          </cell>
          <cell r="H24">
            <v>17.64</v>
          </cell>
          <cell r="I24" t="str">
            <v>SO</v>
          </cell>
          <cell r="J24">
            <v>34.92</v>
          </cell>
          <cell r="K24">
            <v>6.2</v>
          </cell>
        </row>
        <row r="25">
          <cell r="B25">
            <v>22.883333333333329</v>
          </cell>
          <cell r="C25">
            <v>28.3</v>
          </cell>
          <cell r="D25">
            <v>21.5</v>
          </cell>
          <cell r="E25">
            <v>92.166666666666671</v>
          </cell>
          <cell r="F25">
            <v>97</v>
          </cell>
          <cell r="G25">
            <v>71</v>
          </cell>
          <cell r="H25">
            <v>12.6</v>
          </cell>
          <cell r="I25" t="str">
            <v>SO</v>
          </cell>
          <cell r="J25">
            <v>37.800000000000004</v>
          </cell>
          <cell r="K25">
            <v>13.999999999999998</v>
          </cell>
        </row>
        <row r="26">
          <cell r="B26">
            <v>22.987499999999997</v>
          </cell>
          <cell r="C26">
            <v>27.1</v>
          </cell>
          <cell r="D26">
            <v>21.4</v>
          </cell>
          <cell r="E26">
            <v>93.25</v>
          </cell>
          <cell r="F26">
            <v>98</v>
          </cell>
          <cell r="G26">
            <v>78</v>
          </cell>
          <cell r="H26">
            <v>13.32</v>
          </cell>
          <cell r="I26" t="str">
            <v>SO</v>
          </cell>
          <cell r="J26">
            <v>27</v>
          </cell>
          <cell r="K26">
            <v>6.2</v>
          </cell>
        </row>
        <row r="27">
          <cell r="B27">
            <v>23.966666666666669</v>
          </cell>
          <cell r="C27">
            <v>29</v>
          </cell>
          <cell r="D27">
            <v>21.2</v>
          </cell>
          <cell r="E27">
            <v>88.5</v>
          </cell>
          <cell r="F27">
            <v>97</v>
          </cell>
          <cell r="G27">
            <v>66</v>
          </cell>
          <cell r="H27">
            <v>15.120000000000001</v>
          </cell>
          <cell r="I27" t="str">
            <v>SO</v>
          </cell>
          <cell r="J27">
            <v>54.72</v>
          </cell>
          <cell r="K27">
            <v>13.8</v>
          </cell>
        </row>
        <row r="28">
          <cell r="B28">
            <v>23.587499999999995</v>
          </cell>
          <cell r="C28">
            <v>29</v>
          </cell>
          <cell r="D28">
            <v>21.6</v>
          </cell>
          <cell r="E28">
            <v>89.583333333333329</v>
          </cell>
          <cell r="F28">
            <v>97</v>
          </cell>
          <cell r="G28">
            <v>66</v>
          </cell>
          <cell r="H28">
            <v>15.120000000000001</v>
          </cell>
          <cell r="I28" t="str">
            <v>SO</v>
          </cell>
          <cell r="J28">
            <v>35.64</v>
          </cell>
          <cell r="K28">
            <v>17</v>
          </cell>
        </row>
        <row r="29">
          <cell r="B29">
            <v>22.870833333333334</v>
          </cell>
          <cell r="C29">
            <v>26.9</v>
          </cell>
          <cell r="D29">
            <v>21.4</v>
          </cell>
          <cell r="E29">
            <v>91.75</v>
          </cell>
          <cell r="F29">
            <v>98</v>
          </cell>
          <cell r="G29">
            <v>74</v>
          </cell>
          <cell r="H29">
            <v>12.24</v>
          </cell>
          <cell r="I29" t="str">
            <v>SO</v>
          </cell>
          <cell r="J29">
            <v>24.840000000000003</v>
          </cell>
          <cell r="K29">
            <v>12</v>
          </cell>
        </row>
        <row r="30">
          <cell r="B30">
            <v>22.970833333333335</v>
          </cell>
          <cell r="C30">
            <v>25.8</v>
          </cell>
          <cell r="D30">
            <v>21.7</v>
          </cell>
          <cell r="E30">
            <v>93.333333333333329</v>
          </cell>
          <cell r="F30">
            <v>98</v>
          </cell>
          <cell r="G30">
            <v>80</v>
          </cell>
          <cell r="H30">
            <v>17.28</v>
          </cell>
          <cell r="I30" t="str">
            <v>SO</v>
          </cell>
          <cell r="J30">
            <v>28.44</v>
          </cell>
          <cell r="K30">
            <v>5.6</v>
          </cell>
        </row>
        <row r="31">
          <cell r="B31">
            <v>23.225000000000009</v>
          </cell>
          <cell r="C31">
            <v>29.7</v>
          </cell>
          <cell r="D31">
            <v>21.4</v>
          </cell>
          <cell r="E31">
            <v>93.125</v>
          </cell>
          <cell r="F31">
            <v>98</v>
          </cell>
          <cell r="G31">
            <v>67</v>
          </cell>
          <cell r="H31">
            <v>15.840000000000002</v>
          </cell>
          <cell r="I31" t="str">
            <v>SO</v>
          </cell>
          <cell r="J31">
            <v>38.519999999999996</v>
          </cell>
          <cell r="K31">
            <v>23.199999999999996</v>
          </cell>
        </row>
        <row r="32">
          <cell r="B32">
            <v>23.908333333333331</v>
          </cell>
          <cell r="C32">
            <v>30.1</v>
          </cell>
          <cell r="D32">
            <v>21.6</v>
          </cell>
          <cell r="E32">
            <v>89.791666666666671</v>
          </cell>
          <cell r="F32">
            <v>98</v>
          </cell>
          <cell r="G32">
            <v>66</v>
          </cell>
          <cell r="H32">
            <v>12.6</v>
          </cell>
          <cell r="I32" t="str">
            <v>SO</v>
          </cell>
          <cell r="J32">
            <v>38.880000000000003</v>
          </cell>
          <cell r="K32">
            <v>14.2</v>
          </cell>
        </row>
        <row r="33">
          <cell r="B33">
            <v>23.383333333333336</v>
          </cell>
          <cell r="C33">
            <v>27.5</v>
          </cell>
          <cell r="D33">
            <v>21.5</v>
          </cell>
          <cell r="E33">
            <v>92.916666666666671</v>
          </cell>
          <cell r="F33">
            <v>98</v>
          </cell>
          <cell r="G33">
            <v>82</v>
          </cell>
          <cell r="H33">
            <v>16.559999999999999</v>
          </cell>
          <cell r="I33" t="str">
            <v>SO</v>
          </cell>
          <cell r="J33">
            <v>29.880000000000003</v>
          </cell>
          <cell r="K33">
            <v>37.4</v>
          </cell>
        </row>
        <row r="34">
          <cell r="B34">
            <v>25.404166666666665</v>
          </cell>
          <cell r="C34">
            <v>32.799999999999997</v>
          </cell>
          <cell r="D34">
            <v>19.600000000000001</v>
          </cell>
          <cell r="E34">
            <v>80.833333333333329</v>
          </cell>
          <cell r="F34">
            <v>98</v>
          </cell>
          <cell r="G34">
            <v>44</v>
          </cell>
          <cell r="H34">
            <v>9.3600000000000012</v>
          </cell>
          <cell r="I34" t="str">
            <v>SO</v>
          </cell>
          <cell r="J34">
            <v>23.759999999999998</v>
          </cell>
          <cell r="K34">
            <v>0</v>
          </cell>
        </row>
        <row r="35">
          <cell r="B35">
            <v>26.633333333333329</v>
          </cell>
          <cell r="C35">
            <v>33.799999999999997</v>
          </cell>
          <cell r="D35">
            <v>20.8</v>
          </cell>
          <cell r="E35">
            <v>76.416666666666671</v>
          </cell>
          <cell r="F35">
            <v>96</v>
          </cell>
          <cell r="G35">
            <v>46</v>
          </cell>
          <cell r="H35">
            <v>15.840000000000002</v>
          </cell>
          <cell r="I35" t="str">
            <v>SO</v>
          </cell>
          <cell r="J35">
            <v>34.56</v>
          </cell>
          <cell r="K35">
            <v>0.2</v>
          </cell>
        </row>
        <row r="36">
          <cell r="I36" t="str">
            <v>SO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23.025000000000002</v>
          </cell>
          <cell r="C5">
            <v>27.4</v>
          </cell>
          <cell r="D5">
            <v>21.3</v>
          </cell>
          <cell r="E5">
            <v>89.791666666666671</v>
          </cell>
          <cell r="F5">
            <v>95</v>
          </cell>
          <cell r="G5">
            <v>70</v>
          </cell>
          <cell r="H5">
            <v>20.88</v>
          </cell>
          <cell r="I5" t="str">
            <v>N</v>
          </cell>
          <cell r="J5">
            <v>49.680000000000007</v>
          </cell>
          <cell r="K5">
            <v>42.2</v>
          </cell>
        </row>
        <row r="6">
          <cell r="B6">
            <v>24.174999999999997</v>
          </cell>
          <cell r="C6">
            <v>28.8</v>
          </cell>
          <cell r="D6">
            <v>22.1</v>
          </cell>
          <cell r="E6">
            <v>87.208333333333329</v>
          </cell>
          <cell r="F6">
            <v>94</v>
          </cell>
          <cell r="G6">
            <v>65</v>
          </cell>
          <cell r="H6">
            <v>21.240000000000002</v>
          </cell>
          <cell r="I6" t="str">
            <v>NE</v>
          </cell>
          <cell r="J6">
            <v>31.680000000000003</v>
          </cell>
          <cell r="K6">
            <v>35.200000000000003</v>
          </cell>
        </row>
        <row r="7">
          <cell r="B7">
            <v>26.645833333333339</v>
          </cell>
          <cell r="C7">
            <v>33</v>
          </cell>
          <cell r="D7">
            <v>21.2</v>
          </cell>
          <cell r="E7">
            <v>75.208333333333329</v>
          </cell>
          <cell r="F7">
            <v>95</v>
          </cell>
          <cell r="G7">
            <v>45</v>
          </cell>
          <cell r="H7">
            <v>11.16</v>
          </cell>
          <cell r="I7" t="str">
            <v>O</v>
          </cell>
          <cell r="J7">
            <v>23.400000000000002</v>
          </cell>
          <cell r="K7">
            <v>0.2</v>
          </cell>
        </row>
        <row r="8">
          <cell r="B8">
            <v>26.912500000000005</v>
          </cell>
          <cell r="C8">
            <v>33.799999999999997</v>
          </cell>
          <cell r="D8">
            <v>23</v>
          </cell>
          <cell r="E8">
            <v>74.333333333333329</v>
          </cell>
          <cell r="F8">
            <v>93</v>
          </cell>
          <cell r="G8">
            <v>43</v>
          </cell>
          <cell r="H8">
            <v>18.720000000000002</v>
          </cell>
          <cell r="I8" t="str">
            <v>O</v>
          </cell>
          <cell r="J8">
            <v>39.96</v>
          </cell>
          <cell r="K8">
            <v>0.4</v>
          </cell>
        </row>
        <row r="9">
          <cell r="B9">
            <v>25.979166666666668</v>
          </cell>
          <cell r="C9">
            <v>33.299999999999997</v>
          </cell>
          <cell r="D9">
            <v>22.6</v>
          </cell>
          <cell r="E9">
            <v>78.833333333333329</v>
          </cell>
          <cell r="F9">
            <v>95</v>
          </cell>
          <cell r="G9">
            <v>44</v>
          </cell>
          <cell r="H9">
            <v>26.64</v>
          </cell>
          <cell r="I9" t="str">
            <v>N</v>
          </cell>
          <cell r="J9">
            <v>50.4</v>
          </cell>
          <cell r="K9">
            <v>30.8</v>
          </cell>
        </row>
        <row r="10">
          <cell r="B10">
            <v>25.212499999999995</v>
          </cell>
          <cell r="C10">
            <v>31.1</v>
          </cell>
          <cell r="D10">
            <v>22.3</v>
          </cell>
          <cell r="E10">
            <v>83.333333333333329</v>
          </cell>
          <cell r="F10">
            <v>94</v>
          </cell>
          <cell r="G10">
            <v>55</v>
          </cell>
          <cell r="H10">
            <v>14.4</v>
          </cell>
          <cell r="I10" t="str">
            <v>NE</v>
          </cell>
          <cell r="J10">
            <v>41.4</v>
          </cell>
          <cell r="K10">
            <v>14.600000000000001</v>
          </cell>
        </row>
        <row r="11">
          <cell r="B11">
            <v>25.77</v>
          </cell>
          <cell r="C11">
            <v>30.5</v>
          </cell>
          <cell r="D11">
            <v>22.8</v>
          </cell>
          <cell r="E11">
            <v>83.8</v>
          </cell>
          <cell r="F11">
            <v>94</v>
          </cell>
          <cell r="G11">
            <v>60</v>
          </cell>
          <cell r="H11">
            <v>17.64</v>
          </cell>
          <cell r="I11" t="str">
            <v>O</v>
          </cell>
          <cell r="J11">
            <v>32.76</v>
          </cell>
          <cell r="K11">
            <v>5.8</v>
          </cell>
        </row>
        <row r="12">
          <cell r="B12">
            <v>25.962499999999995</v>
          </cell>
          <cell r="C12">
            <v>32.1</v>
          </cell>
          <cell r="D12">
            <v>23.7</v>
          </cell>
          <cell r="E12">
            <v>82.708333333333329</v>
          </cell>
          <cell r="F12">
            <v>93</v>
          </cell>
          <cell r="G12">
            <v>54</v>
          </cell>
          <cell r="H12">
            <v>21.240000000000002</v>
          </cell>
          <cell r="I12" t="str">
            <v>NO</v>
          </cell>
          <cell r="J12">
            <v>36.36</v>
          </cell>
          <cell r="K12">
            <v>6.8</v>
          </cell>
        </row>
        <row r="13">
          <cell r="B13">
            <v>27.74</v>
          </cell>
          <cell r="C13">
            <v>32.700000000000003</v>
          </cell>
          <cell r="D13">
            <v>21.8</v>
          </cell>
          <cell r="E13">
            <v>74.900000000000006</v>
          </cell>
          <cell r="F13">
            <v>94</v>
          </cell>
          <cell r="G13">
            <v>54</v>
          </cell>
          <cell r="H13">
            <v>24.840000000000003</v>
          </cell>
          <cell r="I13" t="str">
            <v>O</v>
          </cell>
          <cell r="J13">
            <v>38.519999999999996</v>
          </cell>
          <cell r="K13">
            <v>15.599999999999998</v>
          </cell>
        </row>
        <row r="14">
          <cell r="B14">
            <v>27.083333333333329</v>
          </cell>
          <cell r="C14">
            <v>33.9</v>
          </cell>
          <cell r="D14">
            <v>22.8</v>
          </cell>
          <cell r="E14">
            <v>72.625</v>
          </cell>
          <cell r="F14">
            <v>93</v>
          </cell>
          <cell r="G14">
            <v>37</v>
          </cell>
          <cell r="H14">
            <v>10.8</v>
          </cell>
          <cell r="I14" t="str">
            <v>O</v>
          </cell>
          <cell r="J14">
            <v>36.36</v>
          </cell>
          <cell r="K14">
            <v>0</v>
          </cell>
        </row>
        <row r="15">
          <cell r="B15">
            <v>27.258333333333336</v>
          </cell>
          <cell r="C15">
            <v>33.299999999999997</v>
          </cell>
          <cell r="D15">
            <v>22.8</v>
          </cell>
          <cell r="E15">
            <v>63.75</v>
          </cell>
          <cell r="F15">
            <v>85</v>
          </cell>
          <cell r="G15">
            <v>28</v>
          </cell>
          <cell r="H15">
            <v>13.32</v>
          </cell>
          <cell r="I15" t="str">
            <v>SO</v>
          </cell>
          <cell r="J15">
            <v>21.240000000000002</v>
          </cell>
          <cell r="K15">
            <v>0</v>
          </cell>
        </row>
        <row r="16">
          <cell r="B16">
            <v>26.45</v>
          </cell>
          <cell r="C16">
            <v>33.9</v>
          </cell>
          <cell r="D16">
            <v>19.8</v>
          </cell>
          <cell r="E16">
            <v>63.875</v>
          </cell>
          <cell r="F16">
            <v>88</v>
          </cell>
          <cell r="G16">
            <v>33</v>
          </cell>
          <cell r="H16">
            <v>16.2</v>
          </cell>
          <cell r="I16" t="str">
            <v>SE</v>
          </cell>
          <cell r="J16">
            <v>24.12</v>
          </cell>
          <cell r="K16">
            <v>0</v>
          </cell>
        </row>
        <row r="17">
          <cell r="B17">
            <v>27.508333333333336</v>
          </cell>
          <cell r="C17">
            <v>31.9</v>
          </cell>
          <cell r="D17">
            <v>23.7</v>
          </cell>
          <cell r="E17">
            <v>64.75</v>
          </cell>
          <cell r="F17">
            <v>81</v>
          </cell>
          <cell r="G17">
            <v>46</v>
          </cell>
          <cell r="H17">
            <v>16.920000000000002</v>
          </cell>
          <cell r="I17" t="str">
            <v>L</v>
          </cell>
          <cell r="J17">
            <v>43.2</v>
          </cell>
          <cell r="K17">
            <v>0</v>
          </cell>
        </row>
        <row r="18">
          <cell r="B18">
            <v>26.799999999999997</v>
          </cell>
          <cell r="C18">
            <v>31.4</v>
          </cell>
          <cell r="D18">
            <v>22.6</v>
          </cell>
          <cell r="E18">
            <v>68.958333333333329</v>
          </cell>
          <cell r="F18">
            <v>88</v>
          </cell>
          <cell r="G18">
            <v>49</v>
          </cell>
          <cell r="H18">
            <v>13.32</v>
          </cell>
          <cell r="I18" t="str">
            <v>NE</v>
          </cell>
          <cell r="J18">
            <v>29.880000000000003</v>
          </cell>
          <cell r="K18">
            <v>0</v>
          </cell>
        </row>
        <row r="19">
          <cell r="B19">
            <v>27.991666666666671</v>
          </cell>
          <cell r="C19">
            <v>32.700000000000003</v>
          </cell>
          <cell r="D19">
            <v>23.9</v>
          </cell>
          <cell r="E19">
            <v>64.75</v>
          </cell>
          <cell r="F19">
            <v>86</v>
          </cell>
          <cell r="G19">
            <v>41</v>
          </cell>
          <cell r="H19">
            <v>12.24</v>
          </cell>
          <cell r="I19" t="str">
            <v>NE</v>
          </cell>
          <cell r="J19">
            <v>26.28</v>
          </cell>
          <cell r="K19">
            <v>0</v>
          </cell>
        </row>
        <row r="20">
          <cell r="B20">
            <v>26.891666666666662</v>
          </cell>
          <cell r="C20">
            <v>32.700000000000003</v>
          </cell>
          <cell r="D20">
            <v>23.5</v>
          </cell>
          <cell r="E20">
            <v>67.791666666666671</v>
          </cell>
          <cell r="F20">
            <v>87</v>
          </cell>
          <cell r="G20">
            <v>44</v>
          </cell>
          <cell r="H20">
            <v>18.36</v>
          </cell>
          <cell r="I20" t="str">
            <v>N</v>
          </cell>
          <cell r="J20">
            <v>49.32</v>
          </cell>
          <cell r="K20">
            <v>0</v>
          </cell>
        </row>
        <row r="21">
          <cell r="B21">
            <v>25.941666666666666</v>
          </cell>
          <cell r="C21">
            <v>32.6</v>
          </cell>
          <cell r="D21">
            <v>22.1</v>
          </cell>
          <cell r="E21">
            <v>73.166666666666671</v>
          </cell>
          <cell r="F21">
            <v>89</v>
          </cell>
          <cell r="G21">
            <v>40</v>
          </cell>
          <cell r="H21">
            <v>18</v>
          </cell>
          <cell r="I21" t="str">
            <v>N</v>
          </cell>
          <cell r="J21">
            <v>44.28</v>
          </cell>
          <cell r="K21">
            <v>0</v>
          </cell>
        </row>
        <row r="22">
          <cell r="B22">
            <v>26.649999999999995</v>
          </cell>
          <cell r="C22">
            <v>33</v>
          </cell>
          <cell r="D22">
            <v>21.3</v>
          </cell>
          <cell r="E22">
            <v>67.916666666666671</v>
          </cell>
          <cell r="F22">
            <v>92</v>
          </cell>
          <cell r="G22">
            <v>39</v>
          </cell>
          <cell r="H22">
            <v>15.48</v>
          </cell>
          <cell r="I22" t="str">
            <v>N</v>
          </cell>
          <cell r="J22">
            <v>33.480000000000004</v>
          </cell>
          <cell r="K22">
            <v>0.60000000000000009</v>
          </cell>
        </row>
        <row r="23">
          <cell r="B23">
            <v>28.062500000000004</v>
          </cell>
          <cell r="C23">
            <v>34.1</v>
          </cell>
          <cell r="D23">
            <v>22.5</v>
          </cell>
          <cell r="E23">
            <v>64.333333333333329</v>
          </cell>
          <cell r="F23">
            <v>91</v>
          </cell>
          <cell r="G23">
            <v>36</v>
          </cell>
          <cell r="H23">
            <v>21.240000000000002</v>
          </cell>
          <cell r="I23" t="str">
            <v>SE</v>
          </cell>
          <cell r="J23">
            <v>34.56</v>
          </cell>
          <cell r="K23">
            <v>0</v>
          </cell>
        </row>
        <row r="24">
          <cell r="B24">
            <v>25.316666666666666</v>
          </cell>
          <cell r="C24">
            <v>34.299999999999997</v>
          </cell>
          <cell r="D24">
            <v>21.3</v>
          </cell>
          <cell r="E24">
            <v>77.916666666666671</v>
          </cell>
          <cell r="F24">
            <v>92</v>
          </cell>
          <cell r="G24">
            <v>41</v>
          </cell>
          <cell r="H24">
            <v>15.48</v>
          </cell>
          <cell r="I24" t="str">
            <v>SO</v>
          </cell>
          <cell r="J24">
            <v>75.239999999999995</v>
          </cell>
          <cell r="K24">
            <v>18.600000000000005</v>
          </cell>
        </row>
        <row r="25">
          <cell r="B25">
            <v>24.854166666666671</v>
          </cell>
          <cell r="C25">
            <v>30.5</v>
          </cell>
          <cell r="D25">
            <v>21.5</v>
          </cell>
          <cell r="E25">
            <v>79.125</v>
          </cell>
          <cell r="F25">
            <v>94</v>
          </cell>
          <cell r="G25">
            <v>53</v>
          </cell>
          <cell r="H25">
            <v>15.840000000000002</v>
          </cell>
          <cell r="I25" t="str">
            <v>NE</v>
          </cell>
          <cell r="J25">
            <v>34.92</v>
          </cell>
          <cell r="K25">
            <v>0</v>
          </cell>
        </row>
        <row r="26">
          <cell r="B26">
            <v>23.716666666666672</v>
          </cell>
          <cell r="C26">
            <v>26.6</v>
          </cell>
          <cell r="D26">
            <v>22.2</v>
          </cell>
          <cell r="E26">
            <v>84.041666666666671</v>
          </cell>
          <cell r="F26">
            <v>94</v>
          </cell>
          <cell r="G26">
            <v>66</v>
          </cell>
          <cell r="H26">
            <v>18</v>
          </cell>
          <cell r="I26" t="str">
            <v>N</v>
          </cell>
          <cell r="J26">
            <v>32.4</v>
          </cell>
          <cell r="K26">
            <v>2.2000000000000002</v>
          </cell>
        </row>
        <row r="27">
          <cell r="B27">
            <v>24.958333333333332</v>
          </cell>
          <cell r="C27">
            <v>29.6</v>
          </cell>
          <cell r="D27">
            <v>22.5</v>
          </cell>
          <cell r="E27">
            <v>78.041666666666671</v>
          </cell>
          <cell r="F27">
            <v>90</v>
          </cell>
          <cell r="G27">
            <v>53</v>
          </cell>
          <cell r="H27">
            <v>13.32</v>
          </cell>
          <cell r="I27" t="str">
            <v>N</v>
          </cell>
          <cell r="J27">
            <v>25.92</v>
          </cell>
          <cell r="K27">
            <v>0</v>
          </cell>
        </row>
        <row r="28">
          <cell r="B28">
            <v>26.229166666666671</v>
          </cell>
          <cell r="C28">
            <v>32.299999999999997</v>
          </cell>
          <cell r="D28">
            <v>22.1</v>
          </cell>
          <cell r="E28">
            <v>74.166666666666671</v>
          </cell>
          <cell r="F28">
            <v>93</v>
          </cell>
          <cell r="G28">
            <v>42</v>
          </cell>
          <cell r="H28">
            <v>17.28</v>
          </cell>
          <cell r="I28" t="str">
            <v>O</v>
          </cell>
          <cell r="J28">
            <v>44.28</v>
          </cell>
          <cell r="K28">
            <v>0</v>
          </cell>
        </row>
        <row r="29">
          <cell r="B29">
            <v>25.187500000000011</v>
          </cell>
          <cell r="C29">
            <v>31</v>
          </cell>
          <cell r="D29">
            <v>20.6</v>
          </cell>
          <cell r="E29">
            <v>83</v>
          </cell>
          <cell r="F29">
            <v>96</v>
          </cell>
          <cell r="G29">
            <v>59</v>
          </cell>
          <cell r="H29">
            <v>19.079999999999998</v>
          </cell>
          <cell r="I29" t="str">
            <v>L</v>
          </cell>
          <cell r="J29">
            <v>56.88</v>
          </cell>
          <cell r="K29">
            <v>40</v>
          </cell>
        </row>
        <row r="30">
          <cell r="B30">
            <v>24.845833333333335</v>
          </cell>
          <cell r="C30">
            <v>32.1</v>
          </cell>
          <cell r="D30">
            <v>21.4</v>
          </cell>
          <cell r="E30">
            <v>81.166666666666671</v>
          </cell>
          <cell r="F30">
            <v>94</v>
          </cell>
          <cell r="G30">
            <v>51</v>
          </cell>
          <cell r="H30">
            <v>23.759999999999998</v>
          </cell>
          <cell r="I30" t="str">
            <v>NE</v>
          </cell>
          <cell r="J30">
            <v>47.519999999999996</v>
          </cell>
          <cell r="K30">
            <v>22</v>
          </cell>
        </row>
        <row r="31">
          <cell r="B31">
            <v>26.112499999999997</v>
          </cell>
          <cell r="C31">
            <v>32.9</v>
          </cell>
          <cell r="D31">
            <v>21.4</v>
          </cell>
          <cell r="E31">
            <v>75.416666666666671</v>
          </cell>
          <cell r="F31">
            <v>94</v>
          </cell>
          <cell r="G31">
            <v>44</v>
          </cell>
          <cell r="H31">
            <v>10.08</v>
          </cell>
          <cell r="I31" t="str">
            <v>L</v>
          </cell>
          <cell r="J31">
            <v>24.840000000000003</v>
          </cell>
          <cell r="K31">
            <v>2.4000000000000004</v>
          </cell>
        </row>
        <row r="32">
          <cell r="B32">
            <v>25.566666666666666</v>
          </cell>
          <cell r="C32">
            <v>32.4</v>
          </cell>
          <cell r="D32">
            <v>21.7</v>
          </cell>
          <cell r="E32">
            <v>77.333333333333329</v>
          </cell>
          <cell r="F32">
            <v>91</v>
          </cell>
          <cell r="G32">
            <v>51</v>
          </cell>
          <cell r="H32">
            <v>16.559999999999999</v>
          </cell>
          <cell r="I32" t="str">
            <v>SO</v>
          </cell>
          <cell r="J32">
            <v>36.36</v>
          </cell>
          <cell r="K32">
            <v>0</v>
          </cell>
        </row>
        <row r="33">
          <cell r="B33">
            <v>25.275000000000002</v>
          </cell>
          <cell r="C33">
            <v>33.5</v>
          </cell>
          <cell r="D33">
            <v>21.8</v>
          </cell>
          <cell r="E33">
            <v>80.25</v>
          </cell>
          <cell r="F33">
            <v>94</v>
          </cell>
          <cell r="G33">
            <v>45</v>
          </cell>
          <cell r="H33">
            <v>24.840000000000003</v>
          </cell>
          <cell r="I33" t="str">
            <v>N</v>
          </cell>
          <cell r="J33">
            <v>63.360000000000007</v>
          </cell>
          <cell r="K33">
            <v>15</v>
          </cell>
        </row>
        <row r="34">
          <cell r="B34">
            <v>24.691666666666666</v>
          </cell>
          <cell r="C34">
            <v>32.1</v>
          </cell>
          <cell r="D34">
            <v>21.5</v>
          </cell>
          <cell r="E34">
            <v>83.5</v>
          </cell>
          <cell r="F34">
            <v>94</v>
          </cell>
          <cell r="G34">
            <v>52</v>
          </cell>
          <cell r="H34">
            <v>29.52</v>
          </cell>
          <cell r="I34" t="str">
            <v>N</v>
          </cell>
          <cell r="J34">
            <v>67.319999999999993</v>
          </cell>
          <cell r="K34">
            <v>9.3999999999999986</v>
          </cell>
        </row>
        <row r="35">
          <cell r="B35">
            <v>25.016666666666666</v>
          </cell>
          <cell r="C35">
            <v>31.6</v>
          </cell>
          <cell r="D35">
            <v>21.9</v>
          </cell>
          <cell r="E35">
            <v>81.375</v>
          </cell>
          <cell r="F35">
            <v>94</v>
          </cell>
          <cell r="G35">
            <v>51</v>
          </cell>
          <cell r="H35">
            <v>23.759999999999998</v>
          </cell>
          <cell r="I35" t="str">
            <v>N</v>
          </cell>
          <cell r="J35">
            <v>51.84</v>
          </cell>
          <cell r="K35">
            <v>12.4</v>
          </cell>
        </row>
        <row r="36">
          <cell r="I36" t="str">
            <v>N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22.212500000000002</v>
          </cell>
          <cell r="C5">
            <v>28</v>
          </cell>
          <cell r="D5">
            <v>17.7</v>
          </cell>
          <cell r="E5">
            <v>82.708333333333329</v>
          </cell>
          <cell r="F5">
            <v>88</v>
          </cell>
          <cell r="G5">
            <v>73</v>
          </cell>
          <cell r="H5">
            <v>13.32</v>
          </cell>
          <cell r="I5" t="str">
            <v>O</v>
          </cell>
          <cell r="J5">
            <v>32.04</v>
          </cell>
          <cell r="K5">
            <v>0</v>
          </cell>
        </row>
        <row r="6">
          <cell r="B6">
            <v>24.295833333333338</v>
          </cell>
          <cell r="C6">
            <v>29.4</v>
          </cell>
          <cell r="D6">
            <v>19.8</v>
          </cell>
          <cell r="E6">
            <v>79</v>
          </cell>
          <cell r="F6">
            <v>86</v>
          </cell>
          <cell r="G6">
            <v>67</v>
          </cell>
          <cell r="H6">
            <v>20.88</v>
          </cell>
          <cell r="I6" t="str">
            <v>O</v>
          </cell>
          <cell r="J6">
            <v>40.680000000000007</v>
          </cell>
          <cell r="K6">
            <v>0.2</v>
          </cell>
        </row>
        <row r="7">
          <cell r="B7">
            <v>25.625000000000004</v>
          </cell>
          <cell r="C7">
            <v>30.2</v>
          </cell>
          <cell r="D7">
            <v>22.1</v>
          </cell>
          <cell r="E7">
            <v>76.166666666666671</v>
          </cell>
          <cell r="F7">
            <v>82</v>
          </cell>
          <cell r="G7">
            <v>68</v>
          </cell>
          <cell r="H7">
            <v>17.28</v>
          </cell>
          <cell r="I7" t="str">
            <v>NO</v>
          </cell>
          <cell r="J7">
            <v>30.6</v>
          </cell>
          <cell r="K7">
            <v>0.60000000000000009</v>
          </cell>
        </row>
        <row r="8">
          <cell r="B8">
            <v>24.874999999999996</v>
          </cell>
          <cell r="C8">
            <v>27.2</v>
          </cell>
          <cell r="D8">
            <v>21.1</v>
          </cell>
          <cell r="E8">
            <v>79.25</v>
          </cell>
          <cell r="F8">
            <v>84</v>
          </cell>
          <cell r="G8">
            <v>74</v>
          </cell>
          <cell r="H8">
            <v>11.16</v>
          </cell>
          <cell r="I8" t="str">
            <v>O</v>
          </cell>
          <cell r="J8">
            <v>26.28</v>
          </cell>
          <cell r="K8">
            <v>15</v>
          </cell>
        </row>
        <row r="9">
          <cell r="B9">
            <v>26.183333333333334</v>
          </cell>
          <cell r="C9">
            <v>29.7</v>
          </cell>
          <cell r="D9">
            <v>23.9</v>
          </cell>
          <cell r="E9">
            <v>77.666666666666671</v>
          </cell>
          <cell r="F9">
            <v>83</v>
          </cell>
          <cell r="G9">
            <v>69</v>
          </cell>
          <cell r="H9">
            <v>9.3600000000000012</v>
          </cell>
          <cell r="I9" t="str">
            <v>O</v>
          </cell>
          <cell r="J9">
            <v>23.040000000000003</v>
          </cell>
          <cell r="K9">
            <v>1.2000000000000002</v>
          </cell>
        </row>
        <row r="10">
          <cell r="B10">
            <v>25.537499999999998</v>
          </cell>
          <cell r="C10">
            <v>29.4</v>
          </cell>
          <cell r="D10">
            <v>22.7</v>
          </cell>
          <cell r="E10">
            <v>79.791666666666671</v>
          </cell>
          <cell r="F10">
            <v>86</v>
          </cell>
          <cell r="G10">
            <v>69</v>
          </cell>
          <cell r="H10">
            <v>14.04</v>
          </cell>
          <cell r="I10" t="str">
            <v>O</v>
          </cell>
          <cell r="J10">
            <v>37.080000000000005</v>
          </cell>
          <cell r="K10">
            <v>67.8</v>
          </cell>
        </row>
        <row r="11">
          <cell r="B11">
            <v>24.983333333333331</v>
          </cell>
          <cell r="C11">
            <v>27.7</v>
          </cell>
          <cell r="D11">
            <v>23</v>
          </cell>
          <cell r="E11">
            <v>82.75</v>
          </cell>
          <cell r="F11">
            <v>86</v>
          </cell>
          <cell r="G11">
            <v>76</v>
          </cell>
          <cell r="H11">
            <v>16.2</v>
          </cell>
          <cell r="I11" t="str">
            <v>O</v>
          </cell>
          <cell r="J11">
            <v>37.080000000000005</v>
          </cell>
          <cell r="K11">
            <v>10.4</v>
          </cell>
        </row>
        <row r="12">
          <cell r="B12">
            <v>26.358333333333338</v>
          </cell>
          <cell r="C12">
            <v>30.7</v>
          </cell>
          <cell r="D12">
            <v>23.2</v>
          </cell>
          <cell r="E12">
            <v>79.958333333333329</v>
          </cell>
          <cell r="F12">
            <v>86</v>
          </cell>
          <cell r="G12">
            <v>68</v>
          </cell>
          <cell r="H12">
            <v>9.3600000000000012</v>
          </cell>
          <cell r="I12" t="str">
            <v>O</v>
          </cell>
          <cell r="J12">
            <v>20.52</v>
          </cell>
          <cell r="K12">
            <v>0.2</v>
          </cell>
        </row>
        <row r="13">
          <cell r="B13">
            <v>27.341666666666665</v>
          </cell>
          <cell r="C13">
            <v>32</v>
          </cell>
          <cell r="D13">
            <v>23</v>
          </cell>
          <cell r="E13">
            <v>72.083333333333329</v>
          </cell>
          <cell r="F13">
            <v>83</v>
          </cell>
          <cell r="G13">
            <v>58</v>
          </cell>
          <cell r="H13">
            <v>11.16</v>
          </cell>
          <cell r="I13" t="str">
            <v>O</v>
          </cell>
          <cell r="J13">
            <v>27.720000000000002</v>
          </cell>
          <cell r="K13">
            <v>0</v>
          </cell>
        </row>
        <row r="14">
          <cell r="B14">
            <v>27.250000000000004</v>
          </cell>
          <cell r="C14">
            <v>31.4</v>
          </cell>
          <cell r="D14">
            <v>23.6</v>
          </cell>
          <cell r="E14">
            <v>63.833333333333336</v>
          </cell>
          <cell r="F14">
            <v>77</v>
          </cell>
          <cell r="G14">
            <v>49</v>
          </cell>
          <cell r="H14">
            <v>10.8</v>
          </cell>
          <cell r="I14" t="str">
            <v>SO</v>
          </cell>
          <cell r="J14">
            <v>28.44</v>
          </cell>
          <cell r="K14">
            <v>0</v>
          </cell>
        </row>
        <row r="15">
          <cell r="B15">
            <v>27.233333333333334</v>
          </cell>
          <cell r="C15">
            <v>31.4</v>
          </cell>
          <cell r="D15">
            <v>23.2</v>
          </cell>
          <cell r="E15">
            <v>51.083333333333336</v>
          </cell>
          <cell r="F15">
            <v>62</v>
          </cell>
          <cell r="G15">
            <v>37</v>
          </cell>
          <cell r="H15">
            <v>14.76</v>
          </cell>
          <cell r="I15" t="str">
            <v>SO</v>
          </cell>
          <cell r="J15">
            <v>37.440000000000005</v>
          </cell>
          <cell r="K15">
            <v>0</v>
          </cell>
        </row>
        <row r="16">
          <cell r="B16">
            <v>26.037499999999998</v>
          </cell>
          <cell r="C16">
            <v>30.4</v>
          </cell>
          <cell r="D16">
            <v>21.9</v>
          </cell>
          <cell r="E16">
            <v>51.25</v>
          </cell>
          <cell r="F16">
            <v>57</v>
          </cell>
          <cell r="G16">
            <v>44</v>
          </cell>
          <cell r="H16">
            <v>14.04</v>
          </cell>
          <cell r="I16" t="str">
            <v>O</v>
          </cell>
          <cell r="J16">
            <v>28.44</v>
          </cell>
          <cell r="K16">
            <v>0</v>
          </cell>
        </row>
        <row r="17">
          <cell r="B17">
            <v>25.841666666666669</v>
          </cell>
          <cell r="C17">
            <v>31.4</v>
          </cell>
          <cell r="D17">
            <v>21</v>
          </cell>
          <cell r="E17">
            <v>64.583333333333329</v>
          </cell>
          <cell r="F17">
            <v>73</v>
          </cell>
          <cell r="G17">
            <v>51</v>
          </cell>
          <cell r="H17">
            <v>19.079999999999998</v>
          </cell>
          <cell r="I17" t="str">
            <v>O</v>
          </cell>
          <cell r="J17">
            <v>40.32</v>
          </cell>
          <cell r="K17">
            <v>0</v>
          </cell>
        </row>
        <row r="18">
          <cell r="B18">
            <v>27.087500000000002</v>
          </cell>
          <cell r="C18">
            <v>32</v>
          </cell>
          <cell r="D18">
            <v>23</v>
          </cell>
          <cell r="E18">
            <v>68.833333333333329</v>
          </cell>
          <cell r="F18">
            <v>77</v>
          </cell>
          <cell r="G18">
            <v>58</v>
          </cell>
          <cell r="H18">
            <v>14.76</v>
          </cell>
          <cell r="I18" t="str">
            <v>NO</v>
          </cell>
          <cell r="J18">
            <v>28.08</v>
          </cell>
          <cell r="K18">
            <v>0</v>
          </cell>
        </row>
        <row r="19">
          <cell r="B19">
            <v>27.762500000000006</v>
          </cell>
          <cell r="C19">
            <v>32.200000000000003</v>
          </cell>
          <cell r="D19">
            <v>23.5</v>
          </cell>
          <cell r="E19">
            <v>66.875</v>
          </cell>
          <cell r="F19">
            <v>76</v>
          </cell>
          <cell r="G19">
            <v>55</v>
          </cell>
          <cell r="H19">
            <v>15.48</v>
          </cell>
          <cell r="I19" t="str">
            <v>NO</v>
          </cell>
          <cell r="J19">
            <v>30.6</v>
          </cell>
          <cell r="K19">
            <v>0</v>
          </cell>
        </row>
        <row r="20">
          <cell r="B20">
            <v>27.379166666666666</v>
          </cell>
          <cell r="C20">
            <v>32.299999999999997</v>
          </cell>
          <cell r="D20">
            <v>21.9</v>
          </cell>
          <cell r="E20">
            <v>66.541666666666671</v>
          </cell>
          <cell r="F20">
            <v>76</v>
          </cell>
          <cell r="G20">
            <v>58</v>
          </cell>
          <cell r="H20">
            <v>17.64</v>
          </cell>
          <cell r="I20" t="str">
            <v>NO</v>
          </cell>
          <cell r="J20">
            <v>39.24</v>
          </cell>
          <cell r="K20">
            <v>0</v>
          </cell>
        </row>
        <row r="21">
          <cell r="B21">
            <v>27.266666666666669</v>
          </cell>
          <cell r="C21">
            <v>31.8</v>
          </cell>
          <cell r="D21">
            <v>23.6</v>
          </cell>
          <cell r="E21">
            <v>69.25</v>
          </cell>
          <cell r="F21">
            <v>76</v>
          </cell>
          <cell r="G21">
            <v>61</v>
          </cell>
          <cell r="H21">
            <v>13.68</v>
          </cell>
          <cell r="I21" t="str">
            <v>O</v>
          </cell>
          <cell r="J21">
            <v>36</v>
          </cell>
          <cell r="K21">
            <v>0.2</v>
          </cell>
        </row>
        <row r="22">
          <cell r="B22">
            <v>25.604166666666671</v>
          </cell>
          <cell r="C22">
            <v>30.2</v>
          </cell>
          <cell r="D22">
            <v>22.4</v>
          </cell>
          <cell r="E22">
            <v>74.916666666666671</v>
          </cell>
          <cell r="F22">
            <v>80</v>
          </cell>
          <cell r="G22">
            <v>66</v>
          </cell>
          <cell r="H22">
            <v>18.720000000000002</v>
          </cell>
          <cell r="I22" t="str">
            <v>O</v>
          </cell>
          <cell r="J22">
            <v>44.28</v>
          </cell>
          <cell r="K22">
            <v>6.6</v>
          </cell>
        </row>
        <row r="23">
          <cell r="B23">
            <v>26.170833333333334</v>
          </cell>
          <cell r="C23">
            <v>31.2</v>
          </cell>
          <cell r="D23">
            <v>23.2</v>
          </cell>
          <cell r="E23">
            <v>75.041666666666671</v>
          </cell>
          <cell r="F23">
            <v>81</v>
          </cell>
          <cell r="G23">
            <v>68</v>
          </cell>
          <cell r="H23">
            <v>17.28</v>
          </cell>
          <cell r="I23" t="str">
            <v>O</v>
          </cell>
          <cell r="J23">
            <v>39.6</v>
          </cell>
          <cell r="K23">
            <v>9.1999999999999993</v>
          </cell>
        </row>
        <row r="24">
          <cell r="B24">
            <v>24.416666666666668</v>
          </cell>
          <cell r="C24">
            <v>29</v>
          </cell>
          <cell r="D24">
            <v>22.5</v>
          </cell>
          <cell r="E24">
            <v>80.083333333333329</v>
          </cell>
          <cell r="F24">
            <v>83</v>
          </cell>
          <cell r="G24">
            <v>73</v>
          </cell>
          <cell r="H24">
            <v>14.4</v>
          </cell>
          <cell r="I24" t="str">
            <v>NO</v>
          </cell>
          <cell r="J24">
            <v>36.72</v>
          </cell>
          <cell r="K24">
            <v>5.8</v>
          </cell>
        </row>
        <row r="25">
          <cell r="B25">
            <v>24.137499999999999</v>
          </cell>
          <cell r="C25">
            <v>27</v>
          </cell>
          <cell r="D25">
            <v>22.6</v>
          </cell>
          <cell r="E25">
            <v>81.208333333333329</v>
          </cell>
          <cell r="F25">
            <v>84</v>
          </cell>
          <cell r="G25">
            <v>75</v>
          </cell>
          <cell r="H25">
            <v>12.96</v>
          </cell>
          <cell r="I25" t="str">
            <v>O</v>
          </cell>
          <cell r="J25">
            <v>45</v>
          </cell>
          <cell r="K25">
            <v>12.399999999999999</v>
          </cell>
        </row>
        <row r="26">
          <cell r="B26">
            <v>24.779166666666669</v>
          </cell>
          <cell r="C26">
            <v>27.8</v>
          </cell>
          <cell r="D26">
            <v>22.9</v>
          </cell>
          <cell r="E26">
            <v>81.458333333333329</v>
          </cell>
          <cell r="F26">
            <v>87</v>
          </cell>
          <cell r="G26">
            <v>73</v>
          </cell>
          <cell r="H26">
            <v>14.76</v>
          </cell>
          <cell r="I26" t="str">
            <v>O</v>
          </cell>
          <cell r="J26">
            <v>35.28</v>
          </cell>
          <cell r="K26">
            <v>1</v>
          </cell>
        </row>
        <row r="27">
          <cell r="B27">
            <v>24.379166666666666</v>
          </cell>
          <cell r="C27">
            <v>28</v>
          </cell>
          <cell r="D27">
            <v>22.5</v>
          </cell>
          <cell r="E27">
            <v>82.125</v>
          </cell>
          <cell r="F27">
            <v>85</v>
          </cell>
          <cell r="G27">
            <v>73</v>
          </cell>
          <cell r="H27">
            <v>14.76</v>
          </cell>
          <cell r="I27" t="str">
            <v>O</v>
          </cell>
          <cell r="J27">
            <v>39.96</v>
          </cell>
          <cell r="K27">
            <v>12.6</v>
          </cell>
        </row>
        <row r="28">
          <cell r="B28">
            <v>23.537499999999994</v>
          </cell>
          <cell r="C28">
            <v>26</v>
          </cell>
          <cell r="D28">
            <v>22.2</v>
          </cell>
          <cell r="E28">
            <v>83.333333333333329</v>
          </cell>
          <cell r="F28">
            <v>86</v>
          </cell>
          <cell r="G28">
            <v>77</v>
          </cell>
          <cell r="H28">
            <v>17.64</v>
          </cell>
          <cell r="I28" t="str">
            <v>O</v>
          </cell>
          <cell r="J28">
            <v>58.32</v>
          </cell>
          <cell r="K28">
            <v>15.999999999999998</v>
          </cell>
        </row>
        <row r="29">
          <cell r="B29">
            <v>22.929166666666671</v>
          </cell>
          <cell r="C29">
            <v>25.6</v>
          </cell>
          <cell r="D29">
            <v>21.6</v>
          </cell>
          <cell r="E29">
            <v>85.416666666666671</v>
          </cell>
          <cell r="F29">
            <v>88</v>
          </cell>
          <cell r="G29">
            <v>80</v>
          </cell>
          <cell r="H29">
            <v>10.8</v>
          </cell>
          <cell r="I29" t="str">
            <v>O</v>
          </cell>
          <cell r="J29">
            <v>30.240000000000002</v>
          </cell>
          <cell r="K29">
            <v>43.4</v>
          </cell>
        </row>
        <row r="30">
          <cell r="B30">
            <v>23.308333333333326</v>
          </cell>
          <cell r="C30">
            <v>25.2</v>
          </cell>
          <cell r="D30">
            <v>21.8</v>
          </cell>
          <cell r="E30">
            <v>87.041666666666671</v>
          </cell>
          <cell r="F30">
            <v>90</v>
          </cell>
          <cell r="G30">
            <v>81</v>
          </cell>
          <cell r="H30">
            <v>17.64</v>
          </cell>
          <cell r="I30" t="str">
            <v>NO</v>
          </cell>
          <cell r="J30">
            <v>37.080000000000005</v>
          </cell>
          <cell r="K30">
            <v>3.8000000000000003</v>
          </cell>
        </row>
        <row r="31">
          <cell r="B31">
            <v>25.004166666666674</v>
          </cell>
          <cell r="C31">
            <v>29.4</v>
          </cell>
          <cell r="D31">
            <v>22.7</v>
          </cell>
          <cell r="E31">
            <v>82.083333333333329</v>
          </cell>
          <cell r="F31">
            <v>89</v>
          </cell>
          <cell r="G31">
            <v>69</v>
          </cell>
          <cell r="H31">
            <v>16.559999999999999</v>
          </cell>
          <cell r="I31" t="str">
            <v>NO</v>
          </cell>
          <cell r="J31">
            <v>38.159999999999997</v>
          </cell>
          <cell r="K31">
            <v>0.4</v>
          </cell>
        </row>
        <row r="32">
          <cell r="B32">
            <v>24.308333333333334</v>
          </cell>
          <cell r="C32">
            <v>29.5</v>
          </cell>
          <cell r="D32">
            <v>22</v>
          </cell>
          <cell r="E32">
            <v>83.083333333333329</v>
          </cell>
          <cell r="F32">
            <v>88</v>
          </cell>
          <cell r="G32">
            <v>72</v>
          </cell>
          <cell r="H32">
            <v>22.32</v>
          </cell>
          <cell r="I32" t="str">
            <v>O</v>
          </cell>
          <cell r="J32">
            <v>45.36</v>
          </cell>
          <cell r="K32">
            <v>16</v>
          </cell>
        </row>
        <row r="33">
          <cell r="B33">
            <v>23.904166666666665</v>
          </cell>
          <cell r="C33">
            <v>27.9</v>
          </cell>
          <cell r="D33">
            <v>22.5</v>
          </cell>
          <cell r="E33">
            <v>84.875</v>
          </cell>
          <cell r="F33">
            <v>87</v>
          </cell>
          <cell r="G33">
            <v>78</v>
          </cell>
          <cell r="H33">
            <v>13.32</v>
          </cell>
          <cell r="I33" t="str">
            <v>O</v>
          </cell>
          <cell r="J33">
            <v>35.64</v>
          </cell>
          <cell r="K33">
            <v>6.8000000000000007</v>
          </cell>
        </row>
        <row r="34">
          <cell r="B34">
            <v>25.762500000000003</v>
          </cell>
          <cell r="C34">
            <v>30.6</v>
          </cell>
          <cell r="D34">
            <v>22.5</v>
          </cell>
          <cell r="E34">
            <v>77.791666666666671</v>
          </cell>
          <cell r="F34">
            <v>88</v>
          </cell>
          <cell r="G34">
            <v>57</v>
          </cell>
          <cell r="H34">
            <v>15.840000000000002</v>
          </cell>
          <cell r="I34" t="str">
            <v>O</v>
          </cell>
          <cell r="J34">
            <v>38.159999999999997</v>
          </cell>
          <cell r="K34">
            <v>2.4000000000000004</v>
          </cell>
        </row>
        <row r="35">
          <cell r="B35">
            <v>25.987500000000008</v>
          </cell>
          <cell r="C35">
            <v>29.8</v>
          </cell>
          <cell r="D35">
            <v>23.7</v>
          </cell>
          <cell r="E35">
            <v>73.125</v>
          </cell>
          <cell r="F35">
            <v>81</v>
          </cell>
          <cell r="G35">
            <v>61</v>
          </cell>
          <cell r="H35">
            <v>14.04</v>
          </cell>
          <cell r="I35" t="str">
            <v>O</v>
          </cell>
          <cell r="J35">
            <v>46.080000000000005</v>
          </cell>
          <cell r="K35">
            <v>0.2</v>
          </cell>
        </row>
        <row r="36">
          <cell r="I36" t="str">
            <v>O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24.916666666666661</v>
          </cell>
          <cell r="C5">
            <v>30.8</v>
          </cell>
          <cell r="D5">
            <v>21.5</v>
          </cell>
          <cell r="E5">
            <v>82.083333333333329</v>
          </cell>
          <cell r="F5">
            <v>93</v>
          </cell>
          <cell r="G5">
            <v>57</v>
          </cell>
          <cell r="H5">
            <v>6.48</v>
          </cell>
          <cell r="I5" t="str">
            <v>O</v>
          </cell>
          <cell r="J5">
            <v>13.68</v>
          </cell>
          <cell r="K5">
            <v>0.2</v>
          </cell>
        </row>
        <row r="6">
          <cell r="B6">
            <v>27.3</v>
          </cell>
          <cell r="C6">
            <v>33.4</v>
          </cell>
          <cell r="D6">
            <v>21.9</v>
          </cell>
          <cell r="E6">
            <v>73.166666666666671</v>
          </cell>
          <cell r="F6">
            <v>89</v>
          </cell>
          <cell r="G6">
            <v>50</v>
          </cell>
          <cell r="H6">
            <v>9</v>
          </cell>
          <cell r="I6" t="str">
            <v>L</v>
          </cell>
          <cell r="J6">
            <v>17.64</v>
          </cell>
          <cell r="K6">
            <v>0</v>
          </cell>
        </row>
        <row r="7">
          <cell r="B7">
            <v>27.775000000000002</v>
          </cell>
          <cell r="C7">
            <v>32.700000000000003</v>
          </cell>
          <cell r="D7">
            <v>24.5</v>
          </cell>
          <cell r="E7">
            <v>76.625</v>
          </cell>
          <cell r="F7">
            <v>84</v>
          </cell>
          <cell r="G7">
            <v>58</v>
          </cell>
          <cell r="H7">
            <v>10.44</v>
          </cell>
          <cell r="I7" t="str">
            <v>NE</v>
          </cell>
          <cell r="J7">
            <v>26.28</v>
          </cell>
          <cell r="K7">
            <v>0</v>
          </cell>
        </row>
        <row r="8">
          <cell r="B8">
            <v>24.887499999999999</v>
          </cell>
          <cell r="C8">
            <v>28.6</v>
          </cell>
          <cell r="D8">
            <v>23.3</v>
          </cell>
          <cell r="E8">
            <v>87.5</v>
          </cell>
          <cell r="F8">
            <v>92</v>
          </cell>
          <cell r="G8">
            <v>75</v>
          </cell>
          <cell r="H8">
            <v>14.04</v>
          </cell>
          <cell r="I8" t="str">
            <v>S</v>
          </cell>
          <cell r="J8">
            <v>27.36</v>
          </cell>
          <cell r="K8">
            <v>0.2</v>
          </cell>
        </row>
        <row r="9">
          <cell r="B9">
            <v>26.162499999999998</v>
          </cell>
          <cell r="C9">
            <v>31.6</v>
          </cell>
          <cell r="D9">
            <v>23.5</v>
          </cell>
          <cell r="E9">
            <v>84.791666666666671</v>
          </cell>
          <cell r="F9">
            <v>92</v>
          </cell>
          <cell r="G9">
            <v>67</v>
          </cell>
          <cell r="H9">
            <v>11.879999999999999</v>
          </cell>
          <cell r="I9" t="str">
            <v>NO</v>
          </cell>
          <cell r="J9">
            <v>25.92</v>
          </cell>
          <cell r="K9">
            <v>0</v>
          </cell>
        </row>
        <row r="10">
          <cell r="B10">
            <v>27.629166666666663</v>
          </cell>
          <cell r="C10">
            <v>33.200000000000003</v>
          </cell>
          <cell r="D10">
            <v>23.4</v>
          </cell>
          <cell r="E10">
            <v>78.5</v>
          </cell>
          <cell r="F10">
            <v>92</v>
          </cell>
          <cell r="G10">
            <v>55</v>
          </cell>
          <cell r="H10">
            <v>11.520000000000001</v>
          </cell>
          <cell r="I10" t="str">
            <v>NO</v>
          </cell>
          <cell r="J10">
            <v>30.96</v>
          </cell>
          <cell r="K10">
            <v>0</v>
          </cell>
        </row>
        <row r="11">
          <cell r="B11">
            <v>26.991666666666671</v>
          </cell>
          <cell r="C11">
            <v>32.799999999999997</v>
          </cell>
          <cell r="D11">
            <v>23.5</v>
          </cell>
          <cell r="E11">
            <v>81.208333333333329</v>
          </cell>
          <cell r="F11">
            <v>88</v>
          </cell>
          <cell r="G11">
            <v>66</v>
          </cell>
          <cell r="H11">
            <v>10.8</v>
          </cell>
          <cell r="I11" t="str">
            <v>SO</v>
          </cell>
          <cell r="J11">
            <v>46.800000000000004</v>
          </cell>
          <cell r="K11">
            <v>0.2</v>
          </cell>
        </row>
        <row r="12">
          <cell r="B12">
            <v>28.012499999999999</v>
          </cell>
          <cell r="C12">
            <v>35.1</v>
          </cell>
          <cell r="D12">
            <v>23.8</v>
          </cell>
          <cell r="E12">
            <v>80.375</v>
          </cell>
          <cell r="F12">
            <v>93</v>
          </cell>
          <cell r="G12">
            <v>53</v>
          </cell>
          <cell r="H12">
            <v>6.48</v>
          </cell>
          <cell r="I12" t="str">
            <v>SO</v>
          </cell>
          <cell r="J12">
            <v>17.28</v>
          </cell>
          <cell r="K12">
            <v>0</v>
          </cell>
        </row>
        <row r="13">
          <cell r="B13">
            <v>29.254166666666674</v>
          </cell>
          <cell r="C13">
            <v>36.5</v>
          </cell>
          <cell r="D13">
            <v>23.6</v>
          </cell>
          <cell r="E13">
            <v>73.041666666666671</v>
          </cell>
          <cell r="F13">
            <v>88</v>
          </cell>
          <cell r="G13">
            <v>47</v>
          </cell>
          <cell r="H13">
            <v>18.720000000000002</v>
          </cell>
          <cell r="I13" t="str">
            <v>SO</v>
          </cell>
          <cell r="J13">
            <v>51.480000000000004</v>
          </cell>
          <cell r="K13">
            <v>0</v>
          </cell>
        </row>
        <row r="14">
          <cell r="B14">
            <v>26.545833333333324</v>
          </cell>
          <cell r="C14">
            <v>33.4</v>
          </cell>
          <cell r="D14">
            <v>22.6</v>
          </cell>
          <cell r="E14">
            <v>77.458333333333329</v>
          </cell>
          <cell r="F14">
            <v>90</v>
          </cell>
          <cell r="G14">
            <v>50</v>
          </cell>
          <cell r="H14">
            <v>9.7200000000000006</v>
          </cell>
          <cell r="I14" t="str">
            <v>S</v>
          </cell>
          <cell r="J14">
            <v>21.96</v>
          </cell>
          <cell r="K14">
            <v>0</v>
          </cell>
        </row>
        <row r="15">
          <cell r="B15">
            <v>28.45</v>
          </cell>
          <cell r="C15">
            <v>35.799999999999997</v>
          </cell>
          <cell r="D15">
            <v>21.9</v>
          </cell>
          <cell r="E15">
            <v>65.666666666666671</v>
          </cell>
          <cell r="F15">
            <v>89</v>
          </cell>
          <cell r="G15">
            <v>31</v>
          </cell>
          <cell r="H15">
            <v>12.6</v>
          </cell>
          <cell r="I15" t="str">
            <v>S</v>
          </cell>
          <cell r="J15">
            <v>24.840000000000003</v>
          </cell>
          <cell r="K15">
            <v>0</v>
          </cell>
        </row>
        <row r="16">
          <cell r="B16">
            <v>28.200000000000003</v>
          </cell>
          <cell r="C16">
            <v>35.9</v>
          </cell>
          <cell r="D16">
            <v>21.3</v>
          </cell>
          <cell r="E16">
            <v>58.208333333333336</v>
          </cell>
          <cell r="F16">
            <v>82</v>
          </cell>
          <cell r="G16">
            <v>29</v>
          </cell>
          <cell r="H16">
            <v>5.7600000000000007</v>
          </cell>
          <cell r="I16" t="str">
            <v>SE</v>
          </cell>
          <cell r="J16">
            <v>18</v>
          </cell>
          <cell r="K16">
            <v>0</v>
          </cell>
        </row>
        <row r="17">
          <cell r="B17">
            <v>28.95</v>
          </cell>
          <cell r="C17">
            <v>36.6</v>
          </cell>
          <cell r="D17">
            <v>20.8</v>
          </cell>
          <cell r="E17">
            <v>57.208333333333336</v>
          </cell>
          <cell r="F17">
            <v>83</v>
          </cell>
          <cell r="G17">
            <v>31</v>
          </cell>
          <cell r="H17">
            <v>10.8</v>
          </cell>
          <cell r="I17" t="str">
            <v>L</v>
          </cell>
          <cell r="J17">
            <v>27</v>
          </cell>
          <cell r="K17">
            <v>0</v>
          </cell>
        </row>
        <row r="18">
          <cell r="B18">
            <v>29.787499999999998</v>
          </cell>
          <cell r="C18">
            <v>37.200000000000003</v>
          </cell>
          <cell r="D18">
            <v>23.3</v>
          </cell>
          <cell r="E18">
            <v>61.875</v>
          </cell>
          <cell r="F18">
            <v>84</v>
          </cell>
          <cell r="G18">
            <v>38</v>
          </cell>
          <cell r="H18">
            <v>11.520000000000001</v>
          </cell>
          <cell r="I18" t="str">
            <v>NE</v>
          </cell>
          <cell r="J18">
            <v>25.92</v>
          </cell>
          <cell r="K18">
            <v>0</v>
          </cell>
        </row>
        <row r="19">
          <cell r="B19">
            <v>30.912499999999994</v>
          </cell>
          <cell r="C19">
            <v>37.799999999999997</v>
          </cell>
          <cell r="D19">
            <v>24.5</v>
          </cell>
          <cell r="E19">
            <v>60.208333333333336</v>
          </cell>
          <cell r="F19">
            <v>83</v>
          </cell>
          <cell r="G19">
            <v>31</v>
          </cell>
          <cell r="H19">
            <v>9</v>
          </cell>
          <cell r="I19" t="str">
            <v>L</v>
          </cell>
          <cell r="J19">
            <v>23.759999999999998</v>
          </cell>
          <cell r="K19">
            <v>0</v>
          </cell>
        </row>
        <row r="20">
          <cell r="B20">
            <v>30.908333333333331</v>
          </cell>
          <cell r="C20">
            <v>37.1</v>
          </cell>
          <cell r="D20">
            <v>24.7</v>
          </cell>
          <cell r="E20">
            <v>61.666666666666664</v>
          </cell>
          <cell r="F20">
            <v>80</v>
          </cell>
          <cell r="G20">
            <v>39</v>
          </cell>
          <cell r="H20">
            <v>14.76</v>
          </cell>
          <cell r="I20" t="str">
            <v>N</v>
          </cell>
          <cell r="J20">
            <v>43.56</v>
          </cell>
          <cell r="K20">
            <v>0</v>
          </cell>
        </row>
        <row r="21">
          <cell r="B21">
            <v>31.170833333333331</v>
          </cell>
          <cell r="C21">
            <v>36.4</v>
          </cell>
          <cell r="D21">
            <v>26.8</v>
          </cell>
          <cell r="E21">
            <v>64.666666666666671</v>
          </cell>
          <cell r="F21">
            <v>80</v>
          </cell>
          <cell r="G21">
            <v>45</v>
          </cell>
          <cell r="H21">
            <v>12.96</v>
          </cell>
          <cell r="I21" t="str">
            <v>N</v>
          </cell>
          <cell r="J21">
            <v>34.200000000000003</v>
          </cell>
          <cell r="K21">
            <v>0</v>
          </cell>
        </row>
        <row r="22">
          <cell r="B22">
            <v>27.512499999999992</v>
          </cell>
          <cell r="C22">
            <v>32.700000000000003</v>
          </cell>
          <cell r="D22">
            <v>23.2</v>
          </cell>
          <cell r="E22">
            <v>71.916666666666671</v>
          </cell>
          <cell r="F22">
            <v>87</v>
          </cell>
          <cell r="G22">
            <v>55</v>
          </cell>
          <cell r="H22">
            <v>17.28</v>
          </cell>
          <cell r="I22" t="str">
            <v>SO</v>
          </cell>
          <cell r="J22">
            <v>48.96</v>
          </cell>
          <cell r="K22">
            <v>0</v>
          </cell>
        </row>
        <row r="23">
          <cell r="B23">
            <v>29.283333333333335</v>
          </cell>
          <cell r="C23">
            <v>35.299999999999997</v>
          </cell>
          <cell r="D23">
            <v>24.8</v>
          </cell>
          <cell r="E23">
            <v>69.333333333333329</v>
          </cell>
          <cell r="F23">
            <v>86</v>
          </cell>
          <cell r="G23">
            <v>47</v>
          </cell>
          <cell r="H23">
            <v>12.6</v>
          </cell>
          <cell r="I23" t="str">
            <v>N</v>
          </cell>
          <cell r="J23">
            <v>27.36</v>
          </cell>
          <cell r="K23">
            <v>0</v>
          </cell>
        </row>
        <row r="24">
          <cell r="B24">
            <v>27.983333333333338</v>
          </cell>
          <cell r="C24">
            <v>35.1</v>
          </cell>
          <cell r="D24">
            <v>23.1</v>
          </cell>
          <cell r="E24">
            <v>71.083333333333329</v>
          </cell>
          <cell r="F24">
            <v>85</v>
          </cell>
          <cell r="G24">
            <v>50</v>
          </cell>
          <cell r="H24">
            <v>15.120000000000001</v>
          </cell>
          <cell r="I24" t="str">
            <v>N</v>
          </cell>
          <cell r="J24">
            <v>50.4</v>
          </cell>
          <cell r="K24">
            <v>0</v>
          </cell>
        </row>
        <row r="25">
          <cell r="B25">
            <v>25.470833333333335</v>
          </cell>
          <cell r="C25">
            <v>32.5</v>
          </cell>
          <cell r="D25">
            <v>23.2</v>
          </cell>
          <cell r="E25">
            <v>83.833333333333329</v>
          </cell>
          <cell r="F25">
            <v>88</v>
          </cell>
          <cell r="G25">
            <v>67</v>
          </cell>
          <cell r="H25">
            <v>14.76</v>
          </cell>
          <cell r="I25" t="str">
            <v>N</v>
          </cell>
          <cell r="J25">
            <v>41.76</v>
          </cell>
          <cell r="K25">
            <v>0</v>
          </cell>
        </row>
        <row r="26">
          <cell r="B26">
            <v>26.433333333333326</v>
          </cell>
          <cell r="C26">
            <v>31.4</v>
          </cell>
          <cell r="D26">
            <v>24.3</v>
          </cell>
          <cell r="E26">
            <v>83.25</v>
          </cell>
          <cell r="F26">
            <v>89</v>
          </cell>
          <cell r="G26">
            <v>69</v>
          </cell>
          <cell r="H26">
            <v>15.120000000000001</v>
          </cell>
          <cell r="I26" t="str">
            <v>N</v>
          </cell>
          <cell r="J26">
            <v>41.76</v>
          </cell>
          <cell r="K26">
            <v>0</v>
          </cell>
        </row>
        <row r="27">
          <cell r="B27">
            <v>26.479166666666661</v>
          </cell>
          <cell r="C27">
            <v>31.4</v>
          </cell>
          <cell r="D27">
            <v>24.3</v>
          </cell>
          <cell r="E27">
            <v>82.833333333333329</v>
          </cell>
          <cell r="F27">
            <v>89</v>
          </cell>
          <cell r="G27">
            <v>68</v>
          </cell>
          <cell r="H27">
            <v>16.559999999999999</v>
          </cell>
          <cell r="I27" t="str">
            <v>N</v>
          </cell>
          <cell r="J27">
            <v>57.960000000000008</v>
          </cell>
          <cell r="K27">
            <v>0</v>
          </cell>
        </row>
        <row r="28">
          <cell r="B28">
            <v>24.4375</v>
          </cell>
          <cell r="C28">
            <v>27.5</v>
          </cell>
          <cell r="D28">
            <v>23.1</v>
          </cell>
          <cell r="E28">
            <v>90.416666666666671</v>
          </cell>
          <cell r="F28">
            <v>93</v>
          </cell>
          <cell r="G28">
            <v>85</v>
          </cell>
          <cell r="H28">
            <v>10.8</v>
          </cell>
          <cell r="I28" t="str">
            <v>N</v>
          </cell>
          <cell r="J28">
            <v>32.76</v>
          </cell>
          <cell r="K28">
            <v>0</v>
          </cell>
        </row>
        <row r="29">
          <cell r="B29">
            <v>24.812500000000004</v>
          </cell>
          <cell r="C29">
            <v>29.5</v>
          </cell>
          <cell r="D29">
            <v>22.9</v>
          </cell>
          <cell r="E29">
            <v>88.541666666666671</v>
          </cell>
          <cell r="F29">
            <v>93</v>
          </cell>
          <cell r="G29">
            <v>76</v>
          </cell>
          <cell r="H29">
            <v>13.68</v>
          </cell>
          <cell r="I29" t="str">
            <v>SE</v>
          </cell>
          <cell r="J29">
            <v>26.28</v>
          </cell>
          <cell r="K29">
            <v>0.2</v>
          </cell>
        </row>
        <row r="30">
          <cell r="B30">
            <v>24.833333333333332</v>
          </cell>
          <cell r="C30">
            <v>27.5</v>
          </cell>
          <cell r="D30">
            <v>23.5</v>
          </cell>
          <cell r="E30">
            <v>90.333333333333329</v>
          </cell>
          <cell r="F30">
            <v>93</v>
          </cell>
          <cell r="G30">
            <v>85</v>
          </cell>
          <cell r="H30">
            <v>14.04</v>
          </cell>
          <cell r="I30" t="str">
            <v>N</v>
          </cell>
          <cell r="J30">
            <v>35.64</v>
          </cell>
          <cell r="K30">
            <v>0</v>
          </cell>
        </row>
        <row r="31">
          <cell r="B31">
            <v>27.983333333333338</v>
          </cell>
          <cell r="C31">
            <v>33.299999999999997</v>
          </cell>
          <cell r="D31">
            <v>24.7</v>
          </cell>
          <cell r="E31">
            <v>80.583333333333329</v>
          </cell>
          <cell r="F31">
            <v>90</v>
          </cell>
          <cell r="G31">
            <v>61</v>
          </cell>
          <cell r="H31">
            <v>12.24</v>
          </cell>
          <cell r="I31" t="str">
            <v>N</v>
          </cell>
          <cell r="J31">
            <v>25.2</v>
          </cell>
          <cell r="K31">
            <v>0</v>
          </cell>
        </row>
        <row r="32">
          <cell r="B32">
            <v>28.487499999999997</v>
          </cell>
          <cell r="C32">
            <v>34.4</v>
          </cell>
          <cell r="D32">
            <v>25.3</v>
          </cell>
          <cell r="E32">
            <v>78.458333333333329</v>
          </cell>
          <cell r="F32">
            <v>89</v>
          </cell>
          <cell r="G32">
            <v>57</v>
          </cell>
          <cell r="H32">
            <v>23.759999999999998</v>
          </cell>
          <cell r="I32" t="str">
            <v>NO</v>
          </cell>
          <cell r="J32">
            <v>43.56</v>
          </cell>
          <cell r="K32">
            <v>0</v>
          </cell>
        </row>
        <row r="33">
          <cell r="B33">
            <v>26.379166666666674</v>
          </cell>
          <cell r="C33">
            <v>30.8</v>
          </cell>
          <cell r="D33">
            <v>24.1</v>
          </cell>
          <cell r="E33">
            <v>85.833333333333329</v>
          </cell>
          <cell r="F33">
            <v>93</v>
          </cell>
          <cell r="G33">
            <v>72</v>
          </cell>
          <cell r="H33">
            <v>13.32</v>
          </cell>
          <cell r="I33" t="str">
            <v>SO</v>
          </cell>
          <cell r="J33">
            <v>45.72</v>
          </cell>
          <cell r="K33">
            <v>0</v>
          </cell>
        </row>
        <row r="34">
          <cell r="B34">
            <v>28.824999999999999</v>
          </cell>
          <cell r="C34">
            <v>34.799999999999997</v>
          </cell>
          <cell r="D34">
            <v>24.5</v>
          </cell>
          <cell r="E34">
            <v>76.208333333333329</v>
          </cell>
          <cell r="F34">
            <v>90</v>
          </cell>
          <cell r="G34">
            <v>52</v>
          </cell>
          <cell r="H34">
            <v>10.08</v>
          </cell>
          <cell r="I34" t="str">
            <v>SO</v>
          </cell>
          <cell r="J34">
            <v>23.040000000000003</v>
          </cell>
          <cell r="K34">
            <v>0</v>
          </cell>
        </row>
        <row r="35">
          <cell r="B35">
            <v>29.883333333333336</v>
          </cell>
          <cell r="C35">
            <v>34.6</v>
          </cell>
          <cell r="D35">
            <v>26.3</v>
          </cell>
          <cell r="E35">
            <v>72.958333333333329</v>
          </cell>
          <cell r="F35">
            <v>86</v>
          </cell>
          <cell r="G35">
            <v>56</v>
          </cell>
          <cell r="H35">
            <v>11.879999999999999</v>
          </cell>
          <cell r="I35" t="str">
            <v>N</v>
          </cell>
          <cell r="J35">
            <v>29.880000000000003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22.600000000000005</v>
          </cell>
          <cell r="C5">
            <v>28.8</v>
          </cell>
          <cell r="D5">
            <v>18.100000000000001</v>
          </cell>
          <cell r="E5">
            <v>82.625</v>
          </cell>
          <cell r="F5">
            <v>96</v>
          </cell>
          <cell r="G5">
            <v>54</v>
          </cell>
          <cell r="H5">
            <v>10.08</v>
          </cell>
          <cell r="I5" t="str">
            <v>L</v>
          </cell>
          <cell r="J5">
            <v>25.56</v>
          </cell>
          <cell r="K5">
            <v>0</v>
          </cell>
        </row>
        <row r="6">
          <cell r="B6">
            <v>25.245833333333337</v>
          </cell>
          <cell r="C6">
            <v>30.2</v>
          </cell>
          <cell r="D6">
            <v>21.2</v>
          </cell>
          <cell r="E6">
            <v>73.333333333333329</v>
          </cell>
          <cell r="F6">
            <v>90</v>
          </cell>
          <cell r="G6">
            <v>55</v>
          </cell>
          <cell r="H6">
            <v>11.16</v>
          </cell>
          <cell r="I6" t="str">
            <v>NE</v>
          </cell>
          <cell r="J6">
            <v>26.28</v>
          </cell>
          <cell r="K6">
            <v>0</v>
          </cell>
        </row>
        <row r="7">
          <cell r="B7">
            <v>25.833333333333329</v>
          </cell>
          <cell r="C7">
            <v>31.9</v>
          </cell>
          <cell r="D7">
            <v>19.5</v>
          </cell>
          <cell r="E7">
            <v>73.041666666666671</v>
          </cell>
          <cell r="F7">
            <v>94</v>
          </cell>
          <cell r="G7">
            <v>48</v>
          </cell>
          <cell r="H7">
            <v>10.8</v>
          </cell>
          <cell r="I7" t="str">
            <v>L</v>
          </cell>
          <cell r="J7">
            <v>21.240000000000002</v>
          </cell>
          <cell r="K7">
            <v>0</v>
          </cell>
        </row>
        <row r="8">
          <cell r="B8">
            <v>24.137499999999999</v>
          </cell>
          <cell r="C8">
            <v>26.9</v>
          </cell>
          <cell r="D8">
            <v>21.7</v>
          </cell>
          <cell r="E8">
            <v>88.5</v>
          </cell>
          <cell r="F8">
            <v>94</v>
          </cell>
          <cell r="G8">
            <v>77</v>
          </cell>
          <cell r="H8">
            <v>14.76</v>
          </cell>
          <cell r="I8" t="str">
            <v>SO</v>
          </cell>
          <cell r="J8">
            <v>22.68</v>
          </cell>
          <cell r="K8">
            <v>0.8</v>
          </cell>
        </row>
        <row r="9">
          <cell r="B9">
            <v>24.849999999999998</v>
          </cell>
          <cell r="C9">
            <v>30.9</v>
          </cell>
          <cell r="D9">
            <v>21.1</v>
          </cell>
          <cell r="E9">
            <v>83.375</v>
          </cell>
          <cell r="F9">
            <v>94</v>
          </cell>
          <cell r="G9">
            <v>60</v>
          </cell>
          <cell r="H9">
            <v>10.8</v>
          </cell>
          <cell r="I9" t="str">
            <v>O</v>
          </cell>
          <cell r="J9">
            <v>36.72</v>
          </cell>
          <cell r="K9">
            <v>30.2</v>
          </cell>
        </row>
        <row r="10">
          <cell r="B10">
            <v>24.458333333333332</v>
          </cell>
          <cell r="C10">
            <v>29.5</v>
          </cell>
          <cell r="D10">
            <v>22.3</v>
          </cell>
          <cell r="E10">
            <v>87.791666666666671</v>
          </cell>
          <cell r="F10">
            <v>94</v>
          </cell>
          <cell r="G10">
            <v>66</v>
          </cell>
          <cell r="H10">
            <v>12.24</v>
          </cell>
          <cell r="I10" t="str">
            <v>NO</v>
          </cell>
          <cell r="J10">
            <v>34.92</v>
          </cell>
          <cell r="K10">
            <v>18.2</v>
          </cell>
        </row>
        <row r="11">
          <cell r="B11">
            <v>24.912500000000005</v>
          </cell>
          <cell r="C11">
            <v>29</v>
          </cell>
          <cell r="D11">
            <v>21.8</v>
          </cell>
          <cell r="E11">
            <v>86.208333333333329</v>
          </cell>
          <cell r="F11">
            <v>94</v>
          </cell>
          <cell r="G11">
            <v>71</v>
          </cell>
          <cell r="H11">
            <v>20.88</v>
          </cell>
          <cell r="I11" t="str">
            <v>O</v>
          </cell>
          <cell r="J11">
            <v>35.28</v>
          </cell>
          <cell r="K11">
            <v>0.4</v>
          </cell>
        </row>
        <row r="12">
          <cell r="B12">
            <v>25.654166666666658</v>
          </cell>
          <cell r="C12">
            <v>31.5</v>
          </cell>
          <cell r="D12">
            <v>21.9</v>
          </cell>
          <cell r="E12">
            <v>83.25</v>
          </cell>
          <cell r="F12">
            <v>95</v>
          </cell>
          <cell r="G12">
            <v>57</v>
          </cell>
          <cell r="H12">
            <v>11.16</v>
          </cell>
          <cell r="I12" t="str">
            <v>SO</v>
          </cell>
          <cell r="J12">
            <v>18.720000000000002</v>
          </cell>
          <cell r="K12">
            <v>0</v>
          </cell>
        </row>
        <row r="13">
          <cell r="B13">
            <v>26.887500000000003</v>
          </cell>
          <cell r="C13">
            <v>33.4</v>
          </cell>
          <cell r="D13">
            <v>20.2</v>
          </cell>
          <cell r="E13">
            <v>75.833333333333329</v>
          </cell>
          <cell r="F13">
            <v>96</v>
          </cell>
          <cell r="G13">
            <v>41</v>
          </cell>
          <cell r="H13">
            <v>10.8</v>
          </cell>
          <cell r="I13" t="str">
            <v>O</v>
          </cell>
          <cell r="J13">
            <v>24.48</v>
          </cell>
          <cell r="K13">
            <v>0</v>
          </cell>
        </row>
        <row r="14">
          <cell r="B14">
            <v>27.254166666666659</v>
          </cell>
          <cell r="C14">
            <v>31.6</v>
          </cell>
          <cell r="D14">
            <v>23.3</v>
          </cell>
          <cell r="E14">
            <v>71.583333333333329</v>
          </cell>
          <cell r="F14">
            <v>92</v>
          </cell>
          <cell r="G14">
            <v>45</v>
          </cell>
          <cell r="H14">
            <v>9.7200000000000006</v>
          </cell>
          <cell r="I14" t="str">
            <v>SE</v>
          </cell>
          <cell r="J14">
            <v>19.079999999999998</v>
          </cell>
          <cell r="K14">
            <v>0</v>
          </cell>
        </row>
        <row r="15">
          <cell r="B15">
            <v>25.599999999999998</v>
          </cell>
          <cell r="C15">
            <v>33.1</v>
          </cell>
          <cell r="D15">
            <v>17.399999999999999</v>
          </cell>
          <cell r="E15">
            <v>61.958333333333336</v>
          </cell>
          <cell r="F15">
            <v>95</v>
          </cell>
          <cell r="G15">
            <v>23</v>
          </cell>
          <cell r="H15">
            <v>14.76</v>
          </cell>
          <cell r="I15" t="str">
            <v>SE</v>
          </cell>
          <cell r="J15">
            <v>33.119999999999997</v>
          </cell>
          <cell r="K15">
            <v>0</v>
          </cell>
        </row>
        <row r="16">
          <cell r="B16">
            <v>24.095833333333331</v>
          </cell>
          <cell r="C16">
            <v>33.1</v>
          </cell>
          <cell r="D16">
            <v>14.7</v>
          </cell>
          <cell r="E16">
            <v>65.291666666666671</v>
          </cell>
          <cell r="F16">
            <v>95</v>
          </cell>
          <cell r="G16">
            <v>29</v>
          </cell>
          <cell r="H16">
            <v>12.24</v>
          </cell>
          <cell r="I16" t="str">
            <v>O</v>
          </cell>
          <cell r="J16">
            <v>24.840000000000003</v>
          </cell>
          <cell r="K16">
            <v>0</v>
          </cell>
        </row>
        <row r="17">
          <cell r="B17">
            <v>27.183333333333334</v>
          </cell>
          <cell r="C17">
            <v>33.9</v>
          </cell>
          <cell r="D17">
            <v>22.2</v>
          </cell>
          <cell r="E17">
            <v>62.625</v>
          </cell>
          <cell r="F17">
            <v>79</v>
          </cell>
          <cell r="G17">
            <v>34</v>
          </cell>
          <cell r="H17">
            <v>12.96</v>
          </cell>
          <cell r="I17" t="str">
            <v>NE</v>
          </cell>
          <cell r="J17">
            <v>27</v>
          </cell>
          <cell r="K17">
            <v>0</v>
          </cell>
        </row>
        <row r="18">
          <cell r="B18">
            <v>28.204166666666669</v>
          </cell>
          <cell r="C18">
            <v>34.6</v>
          </cell>
          <cell r="D18">
            <v>22</v>
          </cell>
          <cell r="E18">
            <v>66.166666666666671</v>
          </cell>
          <cell r="F18">
            <v>92</v>
          </cell>
          <cell r="G18">
            <v>40</v>
          </cell>
          <cell r="H18">
            <v>12.24</v>
          </cell>
          <cell r="I18" t="str">
            <v>L</v>
          </cell>
          <cell r="J18">
            <v>22.32</v>
          </cell>
          <cell r="K18">
            <v>0</v>
          </cell>
        </row>
        <row r="19">
          <cell r="B19">
            <v>28.558333333333334</v>
          </cell>
          <cell r="C19">
            <v>35.700000000000003</v>
          </cell>
          <cell r="D19">
            <v>20.6</v>
          </cell>
          <cell r="E19">
            <v>62.666666666666664</v>
          </cell>
          <cell r="F19">
            <v>94</v>
          </cell>
          <cell r="G19">
            <v>33</v>
          </cell>
          <cell r="H19">
            <v>8.64</v>
          </cell>
          <cell r="I19" t="str">
            <v>NE</v>
          </cell>
          <cell r="J19">
            <v>24.840000000000003</v>
          </cell>
          <cell r="K19">
            <v>0</v>
          </cell>
        </row>
        <row r="20">
          <cell r="B20">
            <v>27.795833333333331</v>
          </cell>
          <cell r="C20">
            <v>35.6</v>
          </cell>
          <cell r="D20">
            <v>21</v>
          </cell>
          <cell r="E20">
            <v>67.583333333333329</v>
          </cell>
          <cell r="F20">
            <v>92</v>
          </cell>
          <cell r="G20">
            <v>35</v>
          </cell>
          <cell r="H20">
            <v>14.4</v>
          </cell>
          <cell r="I20" t="str">
            <v>L</v>
          </cell>
          <cell r="J20">
            <v>45.36</v>
          </cell>
          <cell r="K20">
            <v>0</v>
          </cell>
        </row>
        <row r="21">
          <cell r="B21">
            <v>26.712500000000002</v>
          </cell>
          <cell r="C21">
            <v>34.5</v>
          </cell>
          <cell r="D21">
            <v>19.600000000000001</v>
          </cell>
          <cell r="E21">
            <v>71.875</v>
          </cell>
          <cell r="F21">
            <v>93</v>
          </cell>
          <cell r="G21">
            <v>45</v>
          </cell>
          <cell r="H21">
            <v>18.720000000000002</v>
          </cell>
          <cell r="I21" t="str">
            <v>NO</v>
          </cell>
          <cell r="J21">
            <v>44.64</v>
          </cell>
          <cell r="K21">
            <v>0</v>
          </cell>
        </row>
        <row r="22">
          <cell r="B22">
            <v>25.987500000000001</v>
          </cell>
          <cell r="C22">
            <v>33.5</v>
          </cell>
          <cell r="D22">
            <v>20.3</v>
          </cell>
          <cell r="E22">
            <v>73.5</v>
          </cell>
          <cell r="F22">
            <v>94</v>
          </cell>
          <cell r="G22">
            <v>43</v>
          </cell>
          <cell r="H22">
            <v>20.88</v>
          </cell>
          <cell r="I22" t="str">
            <v>O</v>
          </cell>
          <cell r="J22">
            <v>41.04</v>
          </cell>
          <cell r="K22">
            <v>2.6</v>
          </cell>
        </row>
        <row r="23">
          <cell r="B23">
            <v>27.308333333333326</v>
          </cell>
          <cell r="C23">
            <v>34.700000000000003</v>
          </cell>
          <cell r="D23">
            <v>21.2</v>
          </cell>
          <cell r="E23">
            <v>74</v>
          </cell>
          <cell r="F23">
            <v>95</v>
          </cell>
          <cell r="G23">
            <v>43</v>
          </cell>
          <cell r="H23">
            <v>16.2</v>
          </cell>
          <cell r="I23" t="str">
            <v>NO</v>
          </cell>
          <cell r="J23">
            <v>28.44</v>
          </cell>
          <cell r="K23">
            <v>0</v>
          </cell>
        </row>
        <row r="24">
          <cell r="B24">
            <v>24.220833333333331</v>
          </cell>
          <cell r="C24">
            <v>26.9</v>
          </cell>
          <cell r="D24">
            <v>21.4</v>
          </cell>
          <cell r="E24">
            <v>86.708333333333329</v>
          </cell>
          <cell r="F24">
            <v>94</v>
          </cell>
          <cell r="G24">
            <v>71</v>
          </cell>
          <cell r="H24">
            <v>14.76</v>
          </cell>
          <cell r="I24" t="str">
            <v>NO</v>
          </cell>
          <cell r="J24">
            <v>43.92</v>
          </cell>
          <cell r="K24">
            <v>30.199999999999996</v>
          </cell>
        </row>
        <row r="25">
          <cell r="B25">
            <v>24.308333333333337</v>
          </cell>
          <cell r="C25">
            <v>30</v>
          </cell>
          <cell r="D25">
            <v>21.8</v>
          </cell>
          <cell r="E25">
            <v>83.916666666666671</v>
          </cell>
          <cell r="F25">
            <v>93</v>
          </cell>
          <cell r="G25">
            <v>62</v>
          </cell>
          <cell r="H25">
            <v>13.68</v>
          </cell>
          <cell r="I25" t="str">
            <v>NO</v>
          </cell>
          <cell r="J25">
            <v>29.880000000000003</v>
          </cell>
          <cell r="K25">
            <v>0</v>
          </cell>
        </row>
        <row r="26">
          <cell r="B26">
            <v>23.979166666666668</v>
          </cell>
          <cell r="C26">
            <v>29</v>
          </cell>
          <cell r="D26">
            <v>21.6</v>
          </cell>
          <cell r="E26">
            <v>86.125</v>
          </cell>
          <cell r="F26">
            <v>93</v>
          </cell>
          <cell r="G26">
            <v>68</v>
          </cell>
          <cell r="H26">
            <v>16.559999999999999</v>
          </cell>
          <cell r="I26" t="str">
            <v>NO</v>
          </cell>
          <cell r="J26">
            <v>33.840000000000003</v>
          </cell>
          <cell r="K26">
            <v>7.8000000000000007</v>
          </cell>
        </row>
        <row r="27">
          <cell r="B27">
            <v>24.454166666666669</v>
          </cell>
          <cell r="C27">
            <v>30</v>
          </cell>
          <cell r="D27">
            <v>21.6</v>
          </cell>
          <cell r="E27">
            <v>85.291666666666671</v>
          </cell>
          <cell r="F27">
            <v>93</v>
          </cell>
          <cell r="G27">
            <v>64</v>
          </cell>
          <cell r="H27">
            <v>19.440000000000001</v>
          </cell>
          <cell r="I27" t="str">
            <v>NO</v>
          </cell>
          <cell r="J27">
            <v>40.32</v>
          </cell>
          <cell r="K27">
            <v>3.6</v>
          </cell>
        </row>
        <row r="28">
          <cell r="B28">
            <v>24.166666666666671</v>
          </cell>
          <cell r="C28">
            <v>27.7</v>
          </cell>
          <cell r="D28">
            <v>21.7</v>
          </cell>
          <cell r="E28">
            <v>86.791666666666671</v>
          </cell>
          <cell r="F28">
            <v>94</v>
          </cell>
          <cell r="G28">
            <v>74</v>
          </cell>
          <cell r="H28">
            <v>22.32</v>
          </cell>
          <cell r="I28" t="str">
            <v>O</v>
          </cell>
          <cell r="J28">
            <v>41.76</v>
          </cell>
          <cell r="K28">
            <v>5.0000000000000009</v>
          </cell>
        </row>
        <row r="29">
          <cell r="B29">
            <v>24.220833333333331</v>
          </cell>
          <cell r="C29">
            <v>28.5</v>
          </cell>
          <cell r="D29">
            <v>22</v>
          </cell>
          <cell r="E29">
            <v>88.291666666666671</v>
          </cell>
          <cell r="F29">
            <v>95</v>
          </cell>
          <cell r="G29">
            <v>68</v>
          </cell>
          <cell r="H29">
            <v>8.64</v>
          </cell>
          <cell r="I29" t="str">
            <v>NO</v>
          </cell>
          <cell r="J29">
            <v>20.52</v>
          </cell>
          <cell r="K29">
            <v>30.000000000000004</v>
          </cell>
        </row>
        <row r="30">
          <cell r="B30">
            <v>23.737500000000001</v>
          </cell>
          <cell r="C30">
            <v>28.8</v>
          </cell>
          <cell r="D30">
            <v>21.4</v>
          </cell>
          <cell r="E30">
            <v>90.125</v>
          </cell>
          <cell r="F30">
            <v>94</v>
          </cell>
          <cell r="G30">
            <v>68</v>
          </cell>
          <cell r="H30">
            <v>19.440000000000001</v>
          </cell>
          <cell r="I30" t="str">
            <v>N</v>
          </cell>
          <cell r="J30">
            <v>53.64</v>
          </cell>
          <cell r="K30">
            <v>16.799999999999997</v>
          </cell>
        </row>
        <row r="31">
          <cell r="B31">
            <v>24.525000000000002</v>
          </cell>
          <cell r="C31">
            <v>30</v>
          </cell>
          <cell r="D31">
            <v>22.1</v>
          </cell>
          <cell r="E31">
            <v>85.083333333333329</v>
          </cell>
          <cell r="F31">
            <v>93</v>
          </cell>
          <cell r="G31">
            <v>65</v>
          </cell>
          <cell r="H31">
            <v>14.04</v>
          </cell>
          <cell r="I31" t="str">
            <v>N</v>
          </cell>
          <cell r="J31">
            <v>38.159999999999997</v>
          </cell>
          <cell r="K31">
            <v>3.4000000000000008</v>
          </cell>
        </row>
        <row r="32">
          <cell r="B32">
            <v>24.933333333333334</v>
          </cell>
          <cell r="C32">
            <v>31.3</v>
          </cell>
          <cell r="D32">
            <v>21.7</v>
          </cell>
          <cell r="E32">
            <v>83.875</v>
          </cell>
          <cell r="F32">
            <v>94</v>
          </cell>
          <cell r="G32">
            <v>60</v>
          </cell>
          <cell r="H32">
            <v>11.16</v>
          </cell>
          <cell r="I32" t="str">
            <v>N</v>
          </cell>
          <cell r="J32">
            <v>27</v>
          </cell>
          <cell r="K32">
            <v>0.8</v>
          </cell>
        </row>
        <row r="33">
          <cell r="B33">
            <v>24.541666666666671</v>
          </cell>
          <cell r="C33">
            <v>30.1</v>
          </cell>
          <cell r="D33">
            <v>22.2</v>
          </cell>
          <cell r="E33">
            <v>86.916666666666671</v>
          </cell>
          <cell r="F33">
            <v>95</v>
          </cell>
          <cell r="G33">
            <v>67</v>
          </cell>
          <cell r="H33">
            <v>25.2</v>
          </cell>
          <cell r="I33" t="str">
            <v>NO</v>
          </cell>
          <cell r="J33">
            <v>42.84</v>
          </cell>
          <cell r="K33">
            <v>1.7999999999999998</v>
          </cell>
        </row>
        <row r="34">
          <cell r="B34">
            <v>23.704166666666666</v>
          </cell>
          <cell r="C34">
            <v>29.4</v>
          </cell>
          <cell r="D34">
            <v>20.6</v>
          </cell>
          <cell r="E34">
            <v>87.916666666666671</v>
          </cell>
          <cell r="F34">
            <v>94</v>
          </cell>
          <cell r="G34">
            <v>73</v>
          </cell>
          <cell r="H34">
            <v>25.2</v>
          </cell>
          <cell r="I34" t="str">
            <v>O</v>
          </cell>
          <cell r="J34">
            <v>51.12</v>
          </cell>
          <cell r="K34">
            <v>1</v>
          </cell>
        </row>
        <row r="35">
          <cell r="B35">
            <v>25.766666666666669</v>
          </cell>
          <cell r="C35">
            <v>31.4</v>
          </cell>
          <cell r="D35">
            <v>21.3</v>
          </cell>
          <cell r="E35">
            <v>83.041666666666671</v>
          </cell>
          <cell r="F35">
            <v>95</v>
          </cell>
          <cell r="G35">
            <v>60</v>
          </cell>
          <cell r="H35">
            <v>27.36</v>
          </cell>
          <cell r="I35" t="str">
            <v>O</v>
          </cell>
          <cell r="J35">
            <v>49.680000000000007</v>
          </cell>
          <cell r="K35">
            <v>0.8</v>
          </cell>
        </row>
        <row r="36">
          <cell r="I36" t="str">
            <v>NO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21.5625</v>
          </cell>
          <cell r="C5">
            <v>24.9</v>
          </cell>
          <cell r="D5">
            <v>19.399999999999999</v>
          </cell>
          <cell r="E5">
            <v>91.958333333333329</v>
          </cell>
          <cell r="F5">
            <v>97</v>
          </cell>
          <cell r="G5">
            <v>78</v>
          </cell>
          <cell r="H5">
            <v>16.920000000000002</v>
          </cell>
          <cell r="I5" t="str">
            <v>NO</v>
          </cell>
          <cell r="J5">
            <v>32.4</v>
          </cell>
          <cell r="K5">
            <v>3.2</v>
          </cell>
        </row>
        <row r="6">
          <cell r="B6">
            <v>23.716666666666665</v>
          </cell>
          <cell r="C6">
            <v>29.2</v>
          </cell>
          <cell r="D6">
            <v>19.600000000000001</v>
          </cell>
          <cell r="E6">
            <v>85.125</v>
          </cell>
          <cell r="F6">
            <v>97</v>
          </cell>
          <cell r="G6">
            <v>61</v>
          </cell>
          <cell r="H6">
            <v>9.7200000000000006</v>
          </cell>
          <cell r="I6" t="str">
            <v>O</v>
          </cell>
          <cell r="J6">
            <v>28.44</v>
          </cell>
          <cell r="K6">
            <v>4.0000000000000009</v>
          </cell>
        </row>
        <row r="7">
          <cell r="B7">
            <v>23.891666666666669</v>
          </cell>
          <cell r="C7">
            <v>29.4</v>
          </cell>
          <cell r="D7">
            <v>21.3</v>
          </cell>
          <cell r="E7">
            <v>86.416666666666671</v>
          </cell>
          <cell r="F7">
            <v>97</v>
          </cell>
          <cell r="G7">
            <v>61</v>
          </cell>
          <cell r="H7">
            <v>18.36</v>
          </cell>
          <cell r="I7" t="str">
            <v>O</v>
          </cell>
          <cell r="J7">
            <v>32.04</v>
          </cell>
          <cell r="K7">
            <v>9.4000000000000021</v>
          </cell>
        </row>
        <row r="8">
          <cell r="B8">
            <v>22.787500000000005</v>
          </cell>
          <cell r="C8">
            <v>28.1</v>
          </cell>
          <cell r="D8">
            <v>19.899999999999999</v>
          </cell>
          <cell r="E8">
            <v>86.666666666666671</v>
          </cell>
          <cell r="F8">
            <v>95</v>
          </cell>
          <cell r="G8">
            <v>65</v>
          </cell>
          <cell r="H8">
            <v>19.440000000000001</v>
          </cell>
          <cell r="I8" t="str">
            <v>NO</v>
          </cell>
          <cell r="J8">
            <v>30.6</v>
          </cell>
          <cell r="K8">
            <v>19.199999999999996</v>
          </cell>
        </row>
        <row r="9">
          <cell r="B9">
            <v>23.916666666666671</v>
          </cell>
          <cell r="C9">
            <v>29.1</v>
          </cell>
          <cell r="D9">
            <v>20.399999999999999</v>
          </cell>
          <cell r="E9">
            <v>84.916666666666671</v>
          </cell>
          <cell r="F9">
            <v>97</v>
          </cell>
          <cell r="G9">
            <v>61</v>
          </cell>
          <cell r="H9">
            <v>17.28</v>
          </cell>
          <cell r="I9" t="str">
            <v>O</v>
          </cell>
          <cell r="J9">
            <v>29.16</v>
          </cell>
          <cell r="K9">
            <v>3.600000000000001</v>
          </cell>
        </row>
        <row r="10">
          <cell r="B10">
            <v>24.029166666666658</v>
          </cell>
          <cell r="C10">
            <v>30.2</v>
          </cell>
          <cell r="D10">
            <v>21.4</v>
          </cell>
          <cell r="E10">
            <v>87.333333333333329</v>
          </cell>
          <cell r="F10">
            <v>96</v>
          </cell>
          <cell r="G10">
            <v>59</v>
          </cell>
          <cell r="H10">
            <v>23.400000000000002</v>
          </cell>
          <cell r="I10" t="str">
            <v>O</v>
          </cell>
          <cell r="J10">
            <v>43.2</v>
          </cell>
          <cell r="K10">
            <v>2.1999999999999997</v>
          </cell>
        </row>
        <row r="11">
          <cell r="B11">
            <v>24.033333333333331</v>
          </cell>
          <cell r="C11">
            <v>28.9</v>
          </cell>
          <cell r="D11">
            <v>21.3</v>
          </cell>
          <cell r="E11">
            <v>87.75</v>
          </cell>
          <cell r="F11">
            <v>97</v>
          </cell>
          <cell r="G11">
            <v>68</v>
          </cell>
          <cell r="H11">
            <v>27</v>
          </cell>
          <cell r="I11" t="str">
            <v>O</v>
          </cell>
          <cell r="J11">
            <v>46.080000000000005</v>
          </cell>
          <cell r="K11">
            <v>1</v>
          </cell>
        </row>
        <row r="12">
          <cell r="B12">
            <v>24.441666666666674</v>
          </cell>
          <cell r="C12">
            <v>29.3</v>
          </cell>
          <cell r="D12">
            <v>21.5</v>
          </cell>
          <cell r="E12">
            <v>85.958333333333329</v>
          </cell>
          <cell r="F12">
            <v>97</v>
          </cell>
          <cell r="G12">
            <v>61</v>
          </cell>
          <cell r="H12">
            <v>18.36</v>
          </cell>
          <cell r="I12" t="str">
            <v>O</v>
          </cell>
          <cell r="J12">
            <v>30.6</v>
          </cell>
          <cell r="K12">
            <v>0</v>
          </cell>
        </row>
        <row r="13">
          <cell r="B13">
            <v>23.8125</v>
          </cell>
          <cell r="C13">
            <v>28.5</v>
          </cell>
          <cell r="D13">
            <v>21.2</v>
          </cell>
          <cell r="E13">
            <v>87.458333333333329</v>
          </cell>
          <cell r="F13">
            <v>96</v>
          </cell>
          <cell r="G13">
            <v>60</v>
          </cell>
          <cell r="H13">
            <v>5.4</v>
          </cell>
          <cell r="I13" t="str">
            <v>O</v>
          </cell>
          <cell r="J13">
            <v>30.6</v>
          </cell>
          <cell r="K13">
            <v>0</v>
          </cell>
        </row>
        <row r="14">
          <cell r="B14">
            <v>24.083333333333332</v>
          </cell>
          <cell r="C14">
            <v>30.5</v>
          </cell>
          <cell r="D14">
            <v>21</v>
          </cell>
          <cell r="E14">
            <v>84.208333333333329</v>
          </cell>
          <cell r="F14">
            <v>97</v>
          </cell>
          <cell r="G14">
            <v>56</v>
          </cell>
          <cell r="H14">
            <v>27</v>
          </cell>
          <cell r="I14" t="str">
            <v>S</v>
          </cell>
          <cell r="J14">
            <v>47.16</v>
          </cell>
          <cell r="K14">
            <v>0</v>
          </cell>
        </row>
        <row r="15">
          <cell r="B15">
            <v>24.191666666666663</v>
          </cell>
          <cell r="C15">
            <v>31.5</v>
          </cell>
          <cell r="D15">
            <v>18.399999999999999</v>
          </cell>
          <cell r="E15">
            <v>71.458333333333329</v>
          </cell>
          <cell r="F15">
            <v>96</v>
          </cell>
          <cell r="G15">
            <v>33</v>
          </cell>
          <cell r="H15">
            <v>5.7600000000000007</v>
          </cell>
          <cell r="I15" t="str">
            <v>S</v>
          </cell>
          <cell r="J15">
            <v>28.44</v>
          </cell>
          <cell r="K15">
            <v>0</v>
          </cell>
        </row>
        <row r="16">
          <cell r="B16">
            <v>24.841666666666669</v>
          </cell>
          <cell r="C16">
            <v>31.9</v>
          </cell>
          <cell r="D16">
            <v>18</v>
          </cell>
          <cell r="E16">
            <v>51.791666666666664</v>
          </cell>
          <cell r="F16">
            <v>71</v>
          </cell>
          <cell r="G16">
            <v>26</v>
          </cell>
          <cell r="H16">
            <v>1.8</v>
          </cell>
          <cell r="I16" t="str">
            <v>S</v>
          </cell>
          <cell r="J16">
            <v>27.720000000000002</v>
          </cell>
          <cell r="K16">
            <v>0</v>
          </cell>
        </row>
        <row r="17">
          <cell r="B17">
            <v>25.016666666666669</v>
          </cell>
          <cell r="C17">
            <v>32.1</v>
          </cell>
          <cell r="D17">
            <v>20.6</v>
          </cell>
          <cell r="E17">
            <v>65.916666666666671</v>
          </cell>
          <cell r="F17">
            <v>79</v>
          </cell>
          <cell r="G17">
            <v>40</v>
          </cell>
          <cell r="H17">
            <v>27.36</v>
          </cell>
          <cell r="I17" t="str">
            <v>NE</v>
          </cell>
          <cell r="J17">
            <v>61.560000000000009</v>
          </cell>
          <cell r="K17">
            <v>0.2</v>
          </cell>
        </row>
        <row r="18">
          <cell r="B18">
            <v>26.245833333333326</v>
          </cell>
          <cell r="C18">
            <v>32.299999999999997</v>
          </cell>
          <cell r="D18">
            <v>21.2</v>
          </cell>
          <cell r="E18">
            <v>69.625</v>
          </cell>
          <cell r="F18">
            <v>91</v>
          </cell>
          <cell r="G18">
            <v>43</v>
          </cell>
          <cell r="H18">
            <v>3.6</v>
          </cell>
          <cell r="I18" t="str">
            <v>L</v>
          </cell>
          <cell r="J18">
            <v>25.2</v>
          </cell>
          <cell r="K18">
            <v>0</v>
          </cell>
        </row>
        <row r="19">
          <cell r="B19">
            <v>26.029166666666669</v>
          </cell>
          <cell r="C19">
            <v>32.6</v>
          </cell>
          <cell r="D19">
            <v>20.2</v>
          </cell>
          <cell r="E19">
            <v>70.958333333333329</v>
          </cell>
          <cell r="F19">
            <v>93</v>
          </cell>
          <cell r="G19">
            <v>42</v>
          </cell>
          <cell r="H19">
            <v>2.8800000000000003</v>
          </cell>
          <cell r="I19" t="str">
            <v>NE</v>
          </cell>
          <cell r="J19">
            <v>37.440000000000005</v>
          </cell>
          <cell r="K19">
            <v>0</v>
          </cell>
        </row>
        <row r="20">
          <cell r="B20">
            <v>25.462500000000002</v>
          </cell>
          <cell r="C20">
            <v>31.6</v>
          </cell>
          <cell r="D20">
            <v>21.2</v>
          </cell>
          <cell r="E20">
            <v>76.083333333333329</v>
          </cell>
          <cell r="F20">
            <v>93</v>
          </cell>
          <cell r="G20">
            <v>50</v>
          </cell>
          <cell r="H20">
            <v>12.96</v>
          </cell>
          <cell r="I20" t="str">
            <v>N</v>
          </cell>
          <cell r="J20">
            <v>33.480000000000004</v>
          </cell>
          <cell r="K20">
            <v>0</v>
          </cell>
        </row>
        <row r="21">
          <cell r="B21">
            <v>24.150000000000006</v>
          </cell>
          <cell r="C21">
            <v>30.8</v>
          </cell>
          <cell r="D21">
            <v>19.7</v>
          </cell>
          <cell r="E21">
            <v>77.958333333333329</v>
          </cell>
          <cell r="F21">
            <v>95</v>
          </cell>
          <cell r="G21">
            <v>57</v>
          </cell>
          <cell r="H21">
            <v>17.64</v>
          </cell>
          <cell r="I21" t="str">
            <v>N</v>
          </cell>
          <cell r="J21">
            <v>48.24</v>
          </cell>
          <cell r="K21">
            <v>0</v>
          </cell>
        </row>
        <row r="22">
          <cell r="B22">
            <v>23.783333333333331</v>
          </cell>
          <cell r="C22">
            <v>30.5</v>
          </cell>
          <cell r="D22">
            <v>19.7</v>
          </cell>
          <cell r="E22">
            <v>81.25</v>
          </cell>
          <cell r="F22">
            <v>95</v>
          </cell>
          <cell r="G22">
            <v>53</v>
          </cell>
          <cell r="H22">
            <v>16.2</v>
          </cell>
          <cell r="I22" t="str">
            <v>NE</v>
          </cell>
          <cell r="J22">
            <v>52.56</v>
          </cell>
          <cell r="K22">
            <v>17</v>
          </cell>
        </row>
        <row r="23">
          <cell r="B23">
            <v>25.091666666666665</v>
          </cell>
          <cell r="C23">
            <v>31.4</v>
          </cell>
          <cell r="D23">
            <v>21.2</v>
          </cell>
          <cell r="E23">
            <v>76.083333333333329</v>
          </cell>
          <cell r="F23">
            <v>94</v>
          </cell>
          <cell r="G23">
            <v>45</v>
          </cell>
          <cell r="H23">
            <v>5.4</v>
          </cell>
          <cell r="I23" t="str">
            <v>N</v>
          </cell>
          <cell r="J23">
            <v>28.08</v>
          </cell>
          <cell r="K23">
            <v>1.4</v>
          </cell>
        </row>
        <row r="24">
          <cell r="B24">
            <v>23.266666666666666</v>
          </cell>
          <cell r="C24">
            <v>27.8</v>
          </cell>
          <cell r="D24">
            <v>19.3</v>
          </cell>
          <cell r="E24">
            <v>85.958333333333329</v>
          </cell>
          <cell r="F24">
            <v>95</v>
          </cell>
          <cell r="G24">
            <v>65</v>
          </cell>
          <cell r="H24">
            <v>24.840000000000003</v>
          </cell>
          <cell r="I24" t="str">
            <v>L</v>
          </cell>
          <cell r="J24">
            <v>43.92</v>
          </cell>
          <cell r="K24">
            <v>8.7999999999999972</v>
          </cell>
        </row>
        <row r="25">
          <cell r="B25">
            <v>22.383333333333336</v>
          </cell>
          <cell r="C25">
            <v>28.6</v>
          </cell>
          <cell r="D25">
            <v>19.399999999999999</v>
          </cell>
          <cell r="E25">
            <v>87.833333333333329</v>
          </cell>
          <cell r="F25">
            <v>96</v>
          </cell>
          <cell r="G25">
            <v>61</v>
          </cell>
          <cell r="H25">
            <v>8.2799999999999994</v>
          </cell>
          <cell r="I25" t="str">
            <v>L</v>
          </cell>
          <cell r="J25">
            <v>30.240000000000002</v>
          </cell>
          <cell r="K25">
            <v>4.6000000000000005</v>
          </cell>
        </row>
        <row r="26">
          <cell r="B26">
            <v>22.433333333333334</v>
          </cell>
          <cell r="C26">
            <v>25.7</v>
          </cell>
          <cell r="D26">
            <v>20.5</v>
          </cell>
          <cell r="E26">
            <v>90.5</v>
          </cell>
          <cell r="F26">
            <v>98</v>
          </cell>
          <cell r="G26">
            <v>77</v>
          </cell>
          <cell r="H26">
            <v>8.2799999999999994</v>
          </cell>
          <cell r="I26" t="str">
            <v>NE</v>
          </cell>
          <cell r="J26">
            <v>31.680000000000003</v>
          </cell>
          <cell r="K26">
            <v>2.1999999999999997</v>
          </cell>
        </row>
        <row r="27">
          <cell r="B27">
            <v>22.783333333333335</v>
          </cell>
          <cell r="C27">
            <v>28.7</v>
          </cell>
          <cell r="D27">
            <v>20.3</v>
          </cell>
          <cell r="E27">
            <v>87.458333333333329</v>
          </cell>
          <cell r="F27">
            <v>96</v>
          </cell>
          <cell r="G27">
            <v>64</v>
          </cell>
          <cell r="H27">
            <v>15.48</v>
          </cell>
          <cell r="I27" t="str">
            <v>N</v>
          </cell>
          <cell r="J27">
            <v>45</v>
          </cell>
          <cell r="K27">
            <v>2.8000000000000003</v>
          </cell>
        </row>
        <row r="28">
          <cell r="B28">
            <v>22.887499999999999</v>
          </cell>
          <cell r="C28">
            <v>29</v>
          </cell>
          <cell r="D28">
            <v>20.6</v>
          </cell>
          <cell r="E28">
            <v>85.541666666666671</v>
          </cell>
          <cell r="F28">
            <v>95</v>
          </cell>
          <cell r="G28">
            <v>61</v>
          </cell>
          <cell r="H28">
            <v>14.76</v>
          </cell>
          <cell r="I28" t="str">
            <v>NO</v>
          </cell>
          <cell r="J28">
            <v>38.159999999999997</v>
          </cell>
          <cell r="K28">
            <v>1.7999999999999998</v>
          </cell>
        </row>
        <row r="29">
          <cell r="B29">
            <v>23.466666666666665</v>
          </cell>
          <cell r="C29">
            <v>29.7</v>
          </cell>
          <cell r="D29">
            <v>20.5</v>
          </cell>
          <cell r="E29">
            <v>87.125</v>
          </cell>
          <cell r="F29">
            <v>97</v>
          </cell>
          <cell r="G29">
            <v>61</v>
          </cell>
          <cell r="H29">
            <v>9</v>
          </cell>
          <cell r="I29" t="str">
            <v>L</v>
          </cell>
          <cell r="J29">
            <v>34.200000000000003</v>
          </cell>
          <cell r="K29">
            <v>1.4</v>
          </cell>
        </row>
        <row r="30">
          <cell r="B30">
            <v>23.566666666666674</v>
          </cell>
          <cell r="C30">
            <v>29.3</v>
          </cell>
          <cell r="D30">
            <v>20.3</v>
          </cell>
          <cell r="E30">
            <v>86.375</v>
          </cell>
          <cell r="F30">
            <v>98</v>
          </cell>
          <cell r="G30">
            <v>61</v>
          </cell>
          <cell r="H30">
            <v>16.559999999999999</v>
          </cell>
          <cell r="I30" t="str">
            <v>L</v>
          </cell>
          <cell r="J30">
            <v>37.800000000000004</v>
          </cell>
          <cell r="K30">
            <v>1.4</v>
          </cell>
        </row>
        <row r="31">
          <cell r="B31">
            <v>23.287500000000005</v>
          </cell>
          <cell r="C31">
            <v>30.6</v>
          </cell>
          <cell r="D31">
            <v>19.2</v>
          </cell>
          <cell r="E31">
            <v>83.5</v>
          </cell>
          <cell r="F31">
            <v>97</v>
          </cell>
          <cell r="G31">
            <v>56</v>
          </cell>
          <cell r="H31">
            <v>8.2799999999999994</v>
          </cell>
          <cell r="I31" t="str">
            <v>L</v>
          </cell>
          <cell r="J31">
            <v>43.56</v>
          </cell>
          <cell r="K31">
            <v>0.60000000000000009</v>
          </cell>
        </row>
        <row r="32">
          <cell r="B32">
            <v>24.100000000000005</v>
          </cell>
          <cell r="C32">
            <v>31</v>
          </cell>
          <cell r="D32">
            <v>20.9</v>
          </cell>
          <cell r="E32">
            <v>80.583333333333329</v>
          </cell>
          <cell r="F32">
            <v>93</v>
          </cell>
          <cell r="G32">
            <v>54</v>
          </cell>
          <cell r="H32">
            <v>20.16</v>
          </cell>
          <cell r="I32" t="str">
            <v>L</v>
          </cell>
          <cell r="J32">
            <v>36</v>
          </cell>
          <cell r="K32">
            <v>0.8</v>
          </cell>
        </row>
        <row r="33">
          <cell r="B33">
            <v>24.649999999999995</v>
          </cell>
          <cell r="C33">
            <v>30.7</v>
          </cell>
          <cell r="D33">
            <v>20.7</v>
          </cell>
          <cell r="E33">
            <v>79.5</v>
          </cell>
          <cell r="F33">
            <v>93</v>
          </cell>
          <cell r="G33">
            <v>54</v>
          </cell>
          <cell r="H33">
            <v>16.559999999999999</v>
          </cell>
          <cell r="I33" t="str">
            <v>NE</v>
          </cell>
          <cell r="J33">
            <v>32.4</v>
          </cell>
          <cell r="K33">
            <v>0.4</v>
          </cell>
        </row>
        <row r="34">
          <cell r="B34">
            <v>23.829166666666666</v>
          </cell>
          <cell r="C34">
            <v>29.3</v>
          </cell>
          <cell r="D34">
            <v>20.9</v>
          </cell>
          <cell r="E34">
            <v>84.958333333333329</v>
          </cell>
          <cell r="F34">
            <v>96</v>
          </cell>
          <cell r="G34">
            <v>60</v>
          </cell>
          <cell r="H34">
            <v>24.48</v>
          </cell>
          <cell r="I34" t="str">
            <v>NO</v>
          </cell>
          <cell r="J34">
            <v>45.36</v>
          </cell>
          <cell r="K34">
            <v>0.2</v>
          </cell>
        </row>
        <row r="35">
          <cell r="B35">
            <v>24.258333333333336</v>
          </cell>
          <cell r="C35">
            <v>28.5</v>
          </cell>
          <cell r="D35">
            <v>21.8</v>
          </cell>
          <cell r="E35">
            <v>84.291666666666671</v>
          </cell>
          <cell r="F35">
            <v>94</v>
          </cell>
          <cell r="G35">
            <v>69</v>
          </cell>
          <cell r="H35">
            <v>26.28</v>
          </cell>
          <cell r="I35" t="str">
            <v>NO</v>
          </cell>
          <cell r="J35">
            <v>44.64</v>
          </cell>
          <cell r="K35">
            <v>0.2</v>
          </cell>
        </row>
        <row r="36">
          <cell r="I36" t="str">
            <v>O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22.495833333333337</v>
          </cell>
          <cell r="C5">
            <v>28.7</v>
          </cell>
          <cell r="D5">
            <v>18.7</v>
          </cell>
          <cell r="E5">
            <v>77.458333333333329</v>
          </cell>
          <cell r="F5">
            <v>90</v>
          </cell>
          <cell r="G5">
            <v>55</v>
          </cell>
          <cell r="H5">
            <v>12.6</v>
          </cell>
          <cell r="I5" t="str">
            <v>L</v>
          </cell>
          <cell r="J5">
            <v>25.92</v>
          </cell>
          <cell r="K5">
            <v>0</v>
          </cell>
        </row>
        <row r="6">
          <cell r="B6">
            <v>23.991666666666664</v>
          </cell>
          <cell r="C6">
            <v>29.7</v>
          </cell>
          <cell r="D6">
            <v>20.100000000000001</v>
          </cell>
          <cell r="E6">
            <v>74.208333333333329</v>
          </cell>
          <cell r="F6">
            <v>90</v>
          </cell>
          <cell r="G6">
            <v>51</v>
          </cell>
          <cell r="H6">
            <v>21.6</v>
          </cell>
          <cell r="I6" t="str">
            <v>L</v>
          </cell>
          <cell r="J6">
            <v>39.96</v>
          </cell>
          <cell r="K6">
            <v>0</v>
          </cell>
        </row>
        <row r="7">
          <cell r="B7">
            <v>25.191666666666674</v>
          </cell>
          <cell r="C7">
            <v>31.4</v>
          </cell>
          <cell r="D7">
            <v>20.5</v>
          </cell>
          <cell r="E7">
            <v>71.375</v>
          </cell>
          <cell r="F7">
            <v>88</v>
          </cell>
          <cell r="G7">
            <v>46</v>
          </cell>
          <cell r="H7">
            <v>17.28</v>
          </cell>
          <cell r="I7" t="str">
            <v>NE</v>
          </cell>
          <cell r="J7">
            <v>33.480000000000004</v>
          </cell>
          <cell r="K7">
            <v>0</v>
          </cell>
        </row>
        <row r="8">
          <cell r="B8">
            <v>25.712499999999991</v>
          </cell>
          <cell r="C8">
            <v>30.6</v>
          </cell>
          <cell r="D8">
            <v>21.8</v>
          </cell>
          <cell r="E8">
            <v>75.625</v>
          </cell>
          <cell r="F8">
            <v>94</v>
          </cell>
          <cell r="G8">
            <v>54</v>
          </cell>
          <cell r="H8">
            <v>9.3600000000000012</v>
          </cell>
          <cell r="I8" t="str">
            <v>SO</v>
          </cell>
          <cell r="J8">
            <v>20.88</v>
          </cell>
          <cell r="K8">
            <v>0.2</v>
          </cell>
        </row>
        <row r="9">
          <cell r="B9">
            <v>26.270833333333339</v>
          </cell>
          <cell r="C9">
            <v>31.9</v>
          </cell>
          <cell r="D9">
            <v>22.1</v>
          </cell>
          <cell r="E9">
            <v>75.208333333333329</v>
          </cell>
          <cell r="F9">
            <v>91</v>
          </cell>
          <cell r="G9">
            <v>46</v>
          </cell>
          <cell r="H9">
            <v>10.8</v>
          </cell>
          <cell r="I9" t="str">
            <v>S</v>
          </cell>
          <cell r="J9">
            <v>21.96</v>
          </cell>
          <cell r="K9">
            <v>0</v>
          </cell>
        </row>
        <row r="10">
          <cell r="B10">
            <v>23.604166666666668</v>
          </cell>
          <cell r="C10">
            <v>25.7</v>
          </cell>
          <cell r="D10">
            <v>22.1</v>
          </cell>
          <cell r="E10">
            <v>88.875</v>
          </cell>
          <cell r="F10">
            <v>94</v>
          </cell>
          <cell r="G10">
            <v>75</v>
          </cell>
          <cell r="H10">
            <v>14.04</v>
          </cell>
          <cell r="I10" t="str">
            <v>NE</v>
          </cell>
          <cell r="J10">
            <v>34.56</v>
          </cell>
          <cell r="K10">
            <v>3</v>
          </cell>
        </row>
        <row r="11">
          <cell r="B11">
            <v>24.975000000000005</v>
          </cell>
          <cell r="C11">
            <v>31.8</v>
          </cell>
          <cell r="D11">
            <v>22</v>
          </cell>
          <cell r="E11">
            <v>86.333333333333329</v>
          </cell>
          <cell r="F11">
            <v>96</v>
          </cell>
          <cell r="G11">
            <v>53</v>
          </cell>
          <cell r="H11">
            <v>14.4</v>
          </cell>
          <cell r="I11" t="str">
            <v>NE</v>
          </cell>
          <cell r="J11">
            <v>28.44</v>
          </cell>
          <cell r="K11">
            <v>3.2</v>
          </cell>
        </row>
        <row r="12">
          <cell r="B12">
            <v>26.262500000000003</v>
          </cell>
          <cell r="C12">
            <v>32.799999999999997</v>
          </cell>
          <cell r="D12">
            <v>21.4</v>
          </cell>
          <cell r="E12">
            <v>78.875</v>
          </cell>
          <cell r="F12">
            <v>96</v>
          </cell>
          <cell r="G12">
            <v>47</v>
          </cell>
          <cell r="H12">
            <v>8.64</v>
          </cell>
          <cell r="I12" t="str">
            <v>S</v>
          </cell>
          <cell r="J12">
            <v>15.120000000000001</v>
          </cell>
          <cell r="K12">
            <v>0</v>
          </cell>
        </row>
        <row r="13">
          <cell r="B13">
            <v>26.579166666666666</v>
          </cell>
          <cell r="C13">
            <v>33.700000000000003</v>
          </cell>
          <cell r="D13">
            <v>20.2</v>
          </cell>
          <cell r="E13">
            <v>65.958333333333329</v>
          </cell>
          <cell r="F13">
            <v>90</v>
          </cell>
          <cell r="G13">
            <v>36</v>
          </cell>
          <cell r="H13">
            <v>12.24</v>
          </cell>
          <cell r="I13" t="str">
            <v>SE</v>
          </cell>
          <cell r="J13">
            <v>28.08</v>
          </cell>
          <cell r="K13">
            <v>0</v>
          </cell>
        </row>
        <row r="14">
          <cell r="B14">
            <v>26.566666666666663</v>
          </cell>
          <cell r="C14">
            <v>33.5</v>
          </cell>
          <cell r="D14">
            <v>21</v>
          </cell>
          <cell r="E14">
            <v>56.916666666666664</v>
          </cell>
          <cell r="F14">
            <v>83</v>
          </cell>
          <cell r="G14">
            <v>24</v>
          </cell>
          <cell r="H14">
            <v>12.24</v>
          </cell>
          <cell r="I14" t="str">
            <v>S</v>
          </cell>
          <cell r="J14">
            <v>28.08</v>
          </cell>
          <cell r="K14">
            <v>0</v>
          </cell>
        </row>
        <row r="15">
          <cell r="B15">
            <v>26.262499999999992</v>
          </cell>
          <cell r="C15">
            <v>32.799999999999997</v>
          </cell>
          <cell r="D15">
            <v>19</v>
          </cell>
          <cell r="E15">
            <v>47.708333333333336</v>
          </cell>
          <cell r="F15">
            <v>71</v>
          </cell>
          <cell r="G15">
            <v>22</v>
          </cell>
          <cell r="H15">
            <v>15.48</v>
          </cell>
          <cell r="I15" t="str">
            <v>S</v>
          </cell>
          <cell r="J15">
            <v>31.680000000000003</v>
          </cell>
          <cell r="K15">
            <v>0</v>
          </cell>
        </row>
        <row r="16">
          <cell r="B16">
            <v>24.299999999999994</v>
          </cell>
          <cell r="C16">
            <v>31.3</v>
          </cell>
          <cell r="D16">
            <v>18.8</v>
          </cell>
          <cell r="E16">
            <v>58.5</v>
          </cell>
          <cell r="F16">
            <v>73</v>
          </cell>
          <cell r="G16">
            <v>41</v>
          </cell>
          <cell r="H16">
            <v>20.52</v>
          </cell>
          <cell r="I16" t="str">
            <v>NE</v>
          </cell>
          <cell r="J16">
            <v>43.2</v>
          </cell>
          <cell r="K16">
            <v>0</v>
          </cell>
        </row>
        <row r="17">
          <cell r="B17">
            <v>26.108333333333334</v>
          </cell>
          <cell r="C17">
            <v>33.1</v>
          </cell>
          <cell r="D17">
            <v>20.7</v>
          </cell>
          <cell r="E17">
            <v>63.458333333333336</v>
          </cell>
          <cell r="F17">
            <v>83</v>
          </cell>
          <cell r="G17">
            <v>38</v>
          </cell>
          <cell r="H17">
            <v>20.52</v>
          </cell>
          <cell r="I17" t="str">
            <v>L</v>
          </cell>
          <cell r="J17">
            <v>37.440000000000005</v>
          </cell>
          <cell r="K17">
            <v>0</v>
          </cell>
        </row>
        <row r="18">
          <cell r="B18">
            <v>27.470833333333331</v>
          </cell>
          <cell r="C18">
            <v>35.1</v>
          </cell>
          <cell r="D18">
            <v>23.2</v>
          </cell>
          <cell r="E18">
            <v>66.083333333333329</v>
          </cell>
          <cell r="F18">
            <v>87</v>
          </cell>
          <cell r="G18">
            <v>36</v>
          </cell>
          <cell r="H18">
            <v>16.2</v>
          </cell>
          <cell r="I18" t="str">
            <v>L</v>
          </cell>
          <cell r="J18">
            <v>31.319999999999997</v>
          </cell>
          <cell r="K18">
            <v>0.2</v>
          </cell>
        </row>
        <row r="19">
          <cell r="B19">
            <v>27.641666666666669</v>
          </cell>
          <cell r="C19">
            <v>35.1</v>
          </cell>
          <cell r="D19">
            <v>22.5</v>
          </cell>
          <cell r="E19">
            <v>66.416666666666671</v>
          </cell>
          <cell r="F19">
            <v>88</v>
          </cell>
          <cell r="G19">
            <v>35</v>
          </cell>
          <cell r="H19">
            <v>16.2</v>
          </cell>
          <cell r="I19" t="str">
            <v>N</v>
          </cell>
          <cell r="J19">
            <v>39.96</v>
          </cell>
          <cell r="K19">
            <v>0.2</v>
          </cell>
        </row>
        <row r="20">
          <cell r="B20">
            <v>27.212499999999991</v>
          </cell>
          <cell r="C20">
            <v>35.6</v>
          </cell>
          <cell r="D20">
            <v>20.100000000000001</v>
          </cell>
          <cell r="E20">
            <v>65.416666666666671</v>
          </cell>
          <cell r="F20">
            <v>90</v>
          </cell>
          <cell r="G20">
            <v>33</v>
          </cell>
          <cell r="H20">
            <v>20.52</v>
          </cell>
          <cell r="I20" t="str">
            <v>NE</v>
          </cell>
          <cell r="J20">
            <v>41.4</v>
          </cell>
          <cell r="K20">
            <v>0.2</v>
          </cell>
        </row>
        <row r="21">
          <cell r="B21">
            <v>27.479166666666668</v>
          </cell>
          <cell r="C21">
            <v>34.9</v>
          </cell>
          <cell r="D21">
            <v>22.6</v>
          </cell>
          <cell r="E21">
            <v>67</v>
          </cell>
          <cell r="F21">
            <v>86</v>
          </cell>
          <cell r="G21">
            <v>42</v>
          </cell>
          <cell r="H21">
            <v>23.040000000000003</v>
          </cell>
          <cell r="I21" t="str">
            <v>N</v>
          </cell>
          <cell r="J21">
            <v>51.84</v>
          </cell>
          <cell r="K21">
            <v>0</v>
          </cell>
        </row>
        <row r="22">
          <cell r="B22">
            <v>25.808333333333337</v>
          </cell>
          <cell r="C22">
            <v>34.200000000000003</v>
          </cell>
          <cell r="D22">
            <v>19.100000000000001</v>
          </cell>
          <cell r="E22">
            <v>70.375</v>
          </cell>
          <cell r="F22">
            <v>93</v>
          </cell>
          <cell r="G22">
            <v>43</v>
          </cell>
          <cell r="H22">
            <v>15.840000000000002</v>
          </cell>
          <cell r="I22" t="str">
            <v>S</v>
          </cell>
          <cell r="J22">
            <v>45</v>
          </cell>
          <cell r="K22">
            <v>0</v>
          </cell>
        </row>
        <row r="23">
          <cell r="B23">
            <v>26.266666666666669</v>
          </cell>
          <cell r="C23">
            <v>33.700000000000003</v>
          </cell>
          <cell r="D23">
            <v>22.5</v>
          </cell>
          <cell r="E23">
            <v>75.208333333333329</v>
          </cell>
          <cell r="F23">
            <v>91</v>
          </cell>
          <cell r="G23">
            <v>49</v>
          </cell>
          <cell r="H23">
            <v>20.16</v>
          </cell>
          <cell r="I23" t="str">
            <v>NE</v>
          </cell>
          <cell r="J23">
            <v>33.119999999999997</v>
          </cell>
          <cell r="K23">
            <v>0</v>
          </cell>
        </row>
        <row r="24">
          <cell r="B24">
            <v>23.270833333333339</v>
          </cell>
          <cell r="C24">
            <v>26.7</v>
          </cell>
          <cell r="D24">
            <v>21.5</v>
          </cell>
          <cell r="E24">
            <v>90.5</v>
          </cell>
          <cell r="F24">
            <v>95</v>
          </cell>
          <cell r="G24">
            <v>76</v>
          </cell>
          <cell r="H24">
            <v>13.68</v>
          </cell>
          <cell r="I24" t="str">
            <v>L</v>
          </cell>
          <cell r="J24">
            <v>43.2</v>
          </cell>
          <cell r="K24">
            <v>20.799999999999997</v>
          </cell>
        </row>
        <row r="25">
          <cell r="B25">
            <v>22.962500000000002</v>
          </cell>
          <cell r="C25">
            <v>28</v>
          </cell>
          <cell r="D25">
            <v>21.5</v>
          </cell>
          <cell r="E25">
            <v>91.083333333333329</v>
          </cell>
          <cell r="F25">
            <v>96</v>
          </cell>
          <cell r="G25">
            <v>71</v>
          </cell>
          <cell r="H25">
            <v>15.840000000000002</v>
          </cell>
          <cell r="I25" t="str">
            <v>N</v>
          </cell>
          <cell r="J25">
            <v>34.200000000000003</v>
          </cell>
          <cell r="K25">
            <v>82.2</v>
          </cell>
        </row>
        <row r="26">
          <cell r="B26">
            <v>22.620833333333337</v>
          </cell>
          <cell r="C26">
            <v>24.8</v>
          </cell>
          <cell r="D26">
            <v>21.4</v>
          </cell>
          <cell r="E26">
            <v>93.708333333333329</v>
          </cell>
          <cell r="F26">
            <v>96</v>
          </cell>
          <cell r="G26">
            <v>84</v>
          </cell>
          <cell r="H26">
            <v>10.8</v>
          </cell>
          <cell r="I26" t="str">
            <v>L</v>
          </cell>
          <cell r="J26">
            <v>23.040000000000003</v>
          </cell>
          <cell r="K26">
            <v>38.799999999999997</v>
          </cell>
        </row>
        <row r="27">
          <cell r="B27">
            <v>23.824999999999999</v>
          </cell>
          <cell r="C27">
            <v>28.7</v>
          </cell>
          <cell r="D27">
            <v>21.6</v>
          </cell>
          <cell r="E27">
            <v>88.541666666666671</v>
          </cell>
          <cell r="F27">
            <v>96</v>
          </cell>
          <cell r="G27">
            <v>69</v>
          </cell>
          <cell r="H27">
            <v>15.120000000000001</v>
          </cell>
          <cell r="I27" t="str">
            <v>N</v>
          </cell>
          <cell r="J27">
            <v>37.440000000000005</v>
          </cell>
          <cell r="K27">
            <v>14.2</v>
          </cell>
        </row>
        <row r="28">
          <cell r="B28">
            <v>23.545833333333331</v>
          </cell>
          <cell r="C28">
            <v>27.7</v>
          </cell>
          <cell r="D28">
            <v>21.3</v>
          </cell>
          <cell r="E28">
            <v>87.875</v>
          </cell>
          <cell r="F28">
            <v>96</v>
          </cell>
          <cell r="G28">
            <v>68</v>
          </cell>
          <cell r="H28">
            <v>17.28</v>
          </cell>
          <cell r="I28" t="str">
            <v>NO</v>
          </cell>
          <cell r="J28">
            <v>32.04</v>
          </cell>
          <cell r="K28">
            <v>59.600000000000009</v>
          </cell>
        </row>
        <row r="29">
          <cell r="B29">
            <v>22.491666666666664</v>
          </cell>
          <cell r="C29">
            <v>27.3</v>
          </cell>
          <cell r="D29">
            <v>20.6</v>
          </cell>
          <cell r="E29">
            <v>90.666666666666671</v>
          </cell>
          <cell r="F29">
            <v>96</v>
          </cell>
          <cell r="G29">
            <v>71</v>
          </cell>
          <cell r="H29">
            <v>9.7200000000000006</v>
          </cell>
          <cell r="I29" t="str">
            <v>S</v>
          </cell>
          <cell r="J29">
            <v>19.079999999999998</v>
          </cell>
          <cell r="K29">
            <v>28</v>
          </cell>
        </row>
        <row r="30">
          <cell r="B30">
            <v>22.258333333333326</v>
          </cell>
          <cell r="C30">
            <v>25.1</v>
          </cell>
          <cell r="D30">
            <v>21.2</v>
          </cell>
          <cell r="E30">
            <v>93.916666666666671</v>
          </cell>
          <cell r="F30">
            <v>96</v>
          </cell>
          <cell r="G30">
            <v>85</v>
          </cell>
          <cell r="H30">
            <v>16.559999999999999</v>
          </cell>
          <cell r="I30" t="str">
            <v>NE</v>
          </cell>
          <cell r="J30">
            <v>46.080000000000005</v>
          </cell>
          <cell r="K30">
            <v>13.6</v>
          </cell>
        </row>
        <row r="31">
          <cell r="B31">
            <v>22.099999999999998</v>
          </cell>
          <cell r="C31">
            <v>25.4</v>
          </cell>
          <cell r="D31">
            <v>20.6</v>
          </cell>
          <cell r="E31">
            <v>93.375</v>
          </cell>
          <cell r="F31">
            <v>96</v>
          </cell>
          <cell r="G31">
            <v>83</v>
          </cell>
          <cell r="H31">
            <v>13.32</v>
          </cell>
          <cell r="I31" t="str">
            <v>NE</v>
          </cell>
          <cell r="J31">
            <v>30.96</v>
          </cell>
          <cell r="K31">
            <v>39.200000000000003</v>
          </cell>
        </row>
        <row r="32">
          <cell r="B32">
            <v>22.745833333333334</v>
          </cell>
          <cell r="C32">
            <v>26.7</v>
          </cell>
          <cell r="D32">
            <v>20.7</v>
          </cell>
          <cell r="E32">
            <v>92.291666666666671</v>
          </cell>
          <cell r="F32">
            <v>96</v>
          </cell>
          <cell r="G32">
            <v>76</v>
          </cell>
          <cell r="H32">
            <v>13.32</v>
          </cell>
          <cell r="I32" t="str">
            <v>NE</v>
          </cell>
          <cell r="J32">
            <v>28.44</v>
          </cell>
          <cell r="K32">
            <v>15</v>
          </cell>
        </row>
        <row r="33">
          <cell r="B33">
            <v>23.641666666666662</v>
          </cell>
          <cell r="C33">
            <v>30.8</v>
          </cell>
          <cell r="D33">
            <v>21.1</v>
          </cell>
          <cell r="E33">
            <v>88.25</v>
          </cell>
          <cell r="F33">
            <v>96</v>
          </cell>
          <cell r="G33">
            <v>60</v>
          </cell>
          <cell r="H33">
            <v>19.079999999999998</v>
          </cell>
          <cell r="I33" t="str">
            <v>N</v>
          </cell>
          <cell r="J33">
            <v>36</v>
          </cell>
          <cell r="K33">
            <v>1.6</v>
          </cell>
        </row>
        <row r="34">
          <cell r="B34">
            <v>25.099999999999998</v>
          </cell>
          <cell r="C34">
            <v>31.3</v>
          </cell>
          <cell r="D34">
            <v>21.3</v>
          </cell>
          <cell r="E34">
            <v>82.458333333333329</v>
          </cell>
          <cell r="F34">
            <v>96</v>
          </cell>
          <cell r="G34">
            <v>50</v>
          </cell>
          <cell r="H34">
            <v>15.120000000000001</v>
          </cell>
          <cell r="I34" t="str">
            <v>NO</v>
          </cell>
          <cell r="J34">
            <v>43.56</v>
          </cell>
          <cell r="K34">
            <v>1.7999999999999998</v>
          </cell>
        </row>
        <row r="35">
          <cell r="B35">
            <v>26.525000000000002</v>
          </cell>
          <cell r="C35">
            <v>32.799999999999997</v>
          </cell>
          <cell r="D35">
            <v>21.4</v>
          </cell>
          <cell r="E35">
            <v>76.541666666666671</v>
          </cell>
          <cell r="F35">
            <v>95</v>
          </cell>
          <cell r="G35">
            <v>42</v>
          </cell>
          <cell r="H35">
            <v>15.120000000000001</v>
          </cell>
          <cell r="I35" t="str">
            <v>O</v>
          </cell>
          <cell r="J35">
            <v>29.880000000000003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21.879166666666674</v>
          </cell>
          <cell r="C5">
            <v>27.6</v>
          </cell>
          <cell r="D5">
            <v>17.5</v>
          </cell>
          <cell r="E5">
            <v>82.875</v>
          </cell>
          <cell r="F5">
            <v>96</v>
          </cell>
          <cell r="G5">
            <v>60</v>
          </cell>
          <cell r="H5">
            <v>7.2</v>
          </cell>
          <cell r="I5" t="str">
            <v>SE</v>
          </cell>
          <cell r="J5">
            <v>27</v>
          </cell>
          <cell r="K5">
            <v>0</v>
          </cell>
        </row>
        <row r="6">
          <cell r="B6">
            <v>24.454166666666669</v>
          </cell>
          <cell r="C6">
            <v>31.6</v>
          </cell>
          <cell r="D6">
            <v>20.8</v>
          </cell>
          <cell r="E6">
            <v>78.458333333333329</v>
          </cell>
          <cell r="F6">
            <v>93</v>
          </cell>
          <cell r="G6">
            <v>49</v>
          </cell>
          <cell r="H6">
            <v>12.6</v>
          </cell>
          <cell r="I6" t="str">
            <v>SE</v>
          </cell>
          <cell r="J6">
            <v>30.6</v>
          </cell>
          <cell r="K6">
            <v>0.60000000000000009</v>
          </cell>
        </row>
        <row r="7">
          <cell r="B7">
            <v>25.875000000000011</v>
          </cell>
          <cell r="C7">
            <v>30.5</v>
          </cell>
          <cell r="D7">
            <v>21.6</v>
          </cell>
          <cell r="E7">
            <v>74.041666666666671</v>
          </cell>
          <cell r="F7">
            <v>87</v>
          </cell>
          <cell r="G7">
            <v>55</v>
          </cell>
          <cell r="H7">
            <v>12.24</v>
          </cell>
          <cell r="I7" t="str">
            <v>NO</v>
          </cell>
          <cell r="J7">
            <v>28.44</v>
          </cell>
          <cell r="K7">
            <v>0</v>
          </cell>
        </row>
        <row r="8">
          <cell r="B8">
            <v>23.237500000000001</v>
          </cell>
          <cell r="C8">
            <v>25.7</v>
          </cell>
          <cell r="D8">
            <v>21.7</v>
          </cell>
          <cell r="E8">
            <v>91.5</v>
          </cell>
          <cell r="F8">
            <v>95</v>
          </cell>
          <cell r="G8">
            <v>80</v>
          </cell>
          <cell r="H8">
            <v>9.3600000000000012</v>
          </cell>
          <cell r="I8" t="str">
            <v>NO</v>
          </cell>
          <cell r="J8">
            <v>22.32</v>
          </cell>
          <cell r="K8">
            <v>16.2</v>
          </cell>
        </row>
        <row r="9">
          <cell r="B9">
            <v>24.745833333333334</v>
          </cell>
          <cell r="C9">
            <v>31</v>
          </cell>
          <cell r="D9">
            <v>20.3</v>
          </cell>
          <cell r="E9">
            <v>80.666666666666671</v>
          </cell>
          <cell r="F9">
            <v>95</v>
          </cell>
          <cell r="G9">
            <v>54</v>
          </cell>
          <cell r="H9">
            <v>9.3600000000000012</v>
          </cell>
          <cell r="I9" t="str">
            <v>L</v>
          </cell>
          <cell r="J9">
            <v>29.16</v>
          </cell>
          <cell r="K9">
            <v>0.2</v>
          </cell>
        </row>
        <row r="10">
          <cell r="B10">
            <v>24.650000000000002</v>
          </cell>
          <cell r="C10">
            <v>28.1</v>
          </cell>
          <cell r="D10">
            <v>22</v>
          </cell>
          <cell r="E10">
            <v>85.041666666666671</v>
          </cell>
          <cell r="F10">
            <v>93</v>
          </cell>
          <cell r="G10">
            <v>70</v>
          </cell>
          <cell r="H10">
            <v>11.879999999999999</v>
          </cell>
          <cell r="I10" t="str">
            <v>NO</v>
          </cell>
          <cell r="J10">
            <v>33.840000000000003</v>
          </cell>
          <cell r="K10">
            <v>7.6000000000000005</v>
          </cell>
        </row>
        <row r="11">
          <cell r="B11">
            <v>23.741666666666664</v>
          </cell>
          <cell r="C11">
            <v>28.2</v>
          </cell>
          <cell r="D11">
            <v>21.8</v>
          </cell>
          <cell r="E11">
            <v>90.416666666666671</v>
          </cell>
          <cell r="F11">
            <v>95</v>
          </cell>
          <cell r="G11">
            <v>72</v>
          </cell>
          <cell r="H11">
            <v>11.879999999999999</v>
          </cell>
          <cell r="I11" t="str">
            <v>NO</v>
          </cell>
          <cell r="J11">
            <v>34.92</v>
          </cell>
          <cell r="K11">
            <v>4.8</v>
          </cell>
        </row>
        <row r="12">
          <cell r="B12">
            <v>24.5</v>
          </cell>
          <cell r="C12">
            <v>29.8</v>
          </cell>
          <cell r="D12">
            <v>22.2</v>
          </cell>
          <cell r="E12">
            <v>89</v>
          </cell>
          <cell r="F12">
            <v>96</v>
          </cell>
          <cell r="G12">
            <v>67</v>
          </cell>
          <cell r="H12">
            <v>10.08</v>
          </cell>
          <cell r="I12" t="str">
            <v>NO</v>
          </cell>
          <cell r="J12">
            <v>26.64</v>
          </cell>
          <cell r="K12">
            <v>6.8</v>
          </cell>
        </row>
        <row r="13">
          <cell r="B13">
            <v>26.270833333333332</v>
          </cell>
          <cell r="C13">
            <v>32.700000000000003</v>
          </cell>
          <cell r="D13">
            <v>22.5</v>
          </cell>
          <cell r="E13">
            <v>80.541666666666671</v>
          </cell>
          <cell r="F13">
            <v>95</v>
          </cell>
          <cell r="G13">
            <v>37</v>
          </cell>
          <cell r="H13">
            <v>7.2</v>
          </cell>
          <cell r="I13" t="str">
            <v>NO</v>
          </cell>
          <cell r="J13">
            <v>24.840000000000003</v>
          </cell>
          <cell r="K13">
            <v>0</v>
          </cell>
        </row>
        <row r="14">
          <cell r="B14">
            <v>25.279166666666672</v>
          </cell>
          <cell r="C14">
            <v>30.3</v>
          </cell>
          <cell r="D14">
            <v>22.7</v>
          </cell>
          <cell r="E14">
            <v>77.375</v>
          </cell>
          <cell r="F14">
            <v>91</v>
          </cell>
          <cell r="G14">
            <v>44</v>
          </cell>
          <cell r="H14">
            <v>7.5600000000000005</v>
          </cell>
          <cell r="I14" t="str">
            <v>NO</v>
          </cell>
          <cell r="J14">
            <v>26.64</v>
          </cell>
          <cell r="K14">
            <v>3</v>
          </cell>
        </row>
        <row r="15">
          <cell r="B15">
            <v>26.062500000000004</v>
          </cell>
          <cell r="C15">
            <v>32.799999999999997</v>
          </cell>
          <cell r="D15">
            <v>19.8</v>
          </cell>
          <cell r="E15">
            <v>62.583333333333336</v>
          </cell>
          <cell r="F15">
            <v>93</v>
          </cell>
          <cell r="G15">
            <v>26</v>
          </cell>
          <cell r="H15">
            <v>10.08</v>
          </cell>
          <cell r="I15" t="str">
            <v>S</v>
          </cell>
          <cell r="J15">
            <v>36</v>
          </cell>
          <cell r="K15">
            <v>0</v>
          </cell>
        </row>
        <row r="16">
          <cell r="B16">
            <v>25.754166666666674</v>
          </cell>
          <cell r="C16">
            <v>33.4</v>
          </cell>
          <cell r="D16">
            <v>17.3</v>
          </cell>
          <cell r="E16">
            <v>53.458333333333336</v>
          </cell>
          <cell r="F16">
            <v>84</v>
          </cell>
          <cell r="G16">
            <v>27</v>
          </cell>
          <cell r="H16">
            <v>9</v>
          </cell>
          <cell r="I16" t="str">
            <v>SE</v>
          </cell>
          <cell r="J16">
            <v>25.92</v>
          </cell>
          <cell r="K16">
            <v>0</v>
          </cell>
        </row>
        <row r="17">
          <cell r="B17">
            <v>26.741666666666671</v>
          </cell>
          <cell r="C17">
            <v>33.9</v>
          </cell>
          <cell r="D17">
            <v>20.7</v>
          </cell>
          <cell r="E17">
            <v>63.125</v>
          </cell>
          <cell r="F17">
            <v>83</v>
          </cell>
          <cell r="G17">
            <v>36</v>
          </cell>
          <cell r="H17">
            <v>16.920000000000002</v>
          </cell>
          <cell r="I17" t="str">
            <v>SE</v>
          </cell>
          <cell r="J17">
            <v>41.76</v>
          </cell>
          <cell r="K17">
            <v>0</v>
          </cell>
        </row>
        <row r="18">
          <cell r="B18">
            <v>27.879166666666663</v>
          </cell>
          <cell r="C18">
            <v>33.9</v>
          </cell>
          <cell r="D18">
            <v>22.4</v>
          </cell>
          <cell r="E18">
            <v>64.5</v>
          </cell>
          <cell r="F18">
            <v>85</v>
          </cell>
          <cell r="G18">
            <v>40</v>
          </cell>
          <cell r="H18">
            <v>12.6</v>
          </cell>
          <cell r="I18" t="str">
            <v>L</v>
          </cell>
          <cell r="J18">
            <v>29.880000000000003</v>
          </cell>
          <cell r="K18">
            <v>0</v>
          </cell>
        </row>
        <row r="19">
          <cell r="B19">
            <v>28.462499999999995</v>
          </cell>
          <cell r="C19">
            <v>34.5</v>
          </cell>
          <cell r="D19">
            <v>22.1</v>
          </cell>
          <cell r="E19">
            <v>58.875</v>
          </cell>
          <cell r="F19">
            <v>82</v>
          </cell>
          <cell r="G19">
            <v>36</v>
          </cell>
          <cell r="H19">
            <v>15.48</v>
          </cell>
          <cell r="I19" t="str">
            <v>NE</v>
          </cell>
          <cell r="J19">
            <v>31.319999999999997</v>
          </cell>
          <cell r="K19">
            <v>0</v>
          </cell>
        </row>
        <row r="20">
          <cell r="B20">
            <v>28.195833333333326</v>
          </cell>
          <cell r="C20">
            <v>34.299999999999997</v>
          </cell>
          <cell r="D20">
            <v>23.5</v>
          </cell>
          <cell r="E20">
            <v>62.625</v>
          </cell>
          <cell r="F20">
            <v>81</v>
          </cell>
          <cell r="G20">
            <v>38</v>
          </cell>
          <cell r="H20">
            <v>12.96</v>
          </cell>
          <cell r="I20" t="str">
            <v>N</v>
          </cell>
          <cell r="J20">
            <v>42.480000000000004</v>
          </cell>
          <cell r="K20">
            <v>0</v>
          </cell>
        </row>
        <row r="21">
          <cell r="B21">
            <v>25.837500000000002</v>
          </cell>
          <cell r="C21">
            <v>33.1</v>
          </cell>
          <cell r="D21">
            <v>20.8</v>
          </cell>
          <cell r="E21">
            <v>72.208333333333329</v>
          </cell>
          <cell r="F21">
            <v>93</v>
          </cell>
          <cell r="G21">
            <v>51</v>
          </cell>
          <cell r="H21">
            <v>26.28</v>
          </cell>
          <cell r="I21" t="str">
            <v>NO</v>
          </cell>
          <cell r="J21">
            <v>58.32</v>
          </cell>
          <cell r="K21">
            <v>6</v>
          </cell>
        </row>
        <row r="22">
          <cell r="B22">
            <v>24.970833333333331</v>
          </cell>
          <cell r="C22">
            <v>31.2</v>
          </cell>
          <cell r="D22">
            <v>20.3</v>
          </cell>
          <cell r="E22">
            <v>77.416666666666671</v>
          </cell>
          <cell r="F22">
            <v>95</v>
          </cell>
          <cell r="G22">
            <v>49</v>
          </cell>
          <cell r="H22">
            <v>17.28</v>
          </cell>
          <cell r="I22" t="str">
            <v>N</v>
          </cell>
          <cell r="J22">
            <v>47.88</v>
          </cell>
          <cell r="K22">
            <v>3.8</v>
          </cell>
        </row>
        <row r="23">
          <cell r="B23">
            <v>26.36666666666666</v>
          </cell>
          <cell r="C23">
            <v>33.6</v>
          </cell>
          <cell r="D23">
            <v>21.4</v>
          </cell>
          <cell r="E23">
            <v>74.041666666666671</v>
          </cell>
          <cell r="F23">
            <v>94</v>
          </cell>
          <cell r="G23">
            <v>42</v>
          </cell>
          <cell r="H23">
            <v>12.24</v>
          </cell>
          <cell r="I23" t="str">
            <v>SE</v>
          </cell>
          <cell r="J23">
            <v>43.2</v>
          </cell>
          <cell r="K23">
            <v>0</v>
          </cell>
        </row>
        <row r="24">
          <cell r="B24">
            <v>23.875</v>
          </cell>
          <cell r="C24">
            <v>27.1</v>
          </cell>
          <cell r="D24">
            <v>20.7</v>
          </cell>
          <cell r="E24">
            <v>83.708333333333329</v>
          </cell>
          <cell r="F24">
            <v>93</v>
          </cell>
          <cell r="G24">
            <v>71</v>
          </cell>
          <cell r="H24">
            <v>12.96</v>
          </cell>
          <cell r="I24" t="str">
            <v>SE</v>
          </cell>
          <cell r="J24">
            <v>26.28</v>
          </cell>
          <cell r="K24">
            <v>3.6</v>
          </cell>
        </row>
        <row r="25">
          <cell r="B25">
            <v>24.200000000000006</v>
          </cell>
          <cell r="C25">
            <v>29.3</v>
          </cell>
          <cell r="D25">
            <v>20.9</v>
          </cell>
          <cell r="E25">
            <v>81</v>
          </cell>
          <cell r="F25">
            <v>92</v>
          </cell>
          <cell r="G25">
            <v>61</v>
          </cell>
          <cell r="H25">
            <v>12.96</v>
          </cell>
          <cell r="I25" t="str">
            <v>NO</v>
          </cell>
          <cell r="J25">
            <v>35.28</v>
          </cell>
          <cell r="K25">
            <v>0</v>
          </cell>
        </row>
        <row r="26">
          <cell r="B26">
            <v>24.104166666666671</v>
          </cell>
          <cell r="C26">
            <v>29.9</v>
          </cell>
          <cell r="D26">
            <v>21.3</v>
          </cell>
          <cell r="E26">
            <v>84.041666666666671</v>
          </cell>
          <cell r="F26">
            <v>93</v>
          </cell>
          <cell r="G26">
            <v>61</v>
          </cell>
          <cell r="H26">
            <v>15.48</v>
          </cell>
          <cell r="I26" t="str">
            <v>N</v>
          </cell>
          <cell r="J26">
            <v>37.080000000000005</v>
          </cell>
          <cell r="K26">
            <v>17.2</v>
          </cell>
        </row>
        <row r="27">
          <cell r="B27">
            <v>23.229166666666671</v>
          </cell>
          <cell r="C27">
            <v>28.1</v>
          </cell>
          <cell r="D27">
            <v>20.5</v>
          </cell>
          <cell r="E27">
            <v>87.791666666666671</v>
          </cell>
          <cell r="F27">
            <v>96</v>
          </cell>
          <cell r="G27">
            <v>71</v>
          </cell>
          <cell r="H27">
            <v>18.720000000000002</v>
          </cell>
          <cell r="I27" t="str">
            <v>NO</v>
          </cell>
          <cell r="J27">
            <v>52.92</v>
          </cell>
          <cell r="K27">
            <v>72.8</v>
          </cell>
        </row>
        <row r="28">
          <cell r="B28">
            <v>22.379166666666666</v>
          </cell>
          <cell r="C28">
            <v>25.7</v>
          </cell>
          <cell r="D28">
            <v>21</v>
          </cell>
          <cell r="E28">
            <v>91.958333333333329</v>
          </cell>
          <cell r="F28">
            <v>95</v>
          </cell>
          <cell r="G28">
            <v>80</v>
          </cell>
          <cell r="H28">
            <v>15.840000000000002</v>
          </cell>
          <cell r="I28" t="str">
            <v>NO</v>
          </cell>
          <cell r="J28">
            <v>42.84</v>
          </cell>
          <cell r="K28">
            <v>19.400000000000002</v>
          </cell>
        </row>
        <row r="29">
          <cell r="B29">
            <v>23.712500000000002</v>
          </cell>
          <cell r="C29">
            <v>28.4</v>
          </cell>
          <cell r="D29">
            <v>21.2</v>
          </cell>
          <cell r="E29">
            <v>88.625</v>
          </cell>
          <cell r="F29">
            <v>96</v>
          </cell>
          <cell r="G29">
            <v>66</v>
          </cell>
          <cell r="H29">
            <v>9</v>
          </cell>
          <cell r="I29" t="str">
            <v>NO</v>
          </cell>
          <cell r="J29">
            <v>24.48</v>
          </cell>
          <cell r="K29">
            <v>3.2</v>
          </cell>
        </row>
        <row r="30">
          <cell r="B30">
            <v>23.904166666666669</v>
          </cell>
          <cell r="C30">
            <v>28.2</v>
          </cell>
          <cell r="D30">
            <v>22</v>
          </cell>
          <cell r="E30">
            <v>84.583333333333329</v>
          </cell>
          <cell r="F30">
            <v>94</v>
          </cell>
          <cell r="G30">
            <v>65</v>
          </cell>
          <cell r="H30">
            <v>15.120000000000001</v>
          </cell>
          <cell r="I30" t="str">
            <v>NO</v>
          </cell>
          <cell r="J30">
            <v>36.36</v>
          </cell>
          <cell r="K30">
            <v>5.2</v>
          </cell>
        </row>
        <row r="31">
          <cell r="B31">
            <v>24.870833333333326</v>
          </cell>
          <cell r="C31">
            <v>29.9</v>
          </cell>
          <cell r="D31">
            <v>21.9</v>
          </cell>
          <cell r="E31">
            <v>78.958333333333329</v>
          </cell>
          <cell r="F31">
            <v>91</v>
          </cell>
          <cell r="G31">
            <v>62</v>
          </cell>
          <cell r="H31">
            <v>9.7200000000000006</v>
          </cell>
          <cell r="I31" t="str">
            <v>N</v>
          </cell>
          <cell r="J31">
            <v>72.72</v>
          </cell>
          <cell r="K31">
            <v>9.8000000000000007</v>
          </cell>
        </row>
        <row r="32">
          <cell r="B32">
            <v>25.645833333333339</v>
          </cell>
          <cell r="C32">
            <v>30.8</v>
          </cell>
          <cell r="D32">
            <v>21.6</v>
          </cell>
          <cell r="E32">
            <v>78.208333333333329</v>
          </cell>
          <cell r="F32">
            <v>92</v>
          </cell>
          <cell r="G32">
            <v>59</v>
          </cell>
          <cell r="H32">
            <v>11.520000000000001</v>
          </cell>
          <cell r="I32" t="str">
            <v>NO</v>
          </cell>
          <cell r="J32">
            <v>28.8</v>
          </cell>
          <cell r="K32">
            <v>0</v>
          </cell>
        </row>
        <row r="33">
          <cell r="B33">
            <v>24.254166666666666</v>
          </cell>
          <cell r="C33">
            <v>30.5</v>
          </cell>
          <cell r="D33">
            <v>21.8</v>
          </cell>
          <cell r="E33">
            <v>83.708333333333329</v>
          </cell>
          <cell r="F33">
            <v>92</v>
          </cell>
          <cell r="G33">
            <v>62</v>
          </cell>
          <cell r="H33">
            <v>13.68</v>
          </cell>
          <cell r="I33" t="str">
            <v>NO</v>
          </cell>
          <cell r="J33">
            <v>31.319999999999997</v>
          </cell>
          <cell r="K33">
            <v>0.60000000000000009</v>
          </cell>
        </row>
        <row r="34">
          <cell r="B34">
            <v>23.483333333333334</v>
          </cell>
          <cell r="C34">
            <v>29.8</v>
          </cell>
          <cell r="D34">
            <v>20.399999999999999</v>
          </cell>
          <cell r="E34">
            <v>87.208333333333329</v>
          </cell>
          <cell r="F34">
            <v>96</v>
          </cell>
          <cell r="G34">
            <v>64</v>
          </cell>
          <cell r="H34">
            <v>19.079999999999998</v>
          </cell>
          <cell r="I34" t="str">
            <v>NO</v>
          </cell>
          <cell r="J34">
            <v>48.6</v>
          </cell>
          <cell r="K34">
            <v>0.60000000000000009</v>
          </cell>
        </row>
        <row r="35">
          <cell r="B35">
            <v>25.295833333333334</v>
          </cell>
          <cell r="C35">
            <v>31</v>
          </cell>
          <cell r="D35">
            <v>21.9</v>
          </cell>
          <cell r="E35">
            <v>84.125</v>
          </cell>
          <cell r="F35">
            <v>95</v>
          </cell>
          <cell r="G35">
            <v>62</v>
          </cell>
          <cell r="H35">
            <v>17.64</v>
          </cell>
          <cell r="I35" t="str">
            <v>NO</v>
          </cell>
          <cell r="J35">
            <v>42.12</v>
          </cell>
          <cell r="K35">
            <v>0.60000000000000009</v>
          </cell>
        </row>
        <row r="36">
          <cell r="I36" t="str">
            <v>NO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22.843478260869563</v>
          </cell>
          <cell r="C5">
            <v>26.5</v>
          </cell>
          <cell r="D5">
            <v>21.5</v>
          </cell>
          <cell r="E5">
            <v>92.217391304347828</v>
          </cell>
          <cell r="F5">
            <v>98</v>
          </cell>
          <cell r="G5">
            <v>73</v>
          </cell>
          <cell r="H5">
            <v>25.2</v>
          </cell>
          <cell r="I5" t="str">
            <v>N</v>
          </cell>
          <cell r="J5">
            <v>38.519999999999996</v>
          </cell>
          <cell r="K5">
            <v>19.799999999999997</v>
          </cell>
        </row>
        <row r="6">
          <cell r="B6">
            <v>23.595833333333331</v>
          </cell>
          <cell r="C6">
            <v>27.6</v>
          </cell>
          <cell r="D6">
            <v>21.7</v>
          </cell>
          <cell r="E6">
            <v>90.5</v>
          </cell>
          <cell r="F6">
            <v>98</v>
          </cell>
          <cell r="G6">
            <v>71</v>
          </cell>
          <cell r="H6">
            <v>21.240000000000002</v>
          </cell>
          <cell r="I6" t="str">
            <v>NO</v>
          </cell>
          <cell r="J6">
            <v>33.119999999999997</v>
          </cell>
          <cell r="K6">
            <v>2.6</v>
          </cell>
        </row>
        <row r="7">
          <cell r="B7">
            <v>24.41363636363636</v>
          </cell>
          <cell r="C7">
            <v>29.6</v>
          </cell>
          <cell r="D7">
            <v>22.1</v>
          </cell>
          <cell r="E7">
            <v>87.63636363636364</v>
          </cell>
          <cell r="F7">
            <v>97</v>
          </cell>
          <cell r="G7">
            <v>63</v>
          </cell>
          <cell r="H7">
            <v>27.720000000000002</v>
          </cell>
          <cell r="I7" t="str">
            <v>N</v>
          </cell>
          <cell r="J7">
            <v>41.4</v>
          </cell>
          <cell r="K7">
            <v>4.2</v>
          </cell>
        </row>
        <row r="8">
          <cell r="B8">
            <v>23.872727272727271</v>
          </cell>
          <cell r="C8">
            <v>29.4</v>
          </cell>
          <cell r="D8">
            <v>21.5</v>
          </cell>
          <cell r="E8">
            <v>88.227272727272734</v>
          </cell>
          <cell r="F8">
            <v>98</v>
          </cell>
          <cell r="G8">
            <v>60</v>
          </cell>
          <cell r="H8">
            <v>30.6</v>
          </cell>
          <cell r="I8" t="str">
            <v>NE</v>
          </cell>
          <cell r="J8">
            <v>48.6</v>
          </cell>
          <cell r="K8">
            <v>23.999999999999996</v>
          </cell>
        </row>
        <row r="9">
          <cell r="B9">
            <v>25.299999999999994</v>
          </cell>
          <cell r="C9">
            <v>31.1</v>
          </cell>
          <cell r="D9">
            <v>21.8</v>
          </cell>
          <cell r="E9">
            <v>82.695652173913047</v>
          </cell>
          <cell r="F9">
            <v>98</v>
          </cell>
          <cell r="G9">
            <v>52</v>
          </cell>
          <cell r="H9">
            <v>23.400000000000002</v>
          </cell>
          <cell r="I9" t="str">
            <v>O</v>
          </cell>
          <cell r="J9">
            <v>50.4</v>
          </cell>
          <cell r="K9">
            <v>0.2</v>
          </cell>
        </row>
        <row r="10">
          <cell r="B10">
            <v>25.45</v>
          </cell>
          <cell r="C10">
            <v>30</v>
          </cell>
          <cell r="D10">
            <v>21.8</v>
          </cell>
          <cell r="E10">
            <v>82.05</v>
          </cell>
          <cell r="F10">
            <v>98</v>
          </cell>
          <cell r="G10">
            <v>56</v>
          </cell>
          <cell r="H10">
            <v>18</v>
          </cell>
          <cell r="I10" t="str">
            <v>NE</v>
          </cell>
          <cell r="J10">
            <v>50.4</v>
          </cell>
          <cell r="K10">
            <v>18.8</v>
          </cell>
        </row>
        <row r="11">
          <cell r="B11">
            <v>25.631578947368421</v>
          </cell>
          <cell r="C11">
            <v>30.6</v>
          </cell>
          <cell r="D11">
            <v>22.7</v>
          </cell>
          <cell r="E11">
            <v>82.94736842105263</v>
          </cell>
          <cell r="F11">
            <v>98</v>
          </cell>
          <cell r="G11">
            <v>59</v>
          </cell>
          <cell r="H11">
            <v>21.6</v>
          </cell>
          <cell r="I11" t="str">
            <v>NO</v>
          </cell>
          <cell r="J11">
            <v>34.56</v>
          </cell>
          <cell r="K11">
            <v>4.2</v>
          </cell>
        </row>
        <row r="12">
          <cell r="B12">
            <v>25.200000000000003</v>
          </cell>
          <cell r="C12">
            <v>30.5</v>
          </cell>
          <cell r="D12">
            <v>22.1</v>
          </cell>
          <cell r="E12">
            <v>84.222222222222229</v>
          </cell>
          <cell r="F12">
            <v>98</v>
          </cell>
          <cell r="G12">
            <v>54</v>
          </cell>
          <cell r="H12">
            <v>23.400000000000002</v>
          </cell>
          <cell r="I12" t="str">
            <v>NO</v>
          </cell>
          <cell r="J12">
            <v>42.480000000000004</v>
          </cell>
          <cell r="K12">
            <v>6.8</v>
          </cell>
        </row>
        <row r="13">
          <cell r="B13">
            <v>23.319999999999997</v>
          </cell>
          <cell r="C13">
            <v>24.9</v>
          </cell>
          <cell r="D13">
            <v>22.1</v>
          </cell>
          <cell r="E13">
            <v>94.733333333333334</v>
          </cell>
          <cell r="F13">
            <v>98</v>
          </cell>
          <cell r="G13">
            <v>86</v>
          </cell>
          <cell r="H13">
            <v>17.64</v>
          </cell>
          <cell r="I13" t="str">
            <v>NO</v>
          </cell>
          <cell r="J13">
            <v>26.64</v>
          </cell>
          <cell r="K13">
            <v>24.6</v>
          </cell>
        </row>
        <row r="14">
          <cell r="B14">
            <v>24.092857142857138</v>
          </cell>
          <cell r="C14">
            <v>28.1</v>
          </cell>
          <cell r="D14">
            <v>20.8</v>
          </cell>
          <cell r="E14">
            <v>90.571428571428569</v>
          </cell>
          <cell r="F14">
            <v>98</v>
          </cell>
          <cell r="G14">
            <v>68</v>
          </cell>
          <cell r="H14">
            <v>17.64</v>
          </cell>
          <cell r="I14" t="str">
            <v>L</v>
          </cell>
          <cell r="J14">
            <v>43.56</v>
          </cell>
          <cell r="K14">
            <v>25.2</v>
          </cell>
        </row>
        <row r="15">
          <cell r="B15">
            <v>26.225000000000001</v>
          </cell>
          <cell r="C15">
            <v>31</v>
          </cell>
          <cell r="D15">
            <v>20.3</v>
          </cell>
          <cell r="E15">
            <v>66.9375</v>
          </cell>
          <cell r="F15">
            <v>98</v>
          </cell>
          <cell r="G15">
            <v>35</v>
          </cell>
          <cell r="H15">
            <v>14.4</v>
          </cell>
          <cell r="I15" t="str">
            <v>S</v>
          </cell>
          <cell r="J15">
            <v>27</v>
          </cell>
          <cell r="K15">
            <v>6</v>
          </cell>
        </row>
        <row r="16">
          <cell r="B16">
            <v>28.54666666666667</v>
          </cell>
          <cell r="C16">
            <v>33</v>
          </cell>
          <cell r="D16">
            <v>22.4</v>
          </cell>
          <cell r="E16">
            <v>54.93333333333333</v>
          </cell>
          <cell r="F16">
            <v>83</v>
          </cell>
          <cell r="G16">
            <v>33</v>
          </cell>
          <cell r="H16">
            <v>12.24</v>
          </cell>
          <cell r="I16" t="str">
            <v>NE</v>
          </cell>
          <cell r="J16">
            <v>25.92</v>
          </cell>
          <cell r="K16">
            <v>0</v>
          </cell>
        </row>
        <row r="17">
          <cell r="B17">
            <v>28.553333333333335</v>
          </cell>
          <cell r="C17">
            <v>32.1</v>
          </cell>
          <cell r="D17">
            <v>23.3</v>
          </cell>
          <cell r="E17">
            <v>59.266666666666666</v>
          </cell>
          <cell r="F17">
            <v>81</v>
          </cell>
          <cell r="G17">
            <v>44</v>
          </cell>
          <cell r="H17">
            <v>22.68</v>
          </cell>
          <cell r="I17" t="str">
            <v>NE</v>
          </cell>
          <cell r="J17">
            <v>33.480000000000004</v>
          </cell>
          <cell r="K17">
            <v>0</v>
          </cell>
        </row>
        <row r="18">
          <cell r="B18">
            <v>29.22666666666667</v>
          </cell>
          <cell r="C18">
            <v>32.9</v>
          </cell>
          <cell r="D18">
            <v>23.2</v>
          </cell>
          <cell r="E18">
            <v>62.333333333333336</v>
          </cell>
          <cell r="F18">
            <v>93</v>
          </cell>
          <cell r="G18">
            <v>44</v>
          </cell>
          <cell r="H18">
            <v>16.2</v>
          </cell>
          <cell r="I18" t="str">
            <v>S</v>
          </cell>
          <cell r="J18">
            <v>31.319999999999997</v>
          </cell>
          <cell r="K18">
            <v>0</v>
          </cell>
        </row>
        <row r="19">
          <cell r="B19">
            <v>27.506666666666664</v>
          </cell>
          <cell r="C19">
            <v>31.3</v>
          </cell>
          <cell r="D19">
            <v>22.7</v>
          </cell>
          <cell r="E19">
            <v>66.266666666666666</v>
          </cell>
          <cell r="F19">
            <v>90</v>
          </cell>
          <cell r="G19">
            <v>52</v>
          </cell>
          <cell r="H19">
            <v>19.440000000000001</v>
          </cell>
          <cell r="I19" t="str">
            <v>N</v>
          </cell>
          <cell r="J19">
            <v>39.96</v>
          </cell>
          <cell r="K19">
            <v>0</v>
          </cell>
        </row>
        <row r="20">
          <cell r="B20">
            <v>27.68</v>
          </cell>
          <cell r="C20">
            <v>32.700000000000003</v>
          </cell>
          <cell r="D20">
            <v>23.5</v>
          </cell>
          <cell r="E20">
            <v>66.466666666666669</v>
          </cell>
          <cell r="F20">
            <v>86</v>
          </cell>
          <cell r="G20">
            <v>47</v>
          </cell>
          <cell r="H20">
            <v>29.16</v>
          </cell>
          <cell r="I20" t="str">
            <v>N</v>
          </cell>
          <cell r="J20">
            <v>49.680000000000007</v>
          </cell>
          <cell r="K20">
            <v>0</v>
          </cell>
        </row>
        <row r="21">
          <cell r="B21">
            <v>27.112500000000004</v>
          </cell>
          <cell r="C21">
            <v>32</v>
          </cell>
          <cell r="D21">
            <v>22.5</v>
          </cell>
          <cell r="E21">
            <v>66.625</v>
          </cell>
          <cell r="F21">
            <v>94</v>
          </cell>
          <cell r="G21">
            <v>43</v>
          </cell>
          <cell r="H21">
            <v>28.44</v>
          </cell>
          <cell r="I21" t="str">
            <v>N</v>
          </cell>
          <cell r="J21">
            <v>45</v>
          </cell>
          <cell r="K21">
            <v>1.4</v>
          </cell>
        </row>
        <row r="22">
          <cell r="B22">
            <v>27.771428571428572</v>
          </cell>
          <cell r="C22">
            <v>32.700000000000003</v>
          </cell>
          <cell r="D22">
            <v>21.7</v>
          </cell>
          <cell r="E22">
            <v>61.571428571428569</v>
          </cell>
          <cell r="F22">
            <v>99</v>
          </cell>
          <cell r="G22">
            <v>37</v>
          </cell>
          <cell r="H22">
            <v>16.920000000000002</v>
          </cell>
          <cell r="I22" t="str">
            <v>NE</v>
          </cell>
          <cell r="J22">
            <v>46.800000000000004</v>
          </cell>
          <cell r="K22">
            <v>35.200000000000003</v>
          </cell>
        </row>
        <row r="23">
          <cell r="B23">
            <v>28.664285714285711</v>
          </cell>
          <cell r="C23">
            <v>32.700000000000003</v>
          </cell>
          <cell r="D23">
            <v>22.5</v>
          </cell>
          <cell r="E23">
            <v>61.428571428571431</v>
          </cell>
          <cell r="F23">
            <v>95</v>
          </cell>
          <cell r="G23">
            <v>39</v>
          </cell>
          <cell r="H23">
            <v>12.6</v>
          </cell>
          <cell r="I23" t="str">
            <v>NO</v>
          </cell>
          <cell r="J23">
            <v>24.12</v>
          </cell>
          <cell r="K23">
            <v>0</v>
          </cell>
        </row>
        <row r="24">
          <cell r="B24">
            <v>26.662500000000005</v>
          </cell>
          <cell r="C24">
            <v>31.8</v>
          </cell>
          <cell r="D24">
            <v>22.2</v>
          </cell>
          <cell r="E24">
            <v>69.3125</v>
          </cell>
          <cell r="F24">
            <v>96</v>
          </cell>
          <cell r="G24">
            <v>48</v>
          </cell>
          <cell r="H24">
            <v>22.32</v>
          </cell>
          <cell r="I24" t="str">
            <v>NO</v>
          </cell>
          <cell r="J24">
            <v>36</v>
          </cell>
          <cell r="K24">
            <v>0</v>
          </cell>
        </row>
        <row r="25">
          <cell r="B25">
            <v>24.483333333333334</v>
          </cell>
          <cell r="C25">
            <v>30.9</v>
          </cell>
          <cell r="D25">
            <v>21.4</v>
          </cell>
          <cell r="E25">
            <v>80.458333333333329</v>
          </cell>
          <cell r="F25">
            <v>96</v>
          </cell>
          <cell r="G25">
            <v>52</v>
          </cell>
          <cell r="H25">
            <v>17.28</v>
          </cell>
          <cell r="I25" t="str">
            <v>L</v>
          </cell>
          <cell r="J25">
            <v>41.76</v>
          </cell>
          <cell r="K25">
            <v>0</v>
          </cell>
        </row>
        <row r="26">
          <cell r="B26">
            <v>23.983333333333324</v>
          </cell>
          <cell r="C26">
            <v>30.7</v>
          </cell>
          <cell r="D26">
            <v>21.9</v>
          </cell>
          <cell r="E26">
            <v>83.208333333333329</v>
          </cell>
          <cell r="F26">
            <v>96</v>
          </cell>
          <cell r="G26">
            <v>53</v>
          </cell>
          <cell r="H26">
            <v>29.16</v>
          </cell>
          <cell r="I26" t="str">
            <v>NE</v>
          </cell>
          <cell r="J26">
            <v>43.56</v>
          </cell>
          <cell r="K26">
            <v>0.4</v>
          </cell>
        </row>
        <row r="27">
          <cell r="B27">
            <v>24.004166666666666</v>
          </cell>
          <cell r="C27">
            <v>29.8</v>
          </cell>
          <cell r="D27">
            <v>21.8</v>
          </cell>
          <cell r="E27">
            <v>82.416666666666671</v>
          </cell>
          <cell r="F27">
            <v>98</v>
          </cell>
          <cell r="G27">
            <v>55</v>
          </cell>
          <cell r="H27">
            <v>24.12</v>
          </cell>
          <cell r="I27" t="str">
            <v>NE</v>
          </cell>
          <cell r="J27">
            <v>56.519999999999996</v>
          </cell>
          <cell r="K27">
            <v>8</v>
          </cell>
        </row>
        <row r="28">
          <cell r="B28">
            <v>24.450000000000003</v>
          </cell>
          <cell r="C28">
            <v>30.7</v>
          </cell>
          <cell r="D28">
            <v>21.8</v>
          </cell>
          <cell r="E28">
            <v>80.708333333333329</v>
          </cell>
          <cell r="F28">
            <v>94</v>
          </cell>
          <cell r="G28">
            <v>56</v>
          </cell>
          <cell r="H28">
            <v>21.96</v>
          </cell>
          <cell r="I28" t="str">
            <v>NE</v>
          </cell>
          <cell r="J28">
            <v>47.88</v>
          </cell>
          <cell r="K28">
            <v>2.4</v>
          </cell>
        </row>
        <row r="29">
          <cell r="B29">
            <v>24.804166666666671</v>
          </cell>
          <cell r="C29">
            <v>29.8</v>
          </cell>
          <cell r="D29">
            <v>20.9</v>
          </cell>
          <cell r="E29">
            <v>82.666666666666671</v>
          </cell>
          <cell r="F29">
            <v>98</v>
          </cell>
          <cell r="G29">
            <v>57</v>
          </cell>
          <cell r="H29">
            <v>16.920000000000002</v>
          </cell>
          <cell r="I29" t="str">
            <v>NO</v>
          </cell>
          <cell r="J29">
            <v>68.039999999999992</v>
          </cell>
          <cell r="K29">
            <v>3</v>
          </cell>
        </row>
        <row r="30">
          <cell r="B30">
            <v>25.32083333333334</v>
          </cell>
          <cell r="C30">
            <v>32</v>
          </cell>
          <cell r="D30">
            <v>21.5</v>
          </cell>
          <cell r="E30">
            <v>76.333333333333329</v>
          </cell>
          <cell r="F30">
            <v>94</v>
          </cell>
          <cell r="G30">
            <v>48</v>
          </cell>
          <cell r="H30">
            <v>19.8</v>
          </cell>
          <cell r="I30" t="str">
            <v>NE</v>
          </cell>
          <cell r="J30">
            <v>50.76</v>
          </cell>
          <cell r="K30">
            <v>1.2</v>
          </cell>
        </row>
        <row r="31">
          <cell r="B31">
            <v>25.612499999999997</v>
          </cell>
          <cell r="C31">
            <v>33.200000000000003</v>
          </cell>
          <cell r="D31">
            <v>21.1</v>
          </cell>
          <cell r="E31">
            <v>73.541666666666671</v>
          </cell>
          <cell r="F31">
            <v>94</v>
          </cell>
          <cell r="G31">
            <v>34</v>
          </cell>
          <cell r="H31">
            <v>14.76</v>
          </cell>
          <cell r="I31" t="str">
            <v>L</v>
          </cell>
          <cell r="J31">
            <v>33.840000000000003</v>
          </cell>
          <cell r="K31">
            <v>1.8</v>
          </cell>
        </row>
        <row r="32">
          <cell r="B32">
            <v>25.262499999999999</v>
          </cell>
          <cell r="C32">
            <v>32.1</v>
          </cell>
          <cell r="D32">
            <v>21.5</v>
          </cell>
          <cell r="E32">
            <v>76.333333333333329</v>
          </cell>
          <cell r="F32">
            <v>95</v>
          </cell>
          <cell r="G32">
            <v>46</v>
          </cell>
          <cell r="H32">
            <v>22.68</v>
          </cell>
          <cell r="I32" t="str">
            <v>L</v>
          </cell>
          <cell r="J32">
            <v>37.440000000000005</v>
          </cell>
          <cell r="K32">
            <v>1.4</v>
          </cell>
        </row>
        <row r="33">
          <cell r="B33">
            <v>26.179166666666671</v>
          </cell>
          <cell r="C33">
            <v>32.700000000000003</v>
          </cell>
          <cell r="D33">
            <v>22</v>
          </cell>
          <cell r="E33">
            <v>77.291666666666671</v>
          </cell>
          <cell r="F33">
            <v>98</v>
          </cell>
          <cell r="G33">
            <v>46</v>
          </cell>
          <cell r="H33">
            <v>18.36</v>
          </cell>
          <cell r="I33" t="str">
            <v>NO</v>
          </cell>
          <cell r="J33">
            <v>32.4</v>
          </cell>
          <cell r="K33">
            <v>1.2</v>
          </cell>
        </row>
        <row r="34">
          <cell r="B34">
            <v>26.025000000000006</v>
          </cell>
          <cell r="C34">
            <v>32.4</v>
          </cell>
          <cell r="D34">
            <v>21.9</v>
          </cell>
          <cell r="E34">
            <v>74.125</v>
          </cell>
          <cell r="F34">
            <v>95</v>
          </cell>
          <cell r="G34">
            <v>46</v>
          </cell>
          <cell r="H34">
            <v>27.720000000000002</v>
          </cell>
          <cell r="I34" t="str">
            <v>N</v>
          </cell>
          <cell r="J34">
            <v>47.88</v>
          </cell>
          <cell r="K34">
            <v>0</v>
          </cell>
        </row>
        <row r="35">
          <cell r="B35">
            <v>25.720833333333335</v>
          </cell>
          <cell r="C35">
            <v>31.1</v>
          </cell>
          <cell r="D35">
            <v>22.3</v>
          </cell>
          <cell r="E35">
            <v>74.666666666666671</v>
          </cell>
          <cell r="F35">
            <v>91</v>
          </cell>
          <cell r="G35">
            <v>53</v>
          </cell>
          <cell r="H35">
            <v>28.08</v>
          </cell>
          <cell r="I35" t="str">
            <v>N</v>
          </cell>
          <cell r="J35">
            <v>46.800000000000004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24.004166666666666</v>
          </cell>
          <cell r="C5">
            <v>31</v>
          </cell>
          <cell r="D5">
            <v>21.2</v>
          </cell>
          <cell r="E5">
            <v>84.625</v>
          </cell>
          <cell r="F5">
            <v>96</v>
          </cell>
          <cell r="G5">
            <v>51</v>
          </cell>
          <cell r="H5">
            <v>9</v>
          </cell>
          <cell r="I5" t="str">
            <v>SE</v>
          </cell>
          <cell r="J5">
            <v>32.04</v>
          </cell>
          <cell r="K5">
            <v>17</v>
          </cell>
        </row>
        <row r="6">
          <cell r="B6">
            <v>25.454166666666662</v>
          </cell>
          <cell r="C6">
            <v>31.7</v>
          </cell>
          <cell r="D6">
            <v>20.8</v>
          </cell>
          <cell r="E6">
            <v>75.291666666666671</v>
          </cell>
          <cell r="F6">
            <v>94</v>
          </cell>
          <cell r="G6">
            <v>52</v>
          </cell>
          <cell r="H6">
            <v>7.5600000000000005</v>
          </cell>
          <cell r="I6" t="str">
            <v>SE</v>
          </cell>
          <cell r="J6">
            <v>22.32</v>
          </cell>
          <cell r="K6">
            <v>0</v>
          </cell>
        </row>
        <row r="7">
          <cell r="B7">
            <v>26.741666666666671</v>
          </cell>
          <cell r="C7">
            <v>34.299999999999997</v>
          </cell>
          <cell r="D7">
            <v>20.6</v>
          </cell>
          <cell r="E7">
            <v>69.166666666666671</v>
          </cell>
          <cell r="F7">
            <v>91</v>
          </cell>
          <cell r="G7">
            <v>40</v>
          </cell>
          <cell r="H7">
            <v>7.9200000000000008</v>
          </cell>
          <cell r="I7" t="str">
            <v>S</v>
          </cell>
          <cell r="J7">
            <v>22.32</v>
          </cell>
          <cell r="K7">
            <v>0</v>
          </cell>
        </row>
        <row r="8">
          <cell r="B8">
            <v>27.545833333333331</v>
          </cell>
          <cell r="C8">
            <v>34.5</v>
          </cell>
          <cell r="D8">
            <v>22.9</v>
          </cell>
          <cell r="E8">
            <v>64.75</v>
          </cell>
          <cell r="F8">
            <v>89</v>
          </cell>
          <cell r="G8">
            <v>40</v>
          </cell>
          <cell r="H8">
            <v>16.559999999999999</v>
          </cell>
          <cell r="I8" t="str">
            <v>S</v>
          </cell>
          <cell r="J8">
            <v>37.800000000000004</v>
          </cell>
          <cell r="K8">
            <v>0.60000000000000009</v>
          </cell>
        </row>
        <row r="9">
          <cell r="B9">
            <v>26.395833333333329</v>
          </cell>
          <cell r="C9">
            <v>33</v>
          </cell>
          <cell r="D9">
            <v>23.4</v>
          </cell>
          <cell r="E9">
            <v>78.333333333333329</v>
          </cell>
          <cell r="F9">
            <v>90</v>
          </cell>
          <cell r="G9">
            <v>48</v>
          </cell>
          <cell r="H9">
            <v>6.12</v>
          </cell>
          <cell r="I9" t="str">
            <v>NO</v>
          </cell>
          <cell r="J9">
            <v>28.08</v>
          </cell>
          <cell r="K9">
            <v>1.9999999999999998</v>
          </cell>
        </row>
        <row r="10">
          <cell r="B10">
            <v>25.799999999999997</v>
          </cell>
          <cell r="C10">
            <v>33.299999999999997</v>
          </cell>
          <cell r="D10">
            <v>21.9</v>
          </cell>
          <cell r="E10">
            <v>81.083333333333329</v>
          </cell>
          <cell r="F10">
            <v>96</v>
          </cell>
          <cell r="G10">
            <v>50</v>
          </cell>
          <cell r="H10">
            <v>7.5600000000000005</v>
          </cell>
          <cell r="I10" t="str">
            <v>SE</v>
          </cell>
          <cell r="J10">
            <v>38.880000000000003</v>
          </cell>
          <cell r="K10">
            <v>35</v>
          </cell>
        </row>
        <row r="11">
          <cell r="B11">
            <v>25.291666666666661</v>
          </cell>
          <cell r="C11">
            <v>31.3</v>
          </cell>
          <cell r="D11">
            <v>22.3</v>
          </cell>
          <cell r="E11">
            <v>85.625</v>
          </cell>
          <cell r="F11">
            <v>96</v>
          </cell>
          <cell r="G11">
            <v>61</v>
          </cell>
          <cell r="H11">
            <v>15.840000000000002</v>
          </cell>
          <cell r="I11" t="str">
            <v>NO</v>
          </cell>
          <cell r="J11">
            <v>43.2</v>
          </cell>
          <cell r="K11">
            <v>14</v>
          </cell>
        </row>
        <row r="12">
          <cell r="B12">
            <v>27.095833333333335</v>
          </cell>
          <cell r="C12">
            <v>33.799999999999997</v>
          </cell>
          <cell r="D12">
            <v>22.4</v>
          </cell>
          <cell r="E12">
            <v>77.875</v>
          </cell>
          <cell r="F12">
            <v>95</v>
          </cell>
          <cell r="G12">
            <v>50</v>
          </cell>
          <cell r="H12">
            <v>10.08</v>
          </cell>
          <cell r="I12" t="str">
            <v>NO</v>
          </cell>
          <cell r="J12">
            <v>25.56</v>
          </cell>
          <cell r="K12">
            <v>0.2</v>
          </cell>
        </row>
        <row r="13">
          <cell r="B13">
            <v>28.245833333333334</v>
          </cell>
          <cell r="C13">
            <v>34.5</v>
          </cell>
          <cell r="D13">
            <v>23.3</v>
          </cell>
          <cell r="E13">
            <v>70.791666666666671</v>
          </cell>
          <cell r="F13">
            <v>93</v>
          </cell>
          <cell r="G13">
            <v>40</v>
          </cell>
          <cell r="H13">
            <v>10.44</v>
          </cell>
          <cell r="I13" t="str">
            <v>SO</v>
          </cell>
          <cell r="J13">
            <v>20.52</v>
          </cell>
          <cell r="K13">
            <v>0</v>
          </cell>
        </row>
        <row r="14">
          <cell r="B14">
            <v>28.716666666666669</v>
          </cell>
          <cell r="C14">
            <v>35.6</v>
          </cell>
          <cell r="D14">
            <v>24</v>
          </cell>
          <cell r="E14">
            <v>60.125</v>
          </cell>
          <cell r="F14">
            <v>81</v>
          </cell>
          <cell r="G14">
            <v>29</v>
          </cell>
          <cell r="H14">
            <v>12.96</v>
          </cell>
          <cell r="I14" t="str">
            <v>SO</v>
          </cell>
          <cell r="J14">
            <v>28.08</v>
          </cell>
          <cell r="K14">
            <v>0</v>
          </cell>
        </row>
        <row r="15">
          <cell r="B15">
            <v>28.700000000000006</v>
          </cell>
          <cell r="C15">
            <v>35.5</v>
          </cell>
          <cell r="D15">
            <v>21.8</v>
          </cell>
          <cell r="E15">
            <v>48.75</v>
          </cell>
          <cell r="F15">
            <v>78</v>
          </cell>
          <cell r="G15">
            <v>23</v>
          </cell>
          <cell r="H15">
            <v>10.8</v>
          </cell>
          <cell r="I15" t="str">
            <v>SO</v>
          </cell>
          <cell r="J15">
            <v>26.64</v>
          </cell>
          <cell r="K15">
            <v>0</v>
          </cell>
        </row>
        <row r="16">
          <cell r="B16">
            <v>27.616666666666671</v>
          </cell>
          <cell r="C16">
            <v>35.700000000000003</v>
          </cell>
          <cell r="D16">
            <v>20.399999999999999</v>
          </cell>
          <cell r="E16">
            <v>54.125</v>
          </cell>
          <cell r="F16">
            <v>81</v>
          </cell>
          <cell r="G16">
            <v>33</v>
          </cell>
          <cell r="H16">
            <v>9.7200000000000006</v>
          </cell>
          <cell r="I16" t="str">
            <v>SE</v>
          </cell>
          <cell r="J16">
            <v>26.64</v>
          </cell>
          <cell r="K16">
            <v>0</v>
          </cell>
        </row>
        <row r="17">
          <cell r="B17">
            <v>28.116666666666664</v>
          </cell>
          <cell r="C17">
            <v>35.299999999999997</v>
          </cell>
          <cell r="D17">
            <v>21.9</v>
          </cell>
          <cell r="E17">
            <v>60.75</v>
          </cell>
          <cell r="F17">
            <v>79</v>
          </cell>
          <cell r="G17">
            <v>39</v>
          </cell>
          <cell r="H17">
            <v>10.44</v>
          </cell>
          <cell r="I17" t="str">
            <v>SE</v>
          </cell>
          <cell r="J17">
            <v>30.96</v>
          </cell>
          <cell r="K17">
            <v>0</v>
          </cell>
        </row>
        <row r="18">
          <cell r="B18">
            <v>28.57083333333334</v>
          </cell>
          <cell r="C18">
            <v>34.4</v>
          </cell>
          <cell r="D18">
            <v>23.7</v>
          </cell>
          <cell r="E18">
            <v>62.708333333333336</v>
          </cell>
          <cell r="F18">
            <v>85</v>
          </cell>
          <cell r="G18">
            <v>40</v>
          </cell>
          <cell r="H18">
            <v>10.08</v>
          </cell>
          <cell r="I18" t="str">
            <v>NE</v>
          </cell>
          <cell r="J18">
            <v>30.96</v>
          </cell>
          <cell r="K18">
            <v>0</v>
          </cell>
        </row>
        <row r="19">
          <cell r="B19">
            <v>29.308333333333334</v>
          </cell>
          <cell r="C19">
            <v>36.5</v>
          </cell>
          <cell r="D19">
            <v>23.6</v>
          </cell>
          <cell r="E19">
            <v>59.541666666666664</v>
          </cell>
          <cell r="F19">
            <v>85</v>
          </cell>
          <cell r="G19">
            <v>36</v>
          </cell>
          <cell r="H19">
            <v>9.3600000000000012</v>
          </cell>
          <cell r="I19" t="str">
            <v>NE</v>
          </cell>
          <cell r="J19">
            <v>23.759999999999998</v>
          </cell>
          <cell r="K19">
            <v>0</v>
          </cell>
        </row>
        <row r="20">
          <cell r="B20">
            <v>29.545833333333334</v>
          </cell>
          <cell r="C20">
            <v>35.5</v>
          </cell>
          <cell r="D20">
            <v>24.9</v>
          </cell>
          <cell r="E20">
            <v>59.708333333333336</v>
          </cell>
          <cell r="F20">
            <v>86</v>
          </cell>
          <cell r="G20">
            <v>29</v>
          </cell>
          <cell r="H20">
            <v>11.16</v>
          </cell>
          <cell r="I20" t="str">
            <v>N</v>
          </cell>
          <cell r="J20">
            <v>32.4</v>
          </cell>
          <cell r="K20">
            <v>0</v>
          </cell>
        </row>
        <row r="21">
          <cell r="B21">
            <v>28.266666666666666</v>
          </cell>
          <cell r="C21">
            <v>34.299999999999997</v>
          </cell>
          <cell r="D21">
            <v>23.5</v>
          </cell>
          <cell r="E21">
            <v>61.25</v>
          </cell>
          <cell r="F21">
            <v>84</v>
          </cell>
          <cell r="G21">
            <v>35</v>
          </cell>
          <cell r="H21">
            <v>16.2</v>
          </cell>
          <cell r="I21" t="str">
            <v>N</v>
          </cell>
          <cell r="J21">
            <v>44.28</v>
          </cell>
          <cell r="K21">
            <v>0</v>
          </cell>
        </row>
        <row r="22">
          <cell r="B22">
            <v>27.537500000000005</v>
          </cell>
          <cell r="C22">
            <v>34.799999999999997</v>
          </cell>
          <cell r="D22">
            <v>21.4</v>
          </cell>
          <cell r="E22">
            <v>64.333333333333329</v>
          </cell>
          <cell r="F22">
            <v>89</v>
          </cell>
          <cell r="G22">
            <v>36</v>
          </cell>
          <cell r="H22">
            <v>13.68</v>
          </cell>
          <cell r="I22" t="str">
            <v>NE</v>
          </cell>
          <cell r="J22">
            <v>36.36</v>
          </cell>
          <cell r="K22">
            <v>0.8</v>
          </cell>
        </row>
        <row r="23">
          <cell r="B23">
            <v>29.50833333333334</v>
          </cell>
          <cell r="C23">
            <v>36.6</v>
          </cell>
          <cell r="D23">
            <v>24.1</v>
          </cell>
          <cell r="E23">
            <v>58.208333333333336</v>
          </cell>
          <cell r="F23">
            <v>81</v>
          </cell>
          <cell r="G23">
            <v>29</v>
          </cell>
          <cell r="H23">
            <v>9.3600000000000012</v>
          </cell>
          <cell r="I23" t="str">
            <v>L</v>
          </cell>
          <cell r="J23">
            <v>28.08</v>
          </cell>
          <cell r="K23">
            <v>0</v>
          </cell>
        </row>
        <row r="24">
          <cell r="B24">
            <v>26.666666666666668</v>
          </cell>
          <cell r="C24">
            <v>31.6</v>
          </cell>
          <cell r="D24">
            <v>21.3</v>
          </cell>
          <cell r="E24">
            <v>73</v>
          </cell>
          <cell r="F24">
            <v>93</v>
          </cell>
          <cell r="G24">
            <v>53</v>
          </cell>
          <cell r="H24">
            <v>18.36</v>
          </cell>
          <cell r="I24" t="str">
            <v>NO</v>
          </cell>
          <cell r="J24">
            <v>42.12</v>
          </cell>
          <cell r="K24">
            <v>26.200000000000003</v>
          </cell>
        </row>
        <row r="25">
          <cell r="B25">
            <v>24.612500000000001</v>
          </cell>
          <cell r="C25">
            <v>30.4</v>
          </cell>
          <cell r="D25">
            <v>21.7</v>
          </cell>
          <cell r="E25">
            <v>83.125</v>
          </cell>
          <cell r="F25">
            <v>95</v>
          </cell>
          <cell r="G25">
            <v>58</v>
          </cell>
          <cell r="H25">
            <v>8.2799999999999994</v>
          </cell>
          <cell r="I25" t="str">
            <v>NE</v>
          </cell>
          <cell r="J25">
            <v>20.16</v>
          </cell>
          <cell r="K25">
            <v>2.1999999999999997</v>
          </cell>
        </row>
        <row r="26">
          <cell r="B26">
            <v>25.045833333333334</v>
          </cell>
          <cell r="C26">
            <v>29.3</v>
          </cell>
          <cell r="D26">
            <v>21.8</v>
          </cell>
          <cell r="E26">
            <v>79.541666666666671</v>
          </cell>
          <cell r="F26">
            <v>94</v>
          </cell>
          <cell r="G26">
            <v>62</v>
          </cell>
          <cell r="H26">
            <v>11.879999999999999</v>
          </cell>
          <cell r="I26" t="str">
            <v>N</v>
          </cell>
          <cell r="J26">
            <v>24.48</v>
          </cell>
          <cell r="K26">
            <v>8.9999999999999982</v>
          </cell>
        </row>
        <row r="27">
          <cell r="B27">
            <v>25.445833333333329</v>
          </cell>
          <cell r="C27">
            <v>31.3</v>
          </cell>
          <cell r="D27">
            <v>23</v>
          </cell>
          <cell r="E27">
            <v>78.75</v>
          </cell>
          <cell r="F27">
            <v>95</v>
          </cell>
          <cell r="G27">
            <v>44</v>
          </cell>
          <cell r="H27">
            <v>16.2</v>
          </cell>
          <cell r="I27" t="str">
            <v>N</v>
          </cell>
          <cell r="J27">
            <v>43.56</v>
          </cell>
          <cell r="K27">
            <v>1.7999999999999998</v>
          </cell>
        </row>
        <row r="28">
          <cell r="B28">
            <v>26.420833333333334</v>
          </cell>
          <cell r="C28">
            <v>32.200000000000003</v>
          </cell>
          <cell r="D28">
            <v>23</v>
          </cell>
          <cell r="E28">
            <v>74</v>
          </cell>
          <cell r="F28">
            <v>90</v>
          </cell>
          <cell r="G28">
            <v>49</v>
          </cell>
          <cell r="H28">
            <v>13.68</v>
          </cell>
          <cell r="I28" t="str">
            <v>O</v>
          </cell>
          <cell r="J28">
            <v>28.8</v>
          </cell>
          <cell r="K28">
            <v>1.2</v>
          </cell>
        </row>
        <row r="29">
          <cell r="B29">
            <v>25.979166666666661</v>
          </cell>
          <cell r="C29">
            <v>33.700000000000003</v>
          </cell>
          <cell r="D29">
            <v>23.1</v>
          </cell>
          <cell r="E29">
            <v>80.083333333333329</v>
          </cell>
          <cell r="F29">
            <v>95</v>
          </cell>
          <cell r="G29">
            <v>47</v>
          </cell>
          <cell r="H29">
            <v>9.7200000000000006</v>
          </cell>
          <cell r="I29" t="str">
            <v>S</v>
          </cell>
          <cell r="J29">
            <v>27.720000000000002</v>
          </cell>
          <cell r="K29">
            <v>4</v>
          </cell>
        </row>
        <row r="30">
          <cell r="B30">
            <v>25.691666666666666</v>
          </cell>
          <cell r="C30">
            <v>34.1</v>
          </cell>
          <cell r="D30">
            <v>22.2</v>
          </cell>
          <cell r="E30">
            <v>79.041666666666671</v>
          </cell>
          <cell r="F30">
            <v>95</v>
          </cell>
          <cell r="G30">
            <v>44</v>
          </cell>
          <cell r="H30">
            <v>12.24</v>
          </cell>
          <cell r="I30" t="str">
            <v>NE</v>
          </cell>
          <cell r="J30">
            <v>40.32</v>
          </cell>
          <cell r="K30">
            <v>1.8000000000000003</v>
          </cell>
        </row>
        <row r="31">
          <cell r="B31">
            <v>26.212500000000002</v>
          </cell>
          <cell r="C31">
            <v>34.200000000000003</v>
          </cell>
          <cell r="D31">
            <v>22.1</v>
          </cell>
          <cell r="E31">
            <v>75.416666666666671</v>
          </cell>
          <cell r="F31">
            <v>94</v>
          </cell>
          <cell r="G31">
            <v>40</v>
          </cell>
          <cell r="H31">
            <v>10.44</v>
          </cell>
          <cell r="I31" t="str">
            <v>S</v>
          </cell>
          <cell r="J31">
            <v>23.400000000000002</v>
          </cell>
          <cell r="K31">
            <v>1.5999999999999999</v>
          </cell>
        </row>
        <row r="32">
          <cell r="B32">
            <v>26.204166666666669</v>
          </cell>
          <cell r="C32">
            <v>35.1</v>
          </cell>
          <cell r="D32">
            <v>23.1</v>
          </cell>
          <cell r="E32">
            <v>80.375</v>
          </cell>
          <cell r="F32">
            <v>94</v>
          </cell>
          <cell r="G32">
            <v>45</v>
          </cell>
          <cell r="H32">
            <v>7.5600000000000005</v>
          </cell>
          <cell r="I32" t="str">
            <v>S</v>
          </cell>
          <cell r="J32">
            <v>44.64</v>
          </cell>
          <cell r="K32">
            <v>10.199999999999999</v>
          </cell>
        </row>
        <row r="33">
          <cell r="B33">
            <v>26.183333333333334</v>
          </cell>
          <cell r="C33">
            <v>34.5</v>
          </cell>
          <cell r="D33">
            <v>23</v>
          </cell>
          <cell r="E33">
            <v>80.541666666666671</v>
          </cell>
          <cell r="F33">
            <v>95</v>
          </cell>
          <cell r="G33">
            <v>46</v>
          </cell>
          <cell r="H33">
            <v>10.44</v>
          </cell>
          <cell r="I33" t="str">
            <v>N</v>
          </cell>
          <cell r="J33">
            <v>43.2</v>
          </cell>
          <cell r="K33">
            <v>8</v>
          </cell>
        </row>
        <row r="34">
          <cell r="B34">
            <v>24.858333333333331</v>
          </cell>
          <cell r="C34">
            <v>32.4</v>
          </cell>
          <cell r="D34">
            <v>22.5</v>
          </cell>
          <cell r="E34">
            <v>85.625</v>
          </cell>
          <cell r="F34">
            <v>95</v>
          </cell>
          <cell r="G34">
            <v>51</v>
          </cell>
          <cell r="H34">
            <v>12.96</v>
          </cell>
          <cell r="I34" t="str">
            <v>N</v>
          </cell>
          <cell r="J34">
            <v>34.200000000000003</v>
          </cell>
          <cell r="K34">
            <v>4</v>
          </cell>
        </row>
        <row r="35">
          <cell r="B35">
            <v>24.520833333333329</v>
          </cell>
          <cell r="C35">
            <v>31.6</v>
          </cell>
          <cell r="D35">
            <v>21.2</v>
          </cell>
          <cell r="E35">
            <v>86.083333333333329</v>
          </cell>
          <cell r="F35">
            <v>96</v>
          </cell>
          <cell r="G35">
            <v>57</v>
          </cell>
          <cell r="H35">
            <v>14.04</v>
          </cell>
          <cell r="I35" t="str">
            <v>N</v>
          </cell>
          <cell r="J35">
            <v>36</v>
          </cell>
          <cell r="K35">
            <v>55.000000000000014</v>
          </cell>
        </row>
        <row r="36">
          <cell r="I36" t="str">
            <v>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24.166666666666668</v>
          </cell>
          <cell r="C5">
            <v>29.1</v>
          </cell>
          <cell r="D5">
            <v>20.7</v>
          </cell>
          <cell r="E5">
            <v>82.875</v>
          </cell>
          <cell r="F5">
            <v>96</v>
          </cell>
          <cell r="G5">
            <v>57</v>
          </cell>
          <cell r="H5">
            <v>7.2</v>
          </cell>
          <cell r="I5" t="str">
            <v>SE</v>
          </cell>
          <cell r="J5">
            <v>18</v>
          </cell>
          <cell r="K5">
            <v>0.2</v>
          </cell>
        </row>
        <row r="6">
          <cell r="B6">
            <v>27.024999999999995</v>
          </cell>
          <cell r="C6">
            <v>34.6</v>
          </cell>
          <cell r="D6">
            <v>21.4</v>
          </cell>
          <cell r="E6">
            <v>76.5</v>
          </cell>
          <cell r="F6">
            <v>96</v>
          </cell>
          <cell r="G6">
            <v>42</v>
          </cell>
          <cell r="H6">
            <v>7.5600000000000005</v>
          </cell>
          <cell r="I6" t="str">
            <v>NO</v>
          </cell>
          <cell r="J6">
            <v>27.36</v>
          </cell>
          <cell r="K6">
            <v>0</v>
          </cell>
        </row>
        <row r="7">
          <cell r="B7">
            <v>27.5</v>
          </cell>
          <cell r="C7">
            <v>31.2</v>
          </cell>
          <cell r="D7">
            <v>24.5</v>
          </cell>
          <cell r="E7">
            <v>80.666666666666671</v>
          </cell>
          <cell r="F7">
            <v>92</v>
          </cell>
          <cell r="G7">
            <v>65</v>
          </cell>
          <cell r="H7">
            <v>6.48</v>
          </cell>
          <cell r="I7" t="str">
            <v>NE</v>
          </cell>
          <cell r="J7">
            <v>30.6</v>
          </cell>
          <cell r="K7">
            <v>0</v>
          </cell>
        </row>
        <row r="8">
          <cell r="B8">
            <v>24.287500000000005</v>
          </cell>
          <cell r="C8">
            <v>26.5</v>
          </cell>
          <cell r="D8">
            <v>22.6</v>
          </cell>
          <cell r="E8">
            <v>92.583333333333329</v>
          </cell>
          <cell r="F8">
            <v>96</v>
          </cell>
          <cell r="G8">
            <v>86</v>
          </cell>
          <cell r="H8">
            <v>8.64</v>
          </cell>
          <cell r="I8" t="str">
            <v>SE</v>
          </cell>
          <cell r="J8">
            <v>16.920000000000002</v>
          </cell>
          <cell r="K8">
            <v>41</v>
          </cell>
        </row>
        <row r="9">
          <cell r="B9">
            <v>26.474999999999998</v>
          </cell>
          <cell r="C9">
            <v>33.299999999999997</v>
          </cell>
          <cell r="D9">
            <v>22</v>
          </cell>
          <cell r="E9">
            <v>80.75</v>
          </cell>
          <cell r="F9">
            <v>96</v>
          </cell>
          <cell r="G9">
            <v>54</v>
          </cell>
          <cell r="H9">
            <v>6.84</v>
          </cell>
          <cell r="I9" t="str">
            <v>SE</v>
          </cell>
          <cell r="J9">
            <v>21.240000000000002</v>
          </cell>
          <cell r="K9">
            <v>0.2</v>
          </cell>
        </row>
        <row r="10">
          <cell r="B10">
            <v>26.612500000000001</v>
          </cell>
          <cell r="C10">
            <v>32.5</v>
          </cell>
          <cell r="D10">
            <v>23.8</v>
          </cell>
          <cell r="E10">
            <v>84.875</v>
          </cell>
          <cell r="F10">
            <v>95</v>
          </cell>
          <cell r="G10">
            <v>58</v>
          </cell>
          <cell r="H10">
            <v>9</v>
          </cell>
          <cell r="I10" t="str">
            <v>N</v>
          </cell>
          <cell r="J10">
            <v>27</v>
          </cell>
          <cell r="K10">
            <v>2.5999999999999996</v>
          </cell>
        </row>
        <row r="11">
          <cell r="B11">
            <v>26.412499999999998</v>
          </cell>
          <cell r="C11">
            <v>31.7</v>
          </cell>
          <cell r="D11">
            <v>23.8</v>
          </cell>
          <cell r="E11">
            <v>86.25</v>
          </cell>
          <cell r="F11">
            <v>94</v>
          </cell>
          <cell r="G11">
            <v>66</v>
          </cell>
          <cell r="H11">
            <v>9.7200000000000006</v>
          </cell>
          <cell r="I11" t="str">
            <v>NO</v>
          </cell>
          <cell r="J11">
            <v>26.28</v>
          </cell>
          <cell r="K11">
            <v>7.2</v>
          </cell>
        </row>
        <row r="12">
          <cell r="B12">
            <v>26.720833333333335</v>
          </cell>
          <cell r="C12">
            <v>32.200000000000003</v>
          </cell>
          <cell r="D12">
            <v>23.9</v>
          </cell>
          <cell r="E12">
            <v>84.041666666666671</v>
          </cell>
          <cell r="F12">
            <v>96</v>
          </cell>
          <cell r="G12">
            <v>62</v>
          </cell>
          <cell r="H12">
            <v>9.3600000000000012</v>
          </cell>
          <cell r="I12" t="str">
            <v>NO</v>
          </cell>
          <cell r="J12">
            <v>20.16</v>
          </cell>
          <cell r="K12">
            <v>0.8</v>
          </cell>
        </row>
        <row r="13">
          <cell r="B13">
            <v>27.866666666666664</v>
          </cell>
          <cell r="C13">
            <v>34.299999999999997</v>
          </cell>
          <cell r="D13">
            <v>24.3</v>
          </cell>
          <cell r="E13">
            <v>80.541666666666671</v>
          </cell>
          <cell r="F13">
            <v>95</v>
          </cell>
          <cell r="G13">
            <v>53</v>
          </cell>
          <cell r="H13">
            <v>6.48</v>
          </cell>
          <cell r="I13" t="str">
            <v>N</v>
          </cell>
          <cell r="J13">
            <v>16.920000000000002</v>
          </cell>
          <cell r="K13">
            <v>0</v>
          </cell>
        </row>
        <row r="14">
          <cell r="B14">
            <v>26.683333333333337</v>
          </cell>
          <cell r="C14">
            <v>32.299999999999997</v>
          </cell>
          <cell r="D14">
            <v>23.4</v>
          </cell>
          <cell r="E14">
            <v>76.125</v>
          </cell>
          <cell r="F14">
            <v>91</v>
          </cell>
          <cell r="G14">
            <v>55</v>
          </cell>
          <cell r="H14">
            <v>9.3600000000000012</v>
          </cell>
          <cell r="I14" t="str">
            <v>O</v>
          </cell>
          <cell r="J14">
            <v>29.880000000000003</v>
          </cell>
          <cell r="K14">
            <v>0</v>
          </cell>
        </row>
        <row r="15">
          <cell r="B15">
            <v>27.558333333333334</v>
          </cell>
          <cell r="C15">
            <v>35.5</v>
          </cell>
          <cell r="D15">
            <v>21.3</v>
          </cell>
          <cell r="E15">
            <v>70.916666666666671</v>
          </cell>
          <cell r="F15">
            <v>100</v>
          </cell>
          <cell r="G15">
            <v>29</v>
          </cell>
          <cell r="H15">
            <v>6.12</v>
          </cell>
          <cell r="I15" t="str">
            <v>S</v>
          </cell>
          <cell r="J15">
            <v>20.52</v>
          </cell>
          <cell r="K15">
            <v>0</v>
          </cell>
        </row>
        <row r="16">
          <cell r="B16">
            <v>27.837500000000002</v>
          </cell>
          <cell r="C16">
            <v>35.5</v>
          </cell>
          <cell r="D16">
            <v>19.7</v>
          </cell>
          <cell r="E16">
            <v>56.958333333333336</v>
          </cell>
          <cell r="F16">
            <v>88</v>
          </cell>
          <cell r="G16">
            <v>27</v>
          </cell>
          <cell r="H16">
            <v>15.48</v>
          </cell>
          <cell r="I16" t="str">
            <v>S</v>
          </cell>
          <cell r="J16">
            <v>27.720000000000002</v>
          </cell>
          <cell r="K16">
            <v>0</v>
          </cell>
        </row>
        <row r="17">
          <cell r="B17">
            <v>28.179166666666674</v>
          </cell>
          <cell r="C17">
            <v>36.1</v>
          </cell>
          <cell r="D17">
            <v>20.9</v>
          </cell>
          <cell r="E17">
            <v>65.416666666666671</v>
          </cell>
          <cell r="F17">
            <v>92</v>
          </cell>
          <cell r="G17">
            <v>37</v>
          </cell>
          <cell r="H17">
            <v>11.16</v>
          </cell>
          <cell r="I17" t="str">
            <v>SE</v>
          </cell>
          <cell r="J17">
            <v>28.8</v>
          </cell>
          <cell r="K17">
            <v>0</v>
          </cell>
        </row>
        <row r="18">
          <cell r="B18">
            <v>30.020833333333329</v>
          </cell>
          <cell r="C18">
            <v>36.799999999999997</v>
          </cell>
          <cell r="D18">
            <v>24.5</v>
          </cell>
          <cell r="E18">
            <v>64.541666666666671</v>
          </cell>
          <cell r="F18">
            <v>89</v>
          </cell>
          <cell r="G18">
            <v>35</v>
          </cell>
          <cell r="H18">
            <v>9</v>
          </cell>
          <cell r="I18" t="str">
            <v>SE</v>
          </cell>
          <cell r="J18">
            <v>22.68</v>
          </cell>
          <cell r="K18">
            <v>0</v>
          </cell>
        </row>
        <row r="19">
          <cell r="B19">
            <v>30.120833333333326</v>
          </cell>
          <cell r="C19">
            <v>36.4</v>
          </cell>
          <cell r="D19">
            <v>23.3</v>
          </cell>
          <cell r="E19">
            <v>60.875</v>
          </cell>
          <cell r="F19">
            <v>87</v>
          </cell>
          <cell r="G19">
            <v>35</v>
          </cell>
          <cell r="H19">
            <v>9</v>
          </cell>
          <cell r="I19" t="str">
            <v>SE</v>
          </cell>
          <cell r="J19">
            <v>23.400000000000002</v>
          </cell>
          <cell r="K19">
            <v>0</v>
          </cell>
        </row>
        <row r="20">
          <cell r="B20">
            <v>29.94583333333334</v>
          </cell>
          <cell r="C20">
            <v>36.4</v>
          </cell>
          <cell r="D20">
            <v>24.6</v>
          </cell>
          <cell r="E20">
            <v>67</v>
          </cell>
          <cell r="F20">
            <v>90</v>
          </cell>
          <cell r="G20">
            <v>41</v>
          </cell>
          <cell r="H20">
            <v>11.16</v>
          </cell>
          <cell r="I20" t="str">
            <v>NO</v>
          </cell>
          <cell r="J20">
            <v>28.08</v>
          </cell>
          <cell r="K20">
            <v>0</v>
          </cell>
        </row>
        <row r="21">
          <cell r="B21">
            <v>28.595833333333331</v>
          </cell>
          <cell r="C21">
            <v>35.1</v>
          </cell>
          <cell r="D21">
            <v>23.7</v>
          </cell>
          <cell r="E21">
            <v>70.791666666666671</v>
          </cell>
          <cell r="F21">
            <v>92</v>
          </cell>
          <cell r="G21">
            <v>49</v>
          </cell>
          <cell r="H21">
            <v>18</v>
          </cell>
          <cell r="I21" t="str">
            <v>NO</v>
          </cell>
          <cell r="J21">
            <v>40.32</v>
          </cell>
          <cell r="K21">
            <v>12.399999999999999</v>
          </cell>
        </row>
        <row r="22">
          <cell r="B22">
            <v>27.383333333333329</v>
          </cell>
          <cell r="C22">
            <v>33.9</v>
          </cell>
          <cell r="D22">
            <v>23.2</v>
          </cell>
          <cell r="E22">
            <v>73.125</v>
          </cell>
          <cell r="F22">
            <v>92</v>
          </cell>
          <cell r="G22">
            <v>43</v>
          </cell>
          <cell r="H22">
            <v>10.08</v>
          </cell>
          <cell r="I22" t="str">
            <v>SE</v>
          </cell>
          <cell r="J22">
            <v>37.080000000000005</v>
          </cell>
          <cell r="K22">
            <v>0.2</v>
          </cell>
        </row>
        <row r="23">
          <cell r="B23">
            <v>28.545833333333338</v>
          </cell>
          <cell r="C23">
            <v>36.1</v>
          </cell>
          <cell r="D23">
            <v>23.8</v>
          </cell>
          <cell r="E23">
            <v>71.958333333333329</v>
          </cell>
          <cell r="F23">
            <v>94</v>
          </cell>
          <cell r="G23">
            <v>39</v>
          </cell>
          <cell r="H23">
            <v>12.6</v>
          </cell>
          <cell r="I23" t="str">
            <v>NO</v>
          </cell>
          <cell r="J23">
            <v>29.52</v>
          </cell>
          <cell r="K23">
            <v>0</v>
          </cell>
        </row>
        <row r="24">
          <cell r="B24">
            <v>25.933333333333337</v>
          </cell>
          <cell r="C24">
            <v>31.6</v>
          </cell>
          <cell r="D24">
            <v>21.9</v>
          </cell>
          <cell r="E24">
            <v>83.333333333333329</v>
          </cell>
          <cell r="F24">
            <v>94</v>
          </cell>
          <cell r="G24">
            <v>57</v>
          </cell>
          <cell r="H24">
            <v>21.240000000000002</v>
          </cell>
          <cell r="I24" t="str">
            <v>SE</v>
          </cell>
          <cell r="J24">
            <v>50.76</v>
          </cell>
          <cell r="K24">
            <v>5.3999999999999995</v>
          </cell>
        </row>
        <row r="25">
          <cell r="B25">
            <v>26.17916666666666</v>
          </cell>
          <cell r="C25">
            <v>32.299999999999997</v>
          </cell>
          <cell r="D25">
            <v>22.6</v>
          </cell>
          <cell r="E25">
            <v>78.666666666666671</v>
          </cell>
          <cell r="F25">
            <v>94</v>
          </cell>
          <cell r="G25">
            <v>56</v>
          </cell>
          <cell r="H25">
            <v>12.6</v>
          </cell>
          <cell r="I25" t="str">
            <v>NO</v>
          </cell>
          <cell r="J25">
            <v>29.16</v>
          </cell>
          <cell r="K25">
            <v>0.2</v>
          </cell>
        </row>
        <row r="26">
          <cell r="B26">
            <v>26.845833333333342</v>
          </cell>
          <cell r="C26">
            <v>32.200000000000003</v>
          </cell>
          <cell r="D26">
            <v>23.8</v>
          </cell>
          <cell r="E26">
            <v>74.625</v>
          </cell>
          <cell r="F26">
            <v>89</v>
          </cell>
          <cell r="G26">
            <v>56</v>
          </cell>
          <cell r="H26">
            <v>12.24</v>
          </cell>
          <cell r="I26" t="str">
            <v>N</v>
          </cell>
          <cell r="J26">
            <v>34.200000000000003</v>
          </cell>
          <cell r="K26">
            <v>0</v>
          </cell>
        </row>
        <row r="27">
          <cell r="B27">
            <v>25.666666666666657</v>
          </cell>
          <cell r="C27">
            <v>31.7</v>
          </cell>
          <cell r="D27">
            <v>22.7</v>
          </cell>
          <cell r="E27">
            <v>82.541666666666671</v>
          </cell>
          <cell r="F27">
            <v>94</v>
          </cell>
          <cell r="G27">
            <v>62</v>
          </cell>
          <cell r="H27">
            <v>19.440000000000001</v>
          </cell>
          <cell r="I27" t="str">
            <v>N</v>
          </cell>
          <cell r="J27">
            <v>51.84</v>
          </cell>
          <cell r="K27">
            <v>32.799999999999997</v>
          </cell>
        </row>
        <row r="28">
          <cell r="B28">
            <v>24.370833333333334</v>
          </cell>
          <cell r="C28">
            <v>28.9</v>
          </cell>
          <cell r="D28">
            <v>22.5</v>
          </cell>
          <cell r="E28">
            <v>91.333333333333329</v>
          </cell>
          <cell r="F28">
            <v>95</v>
          </cell>
          <cell r="G28">
            <v>72</v>
          </cell>
          <cell r="H28">
            <v>9.7200000000000006</v>
          </cell>
          <cell r="I28" t="str">
            <v>N</v>
          </cell>
          <cell r="J28">
            <v>28.08</v>
          </cell>
          <cell r="K28">
            <v>24</v>
          </cell>
        </row>
        <row r="29">
          <cell r="B29">
            <v>25.329166666666666</v>
          </cell>
          <cell r="C29">
            <v>31.3</v>
          </cell>
          <cell r="D29">
            <v>23.5</v>
          </cell>
          <cell r="E29">
            <v>89.041666666666671</v>
          </cell>
          <cell r="F29">
            <v>96</v>
          </cell>
          <cell r="G29">
            <v>59</v>
          </cell>
          <cell r="H29">
            <v>11.520000000000001</v>
          </cell>
          <cell r="I29" t="str">
            <v>SE</v>
          </cell>
          <cell r="J29">
            <v>26.28</v>
          </cell>
          <cell r="K29">
            <v>13.599999999999998</v>
          </cell>
        </row>
        <row r="30">
          <cell r="B30">
            <v>25.724999999999998</v>
          </cell>
          <cell r="C30">
            <v>29.9</v>
          </cell>
          <cell r="D30">
            <v>22.8</v>
          </cell>
          <cell r="E30">
            <v>83.708333333333329</v>
          </cell>
          <cell r="F30">
            <v>94</v>
          </cell>
          <cell r="G30">
            <v>65</v>
          </cell>
          <cell r="H30">
            <v>20.88</v>
          </cell>
          <cell r="I30" t="str">
            <v>N</v>
          </cell>
          <cell r="J30">
            <v>42.12</v>
          </cell>
          <cell r="K30">
            <v>5.8000000000000007</v>
          </cell>
        </row>
        <row r="31">
          <cell r="B31">
            <v>27.470833333333335</v>
          </cell>
          <cell r="C31">
            <v>33</v>
          </cell>
          <cell r="D31">
            <v>24.3</v>
          </cell>
          <cell r="E31">
            <v>77.416666666666671</v>
          </cell>
          <cell r="F31">
            <v>93</v>
          </cell>
          <cell r="G31">
            <v>53</v>
          </cell>
          <cell r="H31">
            <v>8.2799999999999994</v>
          </cell>
          <cell r="I31" t="str">
            <v>NO</v>
          </cell>
          <cell r="J31">
            <v>23.400000000000002</v>
          </cell>
          <cell r="K31">
            <v>0.60000000000000009</v>
          </cell>
        </row>
        <row r="32">
          <cell r="B32">
            <v>28.299999999999994</v>
          </cell>
          <cell r="C32">
            <v>34.200000000000003</v>
          </cell>
          <cell r="D32">
            <v>24.2</v>
          </cell>
          <cell r="E32">
            <v>74.333333333333329</v>
          </cell>
          <cell r="F32">
            <v>94</v>
          </cell>
          <cell r="G32">
            <v>48</v>
          </cell>
          <cell r="H32">
            <v>9.7200000000000006</v>
          </cell>
          <cell r="I32" t="str">
            <v>NO</v>
          </cell>
          <cell r="J32">
            <v>24.840000000000003</v>
          </cell>
          <cell r="K32">
            <v>0</v>
          </cell>
        </row>
        <row r="33">
          <cell r="B33">
            <v>26.383333333333336</v>
          </cell>
          <cell r="C33">
            <v>33.6</v>
          </cell>
          <cell r="D33">
            <v>23.4</v>
          </cell>
          <cell r="E33">
            <v>83.125</v>
          </cell>
          <cell r="F33">
            <v>95</v>
          </cell>
          <cell r="G33">
            <v>50</v>
          </cell>
          <cell r="H33">
            <v>10.44</v>
          </cell>
          <cell r="I33" t="str">
            <v>NO</v>
          </cell>
          <cell r="J33">
            <v>39.6</v>
          </cell>
          <cell r="K33">
            <v>1.8</v>
          </cell>
        </row>
        <row r="34">
          <cell r="B34">
            <v>26.212499999999995</v>
          </cell>
          <cell r="C34">
            <v>33.5</v>
          </cell>
          <cell r="D34">
            <v>22.1</v>
          </cell>
          <cell r="E34">
            <v>83.083333333333329</v>
          </cell>
          <cell r="F34">
            <v>96</v>
          </cell>
          <cell r="G34">
            <v>53</v>
          </cell>
          <cell r="H34">
            <v>16.2</v>
          </cell>
          <cell r="I34" t="str">
            <v>NO</v>
          </cell>
          <cell r="J34">
            <v>42.480000000000004</v>
          </cell>
          <cell r="K34">
            <v>3</v>
          </cell>
        </row>
        <row r="35">
          <cell r="B35">
            <v>28.212500000000002</v>
          </cell>
          <cell r="C35">
            <v>34.9</v>
          </cell>
          <cell r="D35">
            <v>24.8</v>
          </cell>
          <cell r="E35">
            <v>78.125</v>
          </cell>
          <cell r="F35">
            <v>94</v>
          </cell>
          <cell r="G35">
            <v>49</v>
          </cell>
          <cell r="H35">
            <v>17.28</v>
          </cell>
          <cell r="I35" t="str">
            <v>N</v>
          </cell>
          <cell r="J35">
            <v>45</v>
          </cell>
          <cell r="K35">
            <v>2.6</v>
          </cell>
        </row>
        <row r="36">
          <cell r="I36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23.120833333333337</v>
          </cell>
          <cell r="C5">
            <v>26.9</v>
          </cell>
          <cell r="D5">
            <v>20.5</v>
          </cell>
          <cell r="E5">
            <v>86.875</v>
          </cell>
          <cell r="F5">
            <v>100</v>
          </cell>
          <cell r="G5">
            <v>62</v>
          </cell>
          <cell r="H5">
            <v>20.52</v>
          </cell>
          <cell r="I5" t="str">
            <v>L</v>
          </cell>
          <cell r="J5">
            <v>32.76</v>
          </cell>
          <cell r="K5">
            <v>19.399999999999999</v>
          </cell>
        </row>
        <row r="6">
          <cell r="B6">
            <v>24.591666666666658</v>
          </cell>
          <cell r="C6">
            <v>29.1</v>
          </cell>
          <cell r="D6">
            <v>21.5</v>
          </cell>
          <cell r="E6">
            <v>72.833333333333329</v>
          </cell>
          <cell r="F6">
            <v>94</v>
          </cell>
          <cell r="G6">
            <v>50</v>
          </cell>
          <cell r="H6">
            <v>20.16</v>
          </cell>
          <cell r="I6" t="str">
            <v>L</v>
          </cell>
          <cell r="J6">
            <v>33.480000000000004</v>
          </cell>
          <cell r="K6">
            <v>0</v>
          </cell>
        </row>
        <row r="7">
          <cell r="B7">
            <v>26.083333333333332</v>
          </cell>
          <cell r="C7">
            <v>32.4</v>
          </cell>
          <cell r="D7">
            <v>20.8</v>
          </cell>
          <cell r="E7">
            <v>67.166666666666671</v>
          </cell>
          <cell r="F7">
            <v>94</v>
          </cell>
          <cell r="G7">
            <v>41</v>
          </cell>
          <cell r="H7">
            <v>16.2</v>
          </cell>
          <cell r="I7" t="str">
            <v>L</v>
          </cell>
          <cell r="J7">
            <v>29.16</v>
          </cell>
          <cell r="K7">
            <v>0</v>
          </cell>
        </row>
        <row r="8">
          <cell r="B8">
            <v>27.541666666666671</v>
          </cell>
          <cell r="C8">
            <v>33.200000000000003</v>
          </cell>
          <cell r="D8">
            <v>23.2</v>
          </cell>
          <cell r="E8">
            <v>66.791666666666671</v>
          </cell>
          <cell r="F8">
            <v>99</v>
          </cell>
          <cell r="G8">
            <v>38</v>
          </cell>
          <cell r="H8">
            <v>11.520000000000001</v>
          </cell>
          <cell r="I8" t="str">
            <v>O</v>
          </cell>
          <cell r="J8">
            <v>23.400000000000002</v>
          </cell>
          <cell r="K8">
            <v>0</v>
          </cell>
        </row>
        <row r="9">
          <cell r="B9">
            <v>25.158333333333328</v>
          </cell>
          <cell r="C9">
            <v>32.200000000000003</v>
          </cell>
          <cell r="D9">
            <v>22.9</v>
          </cell>
          <cell r="E9">
            <v>88.166666666666671</v>
          </cell>
          <cell r="F9">
            <v>100</v>
          </cell>
          <cell r="G9">
            <v>50</v>
          </cell>
          <cell r="H9">
            <v>22.32</v>
          </cell>
          <cell r="I9" t="str">
            <v>O</v>
          </cell>
          <cell r="J9">
            <v>40.32</v>
          </cell>
          <cell r="K9">
            <v>4.2</v>
          </cell>
        </row>
        <row r="10">
          <cell r="B10">
            <v>25.487500000000001</v>
          </cell>
          <cell r="C10">
            <v>29</v>
          </cell>
          <cell r="D10">
            <v>23.1</v>
          </cell>
          <cell r="E10">
            <v>84.458333333333329</v>
          </cell>
          <cell r="F10">
            <v>100</v>
          </cell>
          <cell r="G10">
            <v>61</v>
          </cell>
          <cell r="H10">
            <v>14.4</v>
          </cell>
          <cell r="I10" t="str">
            <v>L</v>
          </cell>
          <cell r="J10">
            <v>27</v>
          </cell>
          <cell r="K10">
            <v>0</v>
          </cell>
        </row>
        <row r="11">
          <cell r="B11">
            <v>25.045833333333338</v>
          </cell>
          <cell r="C11">
            <v>32.6</v>
          </cell>
          <cell r="D11">
            <v>22.2</v>
          </cell>
          <cell r="E11">
            <v>90.291666666666671</v>
          </cell>
          <cell r="F11">
            <v>100</v>
          </cell>
          <cell r="G11">
            <v>49</v>
          </cell>
          <cell r="H11">
            <v>20.88</v>
          </cell>
          <cell r="I11" t="str">
            <v>NO</v>
          </cell>
          <cell r="J11">
            <v>64.8</v>
          </cell>
          <cell r="K11">
            <v>10</v>
          </cell>
        </row>
        <row r="12">
          <cell r="B12">
            <v>26.845833333333331</v>
          </cell>
          <cell r="C12">
            <v>32.299999999999997</v>
          </cell>
          <cell r="D12">
            <v>23.5</v>
          </cell>
          <cell r="E12">
            <v>79.782608695652172</v>
          </cell>
          <cell r="F12">
            <v>100</v>
          </cell>
          <cell r="G12">
            <v>45</v>
          </cell>
          <cell r="H12">
            <v>15.120000000000001</v>
          </cell>
          <cell r="I12" t="str">
            <v>S</v>
          </cell>
          <cell r="J12">
            <v>29.16</v>
          </cell>
          <cell r="K12">
            <v>0</v>
          </cell>
        </row>
        <row r="13">
          <cell r="B13">
            <v>27.974999999999998</v>
          </cell>
          <cell r="C13">
            <v>32.9</v>
          </cell>
          <cell r="D13">
            <v>23.5</v>
          </cell>
          <cell r="E13">
            <v>63.5</v>
          </cell>
          <cell r="F13">
            <v>95</v>
          </cell>
          <cell r="G13">
            <v>42</v>
          </cell>
          <cell r="H13">
            <v>21.240000000000002</v>
          </cell>
          <cell r="I13" t="str">
            <v>S</v>
          </cell>
          <cell r="J13">
            <v>32.04</v>
          </cell>
          <cell r="K13">
            <v>0</v>
          </cell>
        </row>
        <row r="14">
          <cell r="B14">
            <v>28.495833333333334</v>
          </cell>
          <cell r="C14">
            <v>32.9</v>
          </cell>
          <cell r="D14">
            <v>23.7</v>
          </cell>
          <cell r="E14">
            <v>53.708333333333336</v>
          </cell>
          <cell r="F14">
            <v>83</v>
          </cell>
          <cell r="G14">
            <v>30</v>
          </cell>
          <cell r="H14">
            <v>14.76</v>
          </cell>
          <cell r="I14" t="str">
            <v>S</v>
          </cell>
          <cell r="J14">
            <v>29.16</v>
          </cell>
          <cell r="K14">
            <v>0</v>
          </cell>
        </row>
        <row r="15">
          <cell r="B15">
            <v>27.604166666666668</v>
          </cell>
          <cell r="C15">
            <v>33.6</v>
          </cell>
          <cell r="D15">
            <v>20.9</v>
          </cell>
          <cell r="E15">
            <v>43.916666666666664</v>
          </cell>
          <cell r="F15">
            <v>74</v>
          </cell>
          <cell r="G15">
            <v>20</v>
          </cell>
          <cell r="H15">
            <v>17.28</v>
          </cell>
          <cell r="I15" t="str">
            <v>SO</v>
          </cell>
          <cell r="J15">
            <v>39.6</v>
          </cell>
          <cell r="K15">
            <v>0</v>
          </cell>
        </row>
        <row r="16">
          <cell r="B16">
            <v>26.120833333333334</v>
          </cell>
          <cell r="C16">
            <v>32.4</v>
          </cell>
          <cell r="D16">
            <v>20.7</v>
          </cell>
          <cell r="E16">
            <v>54.541666666666664</v>
          </cell>
          <cell r="F16">
            <v>80</v>
          </cell>
          <cell r="G16">
            <v>37</v>
          </cell>
          <cell r="H16">
            <v>26.28</v>
          </cell>
          <cell r="I16" t="str">
            <v>L</v>
          </cell>
          <cell r="J16">
            <v>39.24</v>
          </cell>
          <cell r="K16">
            <v>0</v>
          </cell>
        </row>
        <row r="17">
          <cell r="B17">
            <v>26.258333333333336</v>
          </cell>
          <cell r="C17">
            <v>32.5</v>
          </cell>
          <cell r="D17">
            <v>19.399999999999999</v>
          </cell>
          <cell r="E17">
            <v>61.166666666666664</v>
          </cell>
          <cell r="F17">
            <v>87</v>
          </cell>
          <cell r="G17">
            <v>41</v>
          </cell>
          <cell r="H17">
            <v>26.28</v>
          </cell>
          <cell r="I17" t="str">
            <v>L</v>
          </cell>
          <cell r="J17">
            <v>43.56</v>
          </cell>
          <cell r="K17">
            <v>1</v>
          </cell>
        </row>
        <row r="18">
          <cell r="B18">
            <v>28.195833333333329</v>
          </cell>
          <cell r="C18">
            <v>33.200000000000003</v>
          </cell>
          <cell r="D18">
            <v>23.6</v>
          </cell>
          <cell r="E18">
            <v>61.625</v>
          </cell>
          <cell r="F18">
            <v>87</v>
          </cell>
          <cell r="G18">
            <v>37</v>
          </cell>
          <cell r="H18">
            <v>15.840000000000002</v>
          </cell>
          <cell r="I18" t="str">
            <v>L</v>
          </cell>
          <cell r="J18">
            <v>30.96</v>
          </cell>
          <cell r="K18">
            <v>0</v>
          </cell>
        </row>
        <row r="19">
          <cell r="B19">
            <v>29.504166666666674</v>
          </cell>
          <cell r="C19">
            <v>34.700000000000003</v>
          </cell>
          <cell r="D19">
            <v>24.2</v>
          </cell>
          <cell r="E19">
            <v>56.916666666666664</v>
          </cell>
          <cell r="F19">
            <v>83</v>
          </cell>
          <cell r="G19">
            <v>32</v>
          </cell>
          <cell r="H19">
            <v>14.4</v>
          </cell>
          <cell r="I19" t="str">
            <v>L</v>
          </cell>
          <cell r="J19">
            <v>29.880000000000003</v>
          </cell>
          <cell r="K19">
            <v>0</v>
          </cell>
        </row>
        <row r="20">
          <cell r="B20">
            <v>28.941666666666674</v>
          </cell>
          <cell r="C20">
            <v>34.4</v>
          </cell>
          <cell r="D20">
            <v>23.6</v>
          </cell>
          <cell r="E20">
            <v>59.833333333333336</v>
          </cell>
          <cell r="F20">
            <v>88</v>
          </cell>
          <cell r="G20">
            <v>36</v>
          </cell>
          <cell r="H20">
            <v>15.48</v>
          </cell>
          <cell r="I20" t="str">
            <v>NE</v>
          </cell>
          <cell r="J20">
            <v>51.84</v>
          </cell>
          <cell r="K20">
            <v>9.4</v>
          </cell>
        </row>
        <row r="21">
          <cell r="B21">
            <v>28.224999999999998</v>
          </cell>
          <cell r="C21">
            <v>35.1</v>
          </cell>
          <cell r="D21">
            <v>22.3</v>
          </cell>
          <cell r="E21">
            <v>58.916666666666664</v>
          </cell>
          <cell r="F21">
            <v>81</v>
          </cell>
          <cell r="G21">
            <v>34</v>
          </cell>
          <cell r="H21">
            <v>16.2</v>
          </cell>
          <cell r="I21" t="str">
            <v>N</v>
          </cell>
          <cell r="J21">
            <v>26.28</v>
          </cell>
          <cell r="K21">
            <v>0</v>
          </cell>
        </row>
        <row r="22">
          <cell r="B22">
            <v>27.737499999999997</v>
          </cell>
          <cell r="C22">
            <v>32.9</v>
          </cell>
          <cell r="D22">
            <v>22.9</v>
          </cell>
          <cell r="E22">
            <v>61.75</v>
          </cell>
          <cell r="F22">
            <v>91</v>
          </cell>
          <cell r="G22">
            <v>30</v>
          </cell>
          <cell r="H22">
            <v>21.96</v>
          </cell>
          <cell r="I22" t="str">
            <v>NE</v>
          </cell>
          <cell r="J22">
            <v>37.080000000000005</v>
          </cell>
          <cell r="K22">
            <v>0</v>
          </cell>
        </row>
        <row r="23">
          <cell r="B23">
            <v>28.400000000000006</v>
          </cell>
          <cell r="C23">
            <v>35.1</v>
          </cell>
          <cell r="D23">
            <v>23.3</v>
          </cell>
          <cell r="E23">
            <v>63.125</v>
          </cell>
          <cell r="F23">
            <v>91</v>
          </cell>
          <cell r="G23">
            <v>34</v>
          </cell>
          <cell r="H23">
            <v>21.240000000000002</v>
          </cell>
          <cell r="I23" t="str">
            <v>SE</v>
          </cell>
          <cell r="J23">
            <v>38.519999999999996</v>
          </cell>
          <cell r="K23">
            <v>0</v>
          </cell>
        </row>
        <row r="24">
          <cell r="B24">
            <v>25.454166666666662</v>
          </cell>
          <cell r="C24">
            <v>29.1</v>
          </cell>
          <cell r="D24">
            <v>21.3</v>
          </cell>
          <cell r="E24">
            <v>81.458333333333329</v>
          </cell>
          <cell r="F24">
            <v>100</v>
          </cell>
          <cell r="G24">
            <v>57</v>
          </cell>
          <cell r="H24">
            <v>15.120000000000001</v>
          </cell>
          <cell r="I24" t="str">
            <v>SE</v>
          </cell>
          <cell r="J24">
            <v>35.64</v>
          </cell>
          <cell r="K24">
            <v>30.999999999999996</v>
          </cell>
        </row>
        <row r="25">
          <cell r="B25">
            <v>23.92916666666666</v>
          </cell>
          <cell r="C25">
            <v>29.6</v>
          </cell>
          <cell r="D25">
            <v>21.7</v>
          </cell>
          <cell r="E25">
            <v>90.791666666666671</v>
          </cell>
          <cell r="F25">
            <v>100</v>
          </cell>
          <cell r="G25">
            <v>57</v>
          </cell>
          <cell r="H25">
            <v>13.32</v>
          </cell>
          <cell r="I25" t="str">
            <v>N</v>
          </cell>
          <cell r="J25">
            <v>25.92</v>
          </cell>
          <cell r="K25">
            <v>0.60000000000000009</v>
          </cell>
        </row>
        <row r="26">
          <cell r="B26">
            <v>23.587500000000002</v>
          </cell>
          <cell r="C26">
            <v>26.8</v>
          </cell>
          <cell r="D26">
            <v>21.8</v>
          </cell>
          <cell r="E26">
            <v>95.166666666666671</v>
          </cell>
          <cell r="F26">
            <v>100</v>
          </cell>
          <cell r="G26">
            <v>76</v>
          </cell>
          <cell r="H26">
            <v>12.24</v>
          </cell>
          <cell r="I26" t="str">
            <v>NE</v>
          </cell>
          <cell r="J26">
            <v>26.28</v>
          </cell>
          <cell r="K26">
            <v>28.000000000000004</v>
          </cell>
        </row>
        <row r="27">
          <cell r="B27">
            <v>23.816666666666666</v>
          </cell>
          <cell r="C27">
            <v>29.5</v>
          </cell>
          <cell r="D27">
            <v>21.4</v>
          </cell>
          <cell r="E27">
            <v>90.608695652173907</v>
          </cell>
          <cell r="F27">
            <v>100</v>
          </cell>
          <cell r="G27">
            <v>56</v>
          </cell>
          <cell r="H27">
            <v>22.68</v>
          </cell>
          <cell r="I27" t="str">
            <v>N</v>
          </cell>
          <cell r="J27">
            <v>56.519999999999996</v>
          </cell>
          <cell r="K27">
            <v>31</v>
          </cell>
        </row>
        <row r="28">
          <cell r="B28">
            <v>24.216666666666665</v>
          </cell>
          <cell r="C28">
            <v>30</v>
          </cell>
          <cell r="D28">
            <v>22.3</v>
          </cell>
          <cell r="E28">
            <v>93.913043478260875</v>
          </cell>
          <cell r="F28">
            <v>100</v>
          </cell>
          <cell r="G28">
            <v>56</v>
          </cell>
          <cell r="H28">
            <v>19.079999999999998</v>
          </cell>
          <cell r="I28" t="str">
            <v>N</v>
          </cell>
          <cell r="J28">
            <v>40.32</v>
          </cell>
          <cell r="K28">
            <v>25.799999999999997</v>
          </cell>
        </row>
        <row r="29">
          <cell r="B29">
            <v>24.574999999999999</v>
          </cell>
          <cell r="C29">
            <v>31</v>
          </cell>
          <cell r="D29">
            <v>21.7</v>
          </cell>
          <cell r="E29">
            <v>88.3125</v>
          </cell>
          <cell r="F29">
            <v>100</v>
          </cell>
          <cell r="G29">
            <v>54</v>
          </cell>
          <cell r="H29">
            <v>16.559999999999999</v>
          </cell>
          <cell r="I29" t="str">
            <v>NE</v>
          </cell>
          <cell r="J29">
            <v>40.32</v>
          </cell>
          <cell r="K29">
            <v>23.200000000000003</v>
          </cell>
        </row>
        <row r="30">
          <cell r="B30">
            <v>24.191666666666666</v>
          </cell>
          <cell r="C30">
            <v>29.3</v>
          </cell>
          <cell r="D30">
            <v>19.899999999999999</v>
          </cell>
          <cell r="E30">
            <v>88.294117647058826</v>
          </cell>
          <cell r="F30">
            <v>100</v>
          </cell>
          <cell r="G30">
            <v>60</v>
          </cell>
          <cell r="H30">
            <v>14.76</v>
          </cell>
          <cell r="I30" t="str">
            <v>NE</v>
          </cell>
          <cell r="J30">
            <v>49.680000000000007</v>
          </cell>
          <cell r="K30">
            <v>17.600000000000001</v>
          </cell>
        </row>
        <row r="31">
          <cell r="B31">
            <v>24.625000000000004</v>
          </cell>
          <cell r="C31">
            <v>31.9</v>
          </cell>
          <cell r="D31">
            <v>21.3</v>
          </cell>
          <cell r="E31">
            <v>82.5</v>
          </cell>
          <cell r="F31">
            <v>100</v>
          </cell>
          <cell r="G31">
            <v>53</v>
          </cell>
          <cell r="H31">
            <v>20.52</v>
          </cell>
          <cell r="I31" t="str">
            <v>L</v>
          </cell>
          <cell r="J31">
            <v>34.92</v>
          </cell>
          <cell r="K31">
            <v>11</v>
          </cell>
        </row>
        <row r="32">
          <cell r="B32">
            <v>26.341666666666669</v>
          </cell>
          <cell r="C32">
            <v>31.9</v>
          </cell>
          <cell r="D32">
            <v>22.9</v>
          </cell>
          <cell r="E32">
            <v>80.916666666666671</v>
          </cell>
          <cell r="F32">
            <v>100</v>
          </cell>
          <cell r="G32">
            <v>47</v>
          </cell>
          <cell r="H32">
            <v>13.68</v>
          </cell>
          <cell r="I32" t="str">
            <v>NE</v>
          </cell>
          <cell r="J32">
            <v>29.880000000000003</v>
          </cell>
          <cell r="K32">
            <v>0</v>
          </cell>
        </row>
        <row r="33">
          <cell r="B33">
            <v>25.833333333333332</v>
          </cell>
          <cell r="C33">
            <v>31.4</v>
          </cell>
          <cell r="D33">
            <v>22.5</v>
          </cell>
          <cell r="E33">
            <v>80.958333333333329</v>
          </cell>
          <cell r="F33">
            <v>100</v>
          </cell>
          <cell r="G33">
            <v>53</v>
          </cell>
          <cell r="H33">
            <v>14.76</v>
          </cell>
          <cell r="I33" t="str">
            <v>O</v>
          </cell>
          <cell r="J33">
            <v>36.72</v>
          </cell>
          <cell r="K33">
            <v>0.8</v>
          </cell>
        </row>
        <row r="34">
          <cell r="B34">
            <v>24.458333333333343</v>
          </cell>
          <cell r="C34">
            <v>30.9</v>
          </cell>
          <cell r="D34">
            <v>22</v>
          </cell>
          <cell r="E34">
            <v>90.684210526315795</v>
          </cell>
          <cell r="F34">
            <v>100</v>
          </cell>
          <cell r="G34">
            <v>56</v>
          </cell>
          <cell r="H34">
            <v>26.28</v>
          </cell>
          <cell r="I34" t="str">
            <v>N</v>
          </cell>
          <cell r="J34">
            <v>69.12</v>
          </cell>
          <cell r="K34">
            <v>6.8</v>
          </cell>
        </row>
        <row r="35">
          <cell r="B35">
            <v>24.620833333333334</v>
          </cell>
          <cell r="C35">
            <v>31.2</v>
          </cell>
          <cell r="D35">
            <v>21.7</v>
          </cell>
          <cell r="E35">
            <v>88.78947368421052</v>
          </cell>
          <cell r="F35">
            <v>100</v>
          </cell>
          <cell r="G35">
            <v>60</v>
          </cell>
          <cell r="H35">
            <v>17.28</v>
          </cell>
          <cell r="I35" t="str">
            <v>N</v>
          </cell>
          <cell r="J35">
            <v>38.159999999999997</v>
          </cell>
          <cell r="K35">
            <v>14.4</v>
          </cell>
        </row>
        <row r="36">
          <cell r="I36" t="str">
            <v>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24.462500000000002</v>
          </cell>
          <cell r="C5">
            <v>30.6</v>
          </cell>
          <cell r="D5">
            <v>20.100000000000001</v>
          </cell>
          <cell r="E5">
            <v>50.125</v>
          </cell>
          <cell r="F5">
            <v>52</v>
          </cell>
          <cell r="G5">
            <v>48</v>
          </cell>
          <cell r="H5">
            <v>7.5600000000000005</v>
          </cell>
          <cell r="I5" t="str">
            <v>NE</v>
          </cell>
          <cell r="J5">
            <v>22.68</v>
          </cell>
          <cell r="K5">
            <v>0</v>
          </cell>
        </row>
        <row r="6">
          <cell r="B6">
            <v>26.091666666666669</v>
          </cell>
          <cell r="C6">
            <v>32.6</v>
          </cell>
          <cell r="D6">
            <v>20.6</v>
          </cell>
          <cell r="E6">
            <v>49.958333333333336</v>
          </cell>
          <cell r="F6">
            <v>52</v>
          </cell>
          <cell r="G6">
            <v>47</v>
          </cell>
          <cell r="H6">
            <v>10.8</v>
          </cell>
          <cell r="I6" t="str">
            <v>NE</v>
          </cell>
          <cell r="J6">
            <v>26.64</v>
          </cell>
          <cell r="K6">
            <v>0</v>
          </cell>
        </row>
        <row r="7">
          <cell r="B7">
            <v>26.979166666666668</v>
          </cell>
          <cell r="C7">
            <v>32.4</v>
          </cell>
          <cell r="D7">
            <v>21.5</v>
          </cell>
          <cell r="E7">
            <v>50</v>
          </cell>
          <cell r="F7">
            <v>52</v>
          </cell>
          <cell r="G7">
            <v>48</v>
          </cell>
          <cell r="H7">
            <v>14.04</v>
          </cell>
          <cell r="I7" t="str">
            <v>NE</v>
          </cell>
          <cell r="J7">
            <v>27</v>
          </cell>
          <cell r="K7">
            <v>0</v>
          </cell>
        </row>
        <row r="8">
          <cell r="B8">
            <v>24.962500000000002</v>
          </cell>
          <cell r="C8">
            <v>27.6</v>
          </cell>
          <cell r="D8">
            <v>22.4</v>
          </cell>
          <cell r="E8">
            <v>50.541666666666664</v>
          </cell>
          <cell r="F8">
            <v>51</v>
          </cell>
          <cell r="G8">
            <v>49</v>
          </cell>
          <cell r="H8">
            <v>16.920000000000002</v>
          </cell>
          <cell r="I8" t="str">
            <v>N</v>
          </cell>
          <cell r="J8">
            <v>33.119999999999997</v>
          </cell>
          <cell r="K8">
            <v>3.2</v>
          </cell>
        </row>
        <row r="9">
          <cell r="B9">
            <v>25.991666666666664</v>
          </cell>
          <cell r="C9">
            <v>32.299999999999997</v>
          </cell>
          <cell r="D9">
            <v>22.7</v>
          </cell>
          <cell r="E9">
            <v>50.125</v>
          </cell>
          <cell r="F9">
            <v>51</v>
          </cell>
          <cell r="G9">
            <v>48</v>
          </cell>
          <cell r="H9">
            <v>8.64</v>
          </cell>
          <cell r="I9" t="str">
            <v>NE</v>
          </cell>
          <cell r="J9">
            <v>23.040000000000003</v>
          </cell>
          <cell r="K9">
            <v>0</v>
          </cell>
        </row>
        <row r="10">
          <cell r="B10">
            <v>27.104166666666661</v>
          </cell>
          <cell r="C10">
            <v>32.799999999999997</v>
          </cell>
          <cell r="D10">
            <v>22.9</v>
          </cell>
          <cell r="E10">
            <v>50.125</v>
          </cell>
          <cell r="F10">
            <v>51</v>
          </cell>
          <cell r="G10">
            <v>48</v>
          </cell>
          <cell r="H10">
            <v>12.24</v>
          </cell>
          <cell r="I10" t="str">
            <v>O</v>
          </cell>
          <cell r="J10">
            <v>26.64</v>
          </cell>
          <cell r="K10">
            <v>1</v>
          </cell>
        </row>
        <row r="11">
          <cell r="B11">
            <v>25.637499999999999</v>
          </cell>
          <cell r="C11">
            <v>31.3</v>
          </cell>
          <cell r="D11">
            <v>23.8</v>
          </cell>
          <cell r="E11">
            <v>50.291666666666664</v>
          </cell>
          <cell r="F11">
            <v>51</v>
          </cell>
          <cell r="G11">
            <v>48</v>
          </cell>
          <cell r="H11">
            <v>15.840000000000002</v>
          </cell>
          <cell r="I11" t="str">
            <v>N</v>
          </cell>
          <cell r="J11">
            <v>40.680000000000007</v>
          </cell>
          <cell r="K11">
            <v>26.8</v>
          </cell>
        </row>
        <row r="12">
          <cell r="B12">
            <v>27.033333333333331</v>
          </cell>
          <cell r="C12">
            <v>33.6</v>
          </cell>
          <cell r="D12">
            <v>22.6</v>
          </cell>
          <cell r="E12">
            <v>49.958333333333336</v>
          </cell>
          <cell r="F12">
            <v>51</v>
          </cell>
          <cell r="G12">
            <v>48</v>
          </cell>
          <cell r="H12">
            <v>10.44</v>
          </cell>
          <cell r="I12" t="str">
            <v>NE</v>
          </cell>
          <cell r="J12">
            <v>21.240000000000002</v>
          </cell>
          <cell r="K12">
            <v>0.2</v>
          </cell>
        </row>
        <row r="13">
          <cell r="B13">
            <v>27.649999999999995</v>
          </cell>
          <cell r="C13">
            <v>35</v>
          </cell>
          <cell r="D13">
            <v>22.7</v>
          </cell>
          <cell r="E13">
            <v>49.458333333333336</v>
          </cell>
          <cell r="F13">
            <v>51</v>
          </cell>
          <cell r="G13">
            <v>47</v>
          </cell>
          <cell r="H13">
            <v>16.2</v>
          </cell>
          <cell r="I13" t="str">
            <v>NE</v>
          </cell>
          <cell r="J13">
            <v>37.440000000000005</v>
          </cell>
          <cell r="K13">
            <v>8.8000000000000007</v>
          </cell>
        </row>
        <row r="14">
          <cell r="B14">
            <v>26.529166666666669</v>
          </cell>
          <cell r="C14">
            <v>33.200000000000003</v>
          </cell>
          <cell r="D14">
            <v>22.1</v>
          </cell>
          <cell r="E14">
            <v>49.916666666666664</v>
          </cell>
          <cell r="F14">
            <v>51</v>
          </cell>
          <cell r="G14">
            <v>48</v>
          </cell>
          <cell r="H14">
            <v>10.08</v>
          </cell>
          <cell r="I14" t="str">
            <v>SO</v>
          </cell>
          <cell r="J14">
            <v>23.400000000000002</v>
          </cell>
          <cell r="K14">
            <v>0.2</v>
          </cell>
        </row>
        <row r="15">
          <cell r="B15">
            <v>26.745833333333323</v>
          </cell>
          <cell r="C15">
            <v>34.1</v>
          </cell>
          <cell r="D15">
            <v>19.899999999999999</v>
          </cell>
          <cell r="E15">
            <v>50.125</v>
          </cell>
          <cell r="F15">
            <v>52</v>
          </cell>
          <cell r="G15">
            <v>48</v>
          </cell>
          <cell r="H15">
            <v>17.64</v>
          </cell>
          <cell r="I15" t="str">
            <v>SO</v>
          </cell>
          <cell r="J15">
            <v>34.200000000000003</v>
          </cell>
          <cell r="K15">
            <v>0.2</v>
          </cell>
        </row>
        <row r="16">
          <cell r="B16">
            <v>25.504166666666663</v>
          </cell>
          <cell r="C16">
            <v>34.6</v>
          </cell>
          <cell r="D16">
            <v>17</v>
          </cell>
          <cell r="E16">
            <v>50.333333333333336</v>
          </cell>
          <cell r="F16">
            <v>53</v>
          </cell>
          <cell r="G16">
            <v>47</v>
          </cell>
          <cell r="H16">
            <v>8.2799999999999994</v>
          </cell>
          <cell r="I16" t="str">
            <v>NE</v>
          </cell>
          <cell r="J16">
            <v>18.36</v>
          </cell>
          <cell r="K16">
            <v>0</v>
          </cell>
        </row>
        <row r="17">
          <cell r="B17">
            <v>26.345833333333331</v>
          </cell>
          <cell r="C17">
            <v>35</v>
          </cell>
          <cell r="D17">
            <v>18.399999999999999</v>
          </cell>
          <cell r="E17">
            <v>50.166666666666664</v>
          </cell>
          <cell r="F17">
            <v>52</v>
          </cell>
          <cell r="G17">
            <v>48</v>
          </cell>
          <cell r="H17">
            <v>13.68</v>
          </cell>
          <cell r="I17" t="str">
            <v>NE</v>
          </cell>
          <cell r="J17">
            <v>30.240000000000002</v>
          </cell>
          <cell r="K17">
            <v>0</v>
          </cell>
        </row>
        <row r="18">
          <cell r="B18">
            <v>28.495833333333334</v>
          </cell>
          <cell r="C18">
            <v>36</v>
          </cell>
          <cell r="D18">
            <v>21.2</v>
          </cell>
          <cell r="E18">
            <v>50.083333333333336</v>
          </cell>
          <cell r="F18">
            <v>52</v>
          </cell>
          <cell r="G18">
            <v>47</v>
          </cell>
          <cell r="H18">
            <v>15.48</v>
          </cell>
          <cell r="I18" t="str">
            <v>NE</v>
          </cell>
          <cell r="J18">
            <v>28.08</v>
          </cell>
          <cell r="K18">
            <v>0</v>
          </cell>
        </row>
        <row r="19">
          <cell r="B19">
            <v>29.525000000000006</v>
          </cell>
          <cell r="C19">
            <v>35.799999999999997</v>
          </cell>
          <cell r="D19">
            <v>23.4</v>
          </cell>
          <cell r="E19">
            <v>49.666666666666664</v>
          </cell>
          <cell r="F19">
            <v>51</v>
          </cell>
          <cell r="G19">
            <v>47</v>
          </cell>
          <cell r="H19">
            <v>11.520000000000001</v>
          </cell>
          <cell r="I19" t="str">
            <v>NE</v>
          </cell>
          <cell r="J19">
            <v>26.64</v>
          </cell>
          <cell r="K19">
            <v>0</v>
          </cell>
        </row>
        <row r="20">
          <cell r="B20">
            <v>29.041666666666661</v>
          </cell>
          <cell r="C20">
            <v>36.1</v>
          </cell>
          <cell r="D20">
            <v>22</v>
          </cell>
          <cell r="E20">
            <v>49.916666666666664</v>
          </cell>
          <cell r="F20">
            <v>52</v>
          </cell>
          <cell r="G20">
            <v>48</v>
          </cell>
          <cell r="H20">
            <v>12.6</v>
          </cell>
          <cell r="I20" t="str">
            <v>NE</v>
          </cell>
          <cell r="J20">
            <v>33.840000000000003</v>
          </cell>
          <cell r="K20">
            <v>0</v>
          </cell>
        </row>
        <row r="21">
          <cell r="B21">
            <v>28.837500000000002</v>
          </cell>
          <cell r="C21">
            <v>34.5</v>
          </cell>
          <cell r="D21">
            <v>24.4</v>
          </cell>
          <cell r="E21">
            <v>49.875</v>
          </cell>
          <cell r="F21">
            <v>51</v>
          </cell>
          <cell r="G21">
            <v>47</v>
          </cell>
          <cell r="H21">
            <v>15.48</v>
          </cell>
          <cell r="I21" t="str">
            <v>NE</v>
          </cell>
          <cell r="J21">
            <v>35.28</v>
          </cell>
          <cell r="K21">
            <v>0.6</v>
          </cell>
        </row>
        <row r="22">
          <cell r="B22">
            <v>26.383333333333336</v>
          </cell>
          <cell r="C22">
            <v>31.8</v>
          </cell>
          <cell r="D22">
            <v>21.8</v>
          </cell>
          <cell r="E22">
            <v>49.833333333333336</v>
          </cell>
          <cell r="F22">
            <v>51</v>
          </cell>
          <cell r="G22">
            <v>48</v>
          </cell>
          <cell r="H22">
            <v>24.840000000000003</v>
          </cell>
          <cell r="I22" t="str">
            <v>SO</v>
          </cell>
          <cell r="J22">
            <v>61.560000000000009</v>
          </cell>
          <cell r="K22">
            <v>30.4</v>
          </cell>
        </row>
        <row r="23">
          <cell r="B23">
            <v>27.383333333333326</v>
          </cell>
          <cell r="C23">
            <v>34.4</v>
          </cell>
          <cell r="D23">
            <v>23.9</v>
          </cell>
          <cell r="E23">
            <v>49.791666666666664</v>
          </cell>
          <cell r="F23">
            <v>51</v>
          </cell>
          <cell r="G23">
            <v>47</v>
          </cell>
          <cell r="H23">
            <v>14.4</v>
          </cell>
          <cell r="I23" t="str">
            <v>NE</v>
          </cell>
          <cell r="J23">
            <v>34.56</v>
          </cell>
          <cell r="K23">
            <v>2.2000000000000002</v>
          </cell>
        </row>
        <row r="24">
          <cell r="B24">
            <v>25.108333333333331</v>
          </cell>
          <cell r="C24">
            <v>31.9</v>
          </cell>
          <cell r="D24">
            <v>22.1</v>
          </cell>
          <cell r="E24">
            <v>50.416666666666664</v>
          </cell>
          <cell r="F24">
            <v>51</v>
          </cell>
          <cell r="G24">
            <v>47</v>
          </cell>
          <cell r="H24">
            <v>12.24</v>
          </cell>
          <cell r="I24" t="str">
            <v>NE</v>
          </cell>
          <cell r="J24">
            <v>48.96</v>
          </cell>
          <cell r="K24">
            <v>9.6</v>
          </cell>
        </row>
        <row r="25">
          <cell r="B25">
            <v>24.062500000000004</v>
          </cell>
          <cell r="C25">
            <v>28.1</v>
          </cell>
          <cell r="D25">
            <v>21.9</v>
          </cell>
          <cell r="E25">
            <v>50.541666666666664</v>
          </cell>
          <cell r="F25">
            <v>51</v>
          </cell>
          <cell r="G25">
            <v>48</v>
          </cell>
          <cell r="H25">
            <v>13.32</v>
          </cell>
          <cell r="I25" t="str">
            <v>NE</v>
          </cell>
          <cell r="J25">
            <v>50.4</v>
          </cell>
          <cell r="K25">
            <v>30.8</v>
          </cell>
        </row>
        <row r="26">
          <cell r="B26">
            <v>25.129166666666663</v>
          </cell>
          <cell r="C26">
            <v>31.1</v>
          </cell>
          <cell r="D26">
            <v>22.7</v>
          </cell>
          <cell r="E26">
            <v>50.333333333333336</v>
          </cell>
          <cell r="F26">
            <v>51</v>
          </cell>
          <cell r="G26">
            <v>47</v>
          </cell>
          <cell r="H26">
            <v>15.120000000000001</v>
          </cell>
          <cell r="I26" t="str">
            <v>NE</v>
          </cell>
          <cell r="J26">
            <v>40.32</v>
          </cell>
          <cell r="K26">
            <v>22</v>
          </cell>
        </row>
        <row r="27">
          <cell r="B27">
            <v>25.820833333333329</v>
          </cell>
          <cell r="C27">
            <v>30.4</v>
          </cell>
          <cell r="D27">
            <v>23.4</v>
          </cell>
          <cell r="E27">
            <v>50.083333333333336</v>
          </cell>
          <cell r="F27">
            <v>51</v>
          </cell>
          <cell r="G27">
            <v>48</v>
          </cell>
          <cell r="H27">
            <v>20.16</v>
          </cell>
          <cell r="I27" t="str">
            <v>N</v>
          </cell>
          <cell r="J27">
            <v>50.04</v>
          </cell>
          <cell r="K27">
            <v>0.4</v>
          </cell>
        </row>
        <row r="28">
          <cell r="B28">
            <v>23.441666666666666</v>
          </cell>
          <cell r="C28">
            <v>25.1</v>
          </cell>
          <cell r="D28">
            <v>22.4</v>
          </cell>
          <cell r="E28">
            <v>50.5</v>
          </cell>
          <cell r="F28">
            <v>51</v>
          </cell>
          <cell r="G28">
            <v>49</v>
          </cell>
          <cell r="H28">
            <v>19.8</v>
          </cell>
          <cell r="I28" t="str">
            <v>N</v>
          </cell>
          <cell r="J28">
            <v>39.24</v>
          </cell>
          <cell r="K28">
            <v>33</v>
          </cell>
        </row>
        <row r="29">
          <cell r="B29">
            <v>23.362500000000001</v>
          </cell>
          <cell r="C29">
            <v>26.7</v>
          </cell>
          <cell r="D29">
            <v>22.2</v>
          </cell>
          <cell r="E29">
            <v>50.541666666666664</v>
          </cell>
          <cell r="F29">
            <v>51</v>
          </cell>
          <cell r="G29">
            <v>49</v>
          </cell>
          <cell r="H29">
            <v>8.64</v>
          </cell>
          <cell r="I29" t="str">
            <v>NE</v>
          </cell>
          <cell r="J29">
            <v>23.400000000000002</v>
          </cell>
          <cell r="K29">
            <v>16.2</v>
          </cell>
        </row>
        <row r="30">
          <cell r="B30">
            <v>24.7</v>
          </cell>
          <cell r="C30">
            <v>28.7</v>
          </cell>
          <cell r="D30">
            <v>22.4</v>
          </cell>
          <cell r="E30">
            <v>50.375</v>
          </cell>
          <cell r="F30">
            <v>51</v>
          </cell>
          <cell r="G30">
            <v>49</v>
          </cell>
          <cell r="H30">
            <v>14.76</v>
          </cell>
          <cell r="I30" t="str">
            <v>NE</v>
          </cell>
          <cell r="J30">
            <v>35.28</v>
          </cell>
          <cell r="K30">
            <v>4</v>
          </cell>
        </row>
        <row r="31">
          <cell r="B31">
            <v>26.741666666666664</v>
          </cell>
          <cell r="C31">
            <v>31.8</v>
          </cell>
          <cell r="D31">
            <v>24.1</v>
          </cell>
          <cell r="E31">
            <v>49.833333333333336</v>
          </cell>
          <cell r="F31">
            <v>51</v>
          </cell>
          <cell r="G31">
            <v>48</v>
          </cell>
          <cell r="H31">
            <v>13.32</v>
          </cell>
          <cell r="I31" t="str">
            <v>NE</v>
          </cell>
          <cell r="J31">
            <v>28.44</v>
          </cell>
          <cell r="K31">
            <v>24.4</v>
          </cell>
        </row>
        <row r="32">
          <cell r="B32">
            <v>25.512500000000003</v>
          </cell>
          <cell r="C32">
            <v>31.7</v>
          </cell>
          <cell r="D32">
            <v>23.1</v>
          </cell>
          <cell r="E32">
            <v>50.041666666666664</v>
          </cell>
          <cell r="F32">
            <v>51</v>
          </cell>
          <cell r="G32">
            <v>47</v>
          </cell>
          <cell r="H32">
            <v>10.8</v>
          </cell>
          <cell r="I32" t="str">
            <v>NE</v>
          </cell>
          <cell r="J32">
            <v>40.32</v>
          </cell>
          <cell r="K32">
            <v>22.8</v>
          </cell>
        </row>
        <row r="33">
          <cell r="B33">
            <v>25.720833333333335</v>
          </cell>
          <cell r="C33">
            <v>30.6</v>
          </cell>
          <cell r="D33">
            <v>23.2</v>
          </cell>
          <cell r="E33">
            <v>49.958333333333336</v>
          </cell>
          <cell r="F33">
            <v>51</v>
          </cell>
          <cell r="G33">
            <v>47</v>
          </cell>
          <cell r="H33">
            <v>13.32</v>
          </cell>
          <cell r="I33" t="str">
            <v>NO</v>
          </cell>
          <cell r="J33">
            <v>34.56</v>
          </cell>
          <cell r="K33">
            <v>18</v>
          </cell>
        </row>
        <row r="34">
          <cell r="B34">
            <v>27.512499999999999</v>
          </cell>
          <cell r="C34">
            <v>33.5</v>
          </cell>
          <cell r="D34">
            <v>22.9</v>
          </cell>
          <cell r="E34">
            <v>49.625</v>
          </cell>
          <cell r="F34">
            <v>51</v>
          </cell>
          <cell r="G34">
            <v>48</v>
          </cell>
          <cell r="H34">
            <v>10.8</v>
          </cell>
          <cell r="I34" t="str">
            <v>NE</v>
          </cell>
          <cell r="J34">
            <v>27.36</v>
          </cell>
          <cell r="K34">
            <v>0.2</v>
          </cell>
        </row>
        <row r="35">
          <cell r="B35">
            <v>26.86666666666666</v>
          </cell>
          <cell r="C35">
            <v>31.2</v>
          </cell>
          <cell r="D35">
            <v>22.9</v>
          </cell>
          <cell r="E35">
            <v>49.625</v>
          </cell>
          <cell r="F35">
            <v>51</v>
          </cell>
          <cell r="G35">
            <v>47</v>
          </cell>
          <cell r="H35">
            <v>9.3600000000000012</v>
          </cell>
          <cell r="I35" t="str">
            <v>NE</v>
          </cell>
          <cell r="J35">
            <v>43.56</v>
          </cell>
          <cell r="K35">
            <v>5.4</v>
          </cell>
        </row>
        <row r="36">
          <cell r="I36" t="str">
            <v>NE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22.137500000000003</v>
          </cell>
          <cell r="C5">
            <v>28.2</v>
          </cell>
          <cell r="D5">
            <v>18.3</v>
          </cell>
          <cell r="E5">
            <v>82.708333333333329</v>
          </cell>
          <cell r="F5">
            <v>93</v>
          </cell>
          <cell r="G5">
            <v>65</v>
          </cell>
          <cell r="H5">
            <v>12.24</v>
          </cell>
          <cell r="I5" t="str">
            <v>N</v>
          </cell>
          <cell r="J5">
            <v>23.759999999999998</v>
          </cell>
          <cell r="K5">
            <v>0</v>
          </cell>
        </row>
        <row r="6">
          <cell r="B6">
            <v>25.283333333333331</v>
          </cell>
          <cell r="C6">
            <v>31.5</v>
          </cell>
          <cell r="D6">
            <v>21.1</v>
          </cell>
          <cell r="E6">
            <v>75.666666666666671</v>
          </cell>
          <cell r="F6">
            <v>88</v>
          </cell>
          <cell r="G6">
            <v>53</v>
          </cell>
          <cell r="H6">
            <v>15.48</v>
          </cell>
          <cell r="I6" t="str">
            <v>N</v>
          </cell>
          <cell r="J6">
            <v>30.96</v>
          </cell>
          <cell r="K6">
            <v>0</v>
          </cell>
        </row>
        <row r="7">
          <cell r="B7">
            <v>25.587500000000002</v>
          </cell>
          <cell r="C7">
            <v>30.9</v>
          </cell>
          <cell r="D7">
            <v>21.2</v>
          </cell>
          <cell r="E7">
            <v>74.041666666666671</v>
          </cell>
          <cell r="F7">
            <v>85</v>
          </cell>
          <cell r="G7">
            <v>58</v>
          </cell>
          <cell r="H7">
            <v>14.76</v>
          </cell>
          <cell r="I7" t="str">
            <v>N</v>
          </cell>
          <cell r="J7">
            <v>29.880000000000003</v>
          </cell>
          <cell r="K7">
            <v>0</v>
          </cell>
        </row>
        <row r="8">
          <cell r="B8">
            <v>23.229166666666661</v>
          </cell>
          <cell r="C8">
            <v>27.4</v>
          </cell>
          <cell r="D8">
            <v>21</v>
          </cell>
          <cell r="E8">
            <v>84.791666666666671</v>
          </cell>
          <cell r="F8">
            <v>90</v>
          </cell>
          <cell r="G8">
            <v>72</v>
          </cell>
          <cell r="H8">
            <v>12.96</v>
          </cell>
          <cell r="I8" t="str">
            <v>N</v>
          </cell>
          <cell r="J8">
            <v>32.4</v>
          </cell>
          <cell r="K8">
            <v>37.800000000000004</v>
          </cell>
        </row>
        <row r="9">
          <cell r="B9">
            <v>24.995833333333337</v>
          </cell>
          <cell r="C9">
            <v>30.9</v>
          </cell>
          <cell r="D9">
            <v>20.7</v>
          </cell>
          <cell r="E9">
            <v>78.083333333333329</v>
          </cell>
          <cell r="F9">
            <v>91</v>
          </cell>
          <cell r="G9">
            <v>59</v>
          </cell>
          <cell r="H9">
            <v>11.520000000000001</v>
          </cell>
          <cell r="I9" t="str">
            <v>N</v>
          </cell>
          <cell r="J9">
            <v>28.8</v>
          </cell>
          <cell r="K9">
            <v>0</v>
          </cell>
        </row>
        <row r="10">
          <cell r="B10">
            <v>23.979166666666671</v>
          </cell>
          <cell r="C10">
            <v>29.3</v>
          </cell>
          <cell r="D10">
            <v>21.9</v>
          </cell>
          <cell r="E10">
            <v>83.875</v>
          </cell>
          <cell r="F10">
            <v>89</v>
          </cell>
          <cell r="G10">
            <v>67</v>
          </cell>
          <cell r="H10">
            <v>13.32</v>
          </cell>
          <cell r="I10" t="str">
            <v>NE</v>
          </cell>
          <cell r="J10">
            <v>32.4</v>
          </cell>
          <cell r="K10">
            <v>33.599999999999994</v>
          </cell>
        </row>
        <row r="11">
          <cell r="B11">
            <v>24.054166666666664</v>
          </cell>
          <cell r="C11">
            <v>28.5</v>
          </cell>
          <cell r="D11">
            <v>22.1</v>
          </cell>
          <cell r="E11">
            <v>85.458333333333329</v>
          </cell>
          <cell r="F11">
            <v>89</v>
          </cell>
          <cell r="G11">
            <v>72</v>
          </cell>
          <cell r="H11">
            <v>12.96</v>
          </cell>
          <cell r="I11" t="str">
            <v>N</v>
          </cell>
          <cell r="J11">
            <v>29.52</v>
          </cell>
          <cell r="K11">
            <v>0.2</v>
          </cell>
        </row>
        <row r="12">
          <cell r="B12">
            <v>24.170833333333334</v>
          </cell>
          <cell r="C12">
            <v>29.5</v>
          </cell>
          <cell r="D12">
            <v>21.4</v>
          </cell>
          <cell r="E12">
            <v>86.791666666666671</v>
          </cell>
          <cell r="F12">
            <v>92</v>
          </cell>
          <cell r="G12">
            <v>70</v>
          </cell>
          <cell r="H12">
            <v>11.520000000000001</v>
          </cell>
          <cell r="I12" t="str">
            <v>N</v>
          </cell>
          <cell r="J12">
            <v>25.92</v>
          </cell>
          <cell r="K12">
            <v>6.2</v>
          </cell>
        </row>
        <row r="13">
          <cell r="B13">
            <v>26.229166666666661</v>
          </cell>
          <cell r="C13">
            <v>32.700000000000003</v>
          </cell>
          <cell r="D13">
            <v>22.4</v>
          </cell>
          <cell r="E13">
            <v>80.041666666666671</v>
          </cell>
          <cell r="F13">
            <v>92</v>
          </cell>
          <cell r="G13">
            <v>55</v>
          </cell>
          <cell r="H13">
            <v>11.879999999999999</v>
          </cell>
          <cell r="I13" t="str">
            <v>N</v>
          </cell>
          <cell r="J13">
            <v>30.240000000000002</v>
          </cell>
          <cell r="K13">
            <v>0</v>
          </cell>
        </row>
        <row r="14">
          <cell r="B14">
            <v>23.475000000000005</v>
          </cell>
          <cell r="C14">
            <v>27.9</v>
          </cell>
          <cell r="D14">
            <v>21.1</v>
          </cell>
          <cell r="E14">
            <v>82.916666666666671</v>
          </cell>
          <cell r="F14">
            <v>89</v>
          </cell>
          <cell r="G14">
            <v>68</v>
          </cell>
          <cell r="H14">
            <v>9</v>
          </cell>
          <cell r="I14" t="str">
            <v>N</v>
          </cell>
          <cell r="J14">
            <v>29.880000000000003</v>
          </cell>
          <cell r="K14">
            <v>11.2</v>
          </cell>
        </row>
        <row r="15">
          <cell r="B15">
            <v>25.275000000000002</v>
          </cell>
          <cell r="C15">
            <v>32.6</v>
          </cell>
          <cell r="D15">
            <v>18.899999999999999</v>
          </cell>
          <cell r="E15">
            <v>65.583333333333329</v>
          </cell>
          <cell r="F15">
            <v>90</v>
          </cell>
          <cell r="G15">
            <v>31</v>
          </cell>
          <cell r="H15">
            <v>16.920000000000002</v>
          </cell>
          <cell r="I15" t="str">
            <v>N</v>
          </cell>
          <cell r="J15">
            <v>30.96</v>
          </cell>
          <cell r="K15">
            <v>0.2</v>
          </cell>
        </row>
        <row r="16">
          <cell r="B16">
            <v>26.362500000000001</v>
          </cell>
          <cell r="C16">
            <v>33.799999999999997</v>
          </cell>
          <cell r="D16">
            <v>19.7</v>
          </cell>
          <cell r="E16">
            <v>46.291666666666664</v>
          </cell>
          <cell r="F16">
            <v>62</v>
          </cell>
          <cell r="G16">
            <v>29</v>
          </cell>
          <cell r="H16">
            <v>19.079999999999998</v>
          </cell>
          <cell r="I16" t="str">
            <v>SE</v>
          </cell>
          <cell r="J16">
            <v>32.04</v>
          </cell>
          <cell r="K16">
            <v>0</v>
          </cell>
        </row>
        <row r="17">
          <cell r="B17">
            <v>26.920833333333338</v>
          </cell>
          <cell r="C17">
            <v>33.5</v>
          </cell>
          <cell r="D17">
            <v>22</v>
          </cell>
          <cell r="E17">
            <v>58.541666666666664</v>
          </cell>
          <cell r="F17">
            <v>71</v>
          </cell>
          <cell r="G17">
            <v>38</v>
          </cell>
          <cell r="H17">
            <v>18.720000000000002</v>
          </cell>
          <cell r="I17" t="str">
            <v>N</v>
          </cell>
          <cell r="J17">
            <v>35.28</v>
          </cell>
          <cell r="K17">
            <v>0</v>
          </cell>
        </row>
        <row r="18">
          <cell r="B18">
            <v>28.433333333333326</v>
          </cell>
          <cell r="C18">
            <v>34.200000000000003</v>
          </cell>
          <cell r="D18">
            <v>23.5</v>
          </cell>
          <cell r="E18">
            <v>58.583333333333336</v>
          </cell>
          <cell r="F18">
            <v>78</v>
          </cell>
          <cell r="G18">
            <v>38</v>
          </cell>
          <cell r="H18">
            <v>18</v>
          </cell>
          <cell r="I18" t="str">
            <v>L</v>
          </cell>
          <cell r="J18">
            <v>32.76</v>
          </cell>
          <cell r="K18">
            <v>0</v>
          </cell>
        </row>
        <row r="19">
          <cell r="B19">
            <v>27.875</v>
          </cell>
          <cell r="C19">
            <v>34.700000000000003</v>
          </cell>
          <cell r="D19">
            <v>20.7</v>
          </cell>
          <cell r="E19">
            <v>60.125</v>
          </cell>
          <cell r="F19">
            <v>82</v>
          </cell>
          <cell r="G19">
            <v>37</v>
          </cell>
          <cell r="H19">
            <v>14.4</v>
          </cell>
          <cell r="I19" t="str">
            <v>L</v>
          </cell>
          <cell r="J19">
            <v>25.92</v>
          </cell>
          <cell r="K19">
            <v>0</v>
          </cell>
        </row>
        <row r="20">
          <cell r="B20">
            <v>27.887500000000006</v>
          </cell>
          <cell r="C20">
            <v>33</v>
          </cell>
          <cell r="D20">
            <v>21.9</v>
          </cell>
          <cell r="E20">
            <v>62.583333333333336</v>
          </cell>
          <cell r="F20">
            <v>81</v>
          </cell>
          <cell r="G20">
            <v>45</v>
          </cell>
          <cell r="H20">
            <v>13.68</v>
          </cell>
          <cell r="I20" t="str">
            <v>N</v>
          </cell>
          <cell r="J20">
            <v>34.56</v>
          </cell>
          <cell r="K20">
            <v>0</v>
          </cell>
        </row>
        <row r="21">
          <cell r="B21">
            <v>25.512500000000003</v>
          </cell>
          <cell r="C21">
            <v>31.7</v>
          </cell>
          <cell r="D21">
            <v>21.3</v>
          </cell>
          <cell r="E21">
            <v>68.833333333333329</v>
          </cell>
          <cell r="F21">
            <v>79</v>
          </cell>
          <cell r="G21">
            <v>57</v>
          </cell>
          <cell r="H21">
            <v>43.92</v>
          </cell>
          <cell r="I21" t="str">
            <v>N</v>
          </cell>
          <cell r="J21">
            <v>71.28</v>
          </cell>
          <cell r="K21">
            <v>1.6</v>
          </cell>
        </row>
        <row r="22">
          <cell r="B22">
            <v>24.345833333333331</v>
          </cell>
          <cell r="C22">
            <v>30.1</v>
          </cell>
          <cell r="D22">
            <v>19.899999999999999</v>
          </cell>
          <cell r="E22">
            <v>74.5</v>
          </cell>
          <cell r="F22">
            <v>86</v>
          </cell>
          <cell r="G22">
            <v>59</v>
          </cell>
          <cell r="H22">
            <v>14.04</v>
          </cell>
          <cell r="I22" t="str">
            <v>N</v>
          </cell>
          <cell r="J22">
            <v>43.2</v>
          </cell>
          <cell r="K22">
            <v>0.2</v>
          </cell>
        </row>
        <row r="23">
          <cell r="B23">
            <v>26.529166666666669</v>
          </cell>
          <cell r="C23">
            <v>32.799999999999997</v>
          </cell>
          <cell r="D23">
            <v>21.7</v>
          </cell>
          <cell r="E23">
            <v>69.083333333333329</v>
          </cell>
          <cell r="F23">
            <v>88</v>
          </cell>
          <cell r="G23">
            <v>42</v>
          </cell>
          <cell r="H23">
            <v>14.4</v>
          </cell>
          <cell r="I23" t="str">
            <v>N</v>
          </cell>
          <cell r="J23">
            <v>30.6</v>
          </cell>
          <cell r="K23">
            <v>0.2</v>
          </cell>
        </row>
        <row r="24">
          <cell r="B24">
            <v>23.895833333333332</v>
          </cell>
          <cell r="C24">
            <v>28.2</v>
          </cell>
          <cell r="D24">
            <v>20.3</v>
          </cell>
          <cell r="E24">
            <v>81.541666666666671</v>
          </cell>
          <cell r="F24">
            <v>92</v>
          </cell>
          <cell r="G24">
            <v>64</v>
          </cell>
          <cell r="H24">
            <v>28.44</v>
          </cell>
          <cell r="I24" t="str">
            <v>L</v>
          </cell>
          <cell r="J24">
            <v>51.84</v>
          </cell>
          <cell r="K24">
            <v>50</v>
          </cell>
        </row>
        <row r="25">
          <cell r="B25">
            <v>24.25</v>
          </cell>
          <cell r="C25">
            <v>29.4</v>
          </cell>
          <cell r="D25">
            <v>20.6</v>
          </cell>
          <cell r="E25">
            <v>76.416666666666671</v>
          </cell>
          <cell r="F25">
            <v>87</v>
          </cell>
          <cell r="G25">
            <v>63</v>
          </cell>
          <cell r="H25">
            <v>11.16</v>
          </cell>
          <cell r="I25" t="str">
            <v>N</v>
          </cell>
          <cell r="J25">
            <v>22.68</v>
          </cell>
          <cell r="K25">
            <v>0.2</v>
          </cell>
        </row>
        <row r="26">
          <cell r="B26">
            <v>23.141666666666666</v>
          </cell>
          <cell r="C26">
            <v>27.9</v>
          </cell>
          <cell r="D26">
            <v>20.5</v>
          </cell>
          <cell r="E26">
            <v>82.833333333333329</v>
          </cell>
          <cell r="F26">
            <v>89</v>
          </cell>
          <cell r="G26">
            <v>68</v>
          </cell>
          <cell r="H26">
            <v>25.2</v>
          </cell>
          <cell r="I26" t="str">
            <v>NE</v>
          </cell>
          <cell r="J26">
            <v>57.960000000000008</v>
          </cell>
          <cell r="K26">
            <v>13.2</v>
          </cell>
        </row>
        <row r="27">
          <cell r="B27">
            <v>22.929166666666671</v>
          </cell>
          <cell r="C27">
            <v>27.1</v>
          </cell>
          <cell r="D27">
            <v>20.6</v>
          </cell>
          <cell r="E27">
            <v>86.416666666666671</v>
          </cell>
          <cell r="F27">
            <v>92</v>
          </cell>
          <cell r="G27">
            <v>76</v>
          </cell>
          <cell r="H27">
            <v>19.8</v>
          </cell>
          <cell r="I27" t="str">
            <v>N</v>
          </cell>
          <cell r="J27">
            <v>57.6</v>
          </cell>
          <cell r="K27">
            <v>20.599999999999998</v>
          </cell>
        </row>
        <row r="28">
          <cell r="B28">
            <v>22.237500000000001</v>
          </cell>
          <cell r="C28">
            <v>28.5</v>
          </cell>
          <cell r="D28">
            <v>21.1</v>
          </cell>
          <cell r="E28">
            <v>88.958333333333329</v>
          </cell>
          <cell r="F28">
            <v>92</v>
          </cell>
          <cell r="G28">
            <v>71</v>
          </cell>
          <cell r="H28">
            <v>12.6</v>
          </cell>
          <cell r="I28" t="str">
            <v>N</v>
          </cell>
          <cell r="J28">
            <v>41.76</v>
          </cell>
          <cell r="K28">
            <v>12.600000000000001</v>
          </cell>
        </row>
        <row r="29">
          <cell r="B29">
            <v>23.495833333333334</v>
          </cell>
          <cell r="C29">
            <v>29.2</v>
          </cell>
          <cell r="D29">
            <v>21.1</v>
          </cell>
          <cell r="E29">
            <v>87.041666666666671</v>
          </cell>
          <cell r="F29">
            <v>93</v>
          </cell>
          <cell r="G29">
            <v>68</v>
          </cell>
          <cell r="H29">
            <v>10.08</v>
          </cell>
          <cell r="I29" t="str">
            <v>N</v>
          </cell>
          <cell r="J29">
            <v>36.72</v>
          </cell>
          <cell r="K29">
            <v>14.2</v>
          </cell>
        </row>
        <row r="30">
          <cell r="B30">
            <v>23.508333333333336</v>
          </cell>
          <cell r="C30">
            <v>26.6</v>
          </cell>
          <cell r="D30">
            <v>21.6</v>
          </cell>
          <cell r="E30">
            <v>85.166666666666671</v>
          </cell>
          <cell r="F30">
            <v>90</v>
          </cell>
          <cell r="G30">
            <v>76</v>
          </cell>
          <cell r="H30">
            <v>17.64</v>
          </cell>
          <cell r="I30" t="str">
            <v>L</v>
          </cell>
          <cell r="J30">
            <v>35.28</v>
          </cell>
          <cell r="K30">
            <v>2</v>
          </cell>
        </row>
        <row r="31">
          <cell r="B31">
            <v>24.804166666666664</v>
          </cell>
          <cell r="C31">
            <v>29.7</v>
          </cell>
          <cell r="D31">
            <v>21.2</v>
          </cell>
          <cell r="E31">
            <v>77.875</v>
          </cell>
          <cell r="F31">
            <v>87</v>
          </cell>
          <cell r="G31">
            <v>66</v>
          </cell>
          <cell r="H31">
            <v>19.079999999999998</v>
          </cell>
          <cell r="I31" t="str">
            <v>N</v>
          </cell>
          <cell r="J31">
            <v>38.880000000000003</v>
          </cell>
          <cell r="K31">
            <v>0</v>
          </cell>
        </row>
        <row r="32">
          <cell r="B32">
            <v>25.487500000000001</v>
          </cell>
          <cell r="C32">
            <v>31.1</v>
          </cell>
          <cell r="D32">
            <v>21.8</v>
          </cell>
          <cell r="E32">
            <v>73.75</v>
          </cell>
          <cell r="F32">
            <v>85</v>
          </cell>
          <cell r="G32">
            <v>57</v>
          </cell>
          <cell r="H32">
            <v>18</v>
          </cell>
          <cell r="I32" t="str">
            <v>N</v>
          </cell>
          <cell r="J32">
            <v>39.96</v>
          </cell>
          <cell r="K32">
            <v>0</v>
          </cell>
        </row>
        <row r="33">
          <cell r="B33">
            <v>24.387499999999999</v>
          </cell>
          <cell r="C33">
            <v>31.4</v>
          </cell>
          <cell r="D33">
            <v>21.2</v>
          </cell>
          <cell r="E33">
            <v>78.208333333333329</v>
          </cell>
          <cell r="F33">
            <v>87</v>
          </cell>
          <cell r="G33">
            <v>58</v>
          </cell>
          <cell r="H33">
            <v>15.120000000000001</v>
          </cell>
          <cell r="I33" t="str">
            <v>N</v>
          </cell>
          <cell r="J33">
            <v>51.12</v>
          </cell>
          <cell r="K33">
            <v>11</v>
          </cell>
        </row>
        <row r="34">
          <cell r="B34">
            <v>24.25</v>
          </cell>
          <cell r="C34">
            <v>30.3</v>
          </cell>
          <cell r="D34">
            <v>20.6</v>
          </cell>
          <cell r="E34">
            <v>80.875</v>
          </cell>
          <cell r="F34">
            <v>89</v>
          </cell>
          <cell r="G34">
            <v>59</v>
          </cell>
          <cell r="H34">
            <v>19.079999999999998</v>
          </cell>
          <cell r="I34" t="str">
            <v>N</v>
          </cell>
          <cell r="J34">
            <v>49.32</v>
          </cell>
          <cell r="K34">
            <v>2.2000000000000002</v>
          </cell>
        </row>
        <row r="35">
          <cell r="B35">
            <v>25.125</v>
          </cell>
          <cell r="C35">
            <v>29.6</v>
          </cell>
          <cell r="D35">
            <v>21.8</v>
          </cell>
          <cell r="E35">
            <v>80.583333333333329</v>
          </cell>
          <cell r="F35">
            <v>89</v>
          </cell>
          <cell r="G35">
            <v>67</v>
          </cell>
          <cell r="H35">
            <v>18.720000000000002</v>
          </cell>
          <cell r="I35" t="str">
            <v>N</v>
          </cell>
          <cell r="J35">
            <v>43.92</v>
          </cell>
          <cell r="K35">
            <v>8.1999999999999993</v>
          </cell>
        </row>
        <row r="36">
          <cell r="I36" t="str">
            <v>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23.224999999999998</v>
          </cell>
          <cell r="C5">
            <v>28.9</v>
          </cell>
          <cell r="D5">
            <v>20.9</v>
          </cell>
          <cell r="E5">
            <v>86.208333333333329</v>
          </cell>
          <cell r="F5">
            <v>97</v>
          </cell>
          <cell r="G5">
            <v>60</v>
          </cell>
          <cell r="H5">
            <v>21.240000000000002</v>
          </cell>
          <cell r="I5" t="str">
            <v>NO</v>
          </cell>
          <cell r="J5">
            <v>40.680000000000007</v>
          </cell>
          <cell r="K5">
            <v>22.599999999999998</v>
          </cell>
        </row>
        <row r="6">
          <cell r="B6">
            <v>23.954166666666669</v>
          </cell>
          <cell r="C6">
            <v>29.2</v>
          </cell>
          <cell r="D6">
            <v>21.4</v>
          </cell>
          <cell r="E6">
            <v>84.583333333333329</v>
          </cell>
          <cell r="F6">
            <v>97</v>
          </cell>
          <cell r="G6">
            <v>60</v>
          </cell>
          <cell r="H6">
            <v>16.2</v>
          </cell>
          <cell r="I6" t="str">
            <v>SO</v>
          </cell>
          <cell r="J6">
            <v>48.6</v>
          </cell>
          <cell r="K6">
            <v>7.8</v>
          </cell>
        </row>
        <row r="7">
          <cell r="B7">
            <v>26.620833333333334</v>
          </cell>
          <cell r="C7">
            <v>33.700000000000003</v>
          </cell>
          <cell r="D7">
            <v>22.3</v>
          </cell>
          <cell r="E7">
            <v>73.958333333333329</v>
          </cell>
          <cell r="F7">
            <v>97</v>
          </cell>
          <cell r="G7">
            <v>41</v>
          </cell>
          <cell r="H7">
            <v>12.24</v>
          </cell>
          <cell r="I7" t="str">
            <v>O</v>
          </cell>
          <cell r="J7">
            <v>30.240000000000002</v>
          </cell>
          <cell r="K7">
            <v>0.2</v>
          </cell>
        </row>
        <row r="8">
          <cell r="B8">
            <v>26.058333333333334</v>
          </cell>
          <cell r="C8">
            <v>32.4</v>
          </cell>
          <cell r="D8">
            <v>20.8</v>
          </cell>
          <cell r="E8">
            <v>73.75</v>
          </cell>
          <cell r="F8">
            <v>96</v>
          </cell>
          <cell r="G8">
            <v>44</v>
          </cell>
          <cell r="H8">
            <v>18</v>
          </cell>
          <cell r="I8" t="str">
            <v>O</v>
          </cell>
          <cell r="J8">
            <v>37.800000000000004</v>
          </cell>
          <cell r="K8">
            <v>35.800000000000004</v>
          </cell>
        </row>
        <row r="9">
          <cell r="B9">
            <v>24.670833333333334</v>
          </cell>
          <cell r="C9">
            <v>32.4</v>
          </cell>
          <cell r="D9">
            <v>21.2</v>
          </cell>
          <cell r="E9">
            <v>83.833333333333329</v>
          </cell>
          <cell r="F9">
            <v>97</v>
          </cell>
          <cell r="G9">
            <v>41</v>
          </cell>
          <cell r="H9">
            <v>30.96</v>
          </cell>
          <cell r="I9" t="str">
            <v>O</v>
          </cell>
          <cell r="J9">
            <v>58.680000000000007</v>
          </cell>
          <cell r="K9">
            <v>19.799999999999997</v>
          </cell>
        </row>
        <row r="10">
          <cell r="B10">
            <v>24.645833333333332</v>
          </cell>
          <cell r="C10">
            <v>31.3</v>
          </cell>
          <cell r="D10">
            <v>21.7</v>
          </cell>
          <cell r="E10">
            <v>84.125</v>
          </cell>
          <cell r="F10">
            <v>98</v>
          </cell>
          <cell r="G10">
            <v>52</v>
          </cell>
          <cell r="H10">
            <v>17.28</v>
          </cell>
          <cell r="I10" t="str">
            <v>NE</v>
          </cell>
          <cell r="J10">
            <v>36.72</v>
          </cell>
          <cell r="K10">
            <v>50</v>
          </cell>
        </row>
        <row r="11">
          <cell r="B11">
            <v>25.716666666666672</v>
          </cell>
          <cell r="C11">
            <v>32.200000000000003</v>
          </cell>
          <cell r="D11">
            <v>22.4</v>
          </cell>
          <cell r="E11">
            <v>79.75</v>
          </cell>
          <cell r="F11">
            <v>97</v>
          </cell>
          <cell r="G11">
            <v>49</v>
          </cell>
          <cell r="H11">
            <v>18.36</v>
          </cell>
          <cell r="I11" t="str">
            <v>NO</v>
          </cell>
          <cell r="J11">
            <v>34.92</v>
          </cell>
          <cell r="K11">
            <v>1.2</v>
          </cell>
        </row>
        <row r="12">
          <cell r="B12">
            <v>25.987499999999994</v>
          </cell>
          <cell r="C12">
            <v>32</v>
          </cell>
          <cell r="D12">
            <v>22.5</v>
          </cell>
          <cell r="E12">
            <v>77.375</v>
          </cell>
          <cell r="F12">
            <v>96</v>
          </cell>
          <cell r="G12">
            <v>50</v>
          </cell>
          <cell r="H12">
            <v>17.64</v>
          </cell>
          <cell r="I12" t="str">
            <v>O</v>
          </cell>
          <cell r="J12">
            <v>39.6</v>
          </cell>
          <cell r="K12">
            <v>0.6</v>
          </cell>
        </row>
        <row r="13">
          <cell r="B13">
            <v>26.187500000000004</v>
          </cell>
          <cell r="C13">
            <v>33</v>
          </cell>
          <cell r="D13">
            <v>22.9</v>
          </cell>
          <cell r="E13">
            <v>75.75</v>
          </cell>
          <cell r="F13">
            <v>91</v>
          </cell>
          <cell r="G13">
            <v>51</v>
          </cell>
          <cell r="H13">
            <v>14.04</v>
          </cell>
          <cell r="I13" t="str">
            <v>NO</v>
          </cell>
          <cell r="J13">
            <v>23.040000000000003</v>
          </cell>
          <cell r="K13">
            <v>0</v>
          </cell>
        </row>
        <row r="14">
          <cell r="B14">
            <v>27.200000000000003</v>
          </cell>
          <cell r="C14">
            <v>34.299999999999997</v>
          </cell>
          <cell r="D14">
            <v>22.7</v>
          </cell>
          <cell r="E14">
            <v>68.583333333333329</v>
          </cell>
          <cell r="F14">
            <v>91</v>
          </cell>
          <cell r="G14">
            <v>35</v>
          </cell>
          <cell r="H14">
            <v>12.6</v>
          </cell>
          <cell r="I14" t="str">
            <v>O</v>
          </cell>
          <cell r="J14">
            <v>28.08</v>
          </cell>
          <cell r="K14">
            <v>0</v>
          </cell>
        </row>
        <row r="15">
          <cell r="B15">
            <v>27.304166666666671</v>
          </cell>
          <cell r="C15">
            <v>33.4</v>
          </cell>
          <cell r="D15">
            <v>22.8</v>
          </cell>
          <cell r="E15">
            <v>61.125</v>
          </cell>
          <cell r="F15">
            <v>88</v>
          </cell>
          <cell r="G15">
            <v>26</v>
          </cell>
          <cell r="H15">
            <v>11.16</v>
          </cell>
          <cell r="I15" t="str">
            <v>NO</v>
          </cell>
          <cell r="J15">
            <v>21.240000000000002</v>
          </cell>
          <cell r="K15">
            <v>0</v>
          </cell>
        </row>
        <row r="16">
          <cell r="B16">
            <v>26.495833333333341</v>
          </cell>
          <cell r="C16">
            <v>34.6</v>
          </cell>
          <cell r="D16">
            <v>18.399999999999999</v>
          </cell>
          <cell r="E16">
            <v>56.125</v>
          </cell>
          <cell r="F16">
            <v>87</v>
          </cell>
          <cell r="G16">
            <v>26</v>
          </cell>
          <cell r="H16">
            <v>13.68</v>
          </cell>
          <cell r="I16" t="str">
            <v>O</v>
          </cell>
          <cell r="J16">
            <v>28.44</v>
          </cell>
          <cell r="K16">
            <v>0</v>
          </cell>
        </row>
        <row r="17">
          <cell r="B17">
            <v>26.920833333333324</v>
          </cell>
          <cell r="C17">
            <v>33.5</v>
          </cell>
          <cell r="D17">
            <v>21</v>
          </cell>
          <cell r="E17">
            <v>63.25</v>
          </cell>
          <cell r="F17">
            <v>90</v>
          </cell>
          <cell r="G17">
            <v>39</v>
          </cell>
          <cell r="H17">
            <v>21.240000000000002</v>
          </cell>
          <cell r="I17" t="str">
            <v>L</v>
          </cell>
          <cell r="J17">
            <v>48.6</v>
          </cell>
          <cell r="K17">
            <v>0</v>
          </cell>
        </row>
        <row r="18">
          <cell r="B18">
            <v>26.104166666666668</v>
          </cell>
          <cell r="C18">
            <v>32.4</v>
          </cell>
          <cell r="D18">
            <v>21.8</v>
          </cell>
          <cell r="E18">
            <v>70.291666666666671</v>
          </cell>
          <cell r="F18">
            <v>91</v>
          </cell>
          <cell r="G18">
            <v>45</v>
          </cell>
          <cell r="H18">
            <v>15.840000000000002</v>
          </cell>
          <cell r="I18" t="str">
            <v>L</v>
          </cell>
          <cell r="J18">
            <v>32.4</v>
          </cell>
          <cell r="K18">
            <v>0</v>
          </cell>
        </row>
        <row r="19">
          <cell r="B19">
            <v>27.491666666666664</v>
          </cell>
          <cell r="C19">
            <v>34.4</v>
          </cell>
          <cell r="D19">
            <v>21.9</v>
          </cell>
          <cell r="E19">
            <v>65.208333333333329</v>
          </cell>
          <cell r="F19">
            <v>88</v>
          </cell>
          <cell r="G19">
            <v>37</v>
          </cell>
          <cell r="H19">
            <v>15.840000000000002</v>
          </cell>
          <cell r="I19" t="str">
            <v>L</v>
          </cell>
          <cell r="J19">
            <v>26.64</v>
          </cell>
          <cell r="K19">
            <v>0</v>
          </cell>
        </row>
        <row r="20">
          <cell r="B20">
            <v>26.129166666666666</v>
          </cell>
          <cell r="C20">
            <v>33.6</v>
          </cell>
          <cell r="D20">
            <v>23.1</v>
          </cell>
          <cell r="E20">
            <v>73.25</v>
          </cell>
          <cell r="F20">
            <v>90</v>
          </cell>
          <cell r="G20">
            <v>42</v>
          </cell>
          <cell r="H20">
            <v>22.68</v>
          </cell>
          <cell r="I20" t="str">
            <v>NO</v>
          </cell>
          <cell r="J20">
            <v>37.800000000000004</v>
          </cell>
          <cell r="K20">
            <v>0.60000000000000009</v>
          </cell>
        </row>
        <row r="21">
          <cell r="B21">
            <v>24.629166666666666</v>
          </cell>
          <cell r="C21">
            <v>32</v>
          </cell>
          <cell r="D21">
            <v>21.4</v>
          </cell>
          <cell r="E21">
            <v>74.125</v>
          </cell>
          <cell r="F21">
            <v>86</v>
          </cell>
          <cell r="G21">
            <v>46</v>
          </cell>
          <cell r="H21">
            <v>23.400000000000002</v>
          </cell>
          <cell r="I21" t="str">
            <v>NO</v>
          </cell>
          <cell r="J21">
            <v>42.480000000000004</v>
          </cell>
          <cell r="K21">
            <v>0</v>
          </cell>
        </row>
        <row r="22">
          <cell r="B22">
            <v>25.854166666666668</v>
          </cell>
          <cell r="C22">
            <v>33.4</v>
          </cell>
          <cell r="D22">
            <v>20.399999999999999</v>
          </cell>
          <cell r="E22">
            <v>69.333333333333329</v>
          </cell>
          <cell r="F22">
            <v>93</v>
          </cell>
          <cell r="G22">
            <v>39</v>
          </cell>
          <cell r="H22">
            <v>11.16</v>
          </cell>
          <cell r="I22" t="str">
            <v>L</v>
          </cell>
          <cell r="J22">
            <v>23.759999999999998</v>
          </cell>
          <cell r="K22">
            <v>0</v>
          </cell>
        </row>
        <row r="23">
          <cell r="B23">
            <v>26.841666666666669</v>
          </cell>
          <cell r="C23">
            <v>34.6</v>
          </cell>
          <cell r="D23">
            <v>21.2</v>
          </cell>
          <cell r="E23">
            <v>65</v>
          </cell>
          <cell r="F23">
            <v>88</v>
          </cell>
          <cell r="G23">
            <v>34</v>
          </cell>
          <cell r="H23">
            <v>15.48</v>
          </cell>
          <cell r="I23" t="str">
            <v>O</v>
          </cell>
          <cell r="J23">
            <v>53.64</v>
          </cell>
          <cell r="K23">
            <v>0</v>
          </cell>
        </row>
        <row r="24">
          <cell r="B24">
            <v>24.608333333333334</v>
          </cell>
          <cell r="C24">
            <v>32.700000000000003</v>
          </cell>
          <cell r="D24">
            <v>21.7</v>
          </cell>
          <cell r="E24">
            <v>78</v>
          </cell>
          <cell r="F24">
            <v>90</v>
          </cell>
          <cell r="G24">
            <v>49</v>
          </cell>
          <cell r="H24">
            <v>18</v>
          </cell>
          <cell r="I24" t="str">
            <v>O</v>
          </cell>
          <cell r="J24">
            <v>37.080000000000005</v>
          </cell>
          <cell r="K24">
            <v>0.2</v>
          </cell>
        </row>
        <row r="25">
          <cell r="B25">
            <v>24.8</v>
          </cell>
          <cell r="C25">
            <v>31.5</v>
          </cell>
          <cell r="D25">
            <v>21.3</v>
          </cell>
          <cell r="E25">
            <v>75.608695652173907</v>
          </cell>
          <cell r="F25">
            <v>93</v>
          </cell>
          <cell r="G25">
            <v>47</v>
          </cell>
          <cell r="H25">
            <v>11.16</v>
          </cell>
          <cell r="I25" t="str">
            <v>L</v>
          </cell>
          <cell r="J25">
            <v>49.680000000000007</v>
          </cell>
          <cell r="K25">
            <v>2.4</v>
          </cell>
        </row>
        <row r="26">
          <cell r="B26">
            <v>22.950000000000003</v>
          </cell>
          <cell r="C26">
            <v>26</v>
          </cell>
          <cell r="D26">
            <v>21.2</v>
          </cell>
          <cell r="E26">
            <v>83.583333333333329</v>
          </cell>
          <cell r="F26">
            <v>93</v>
          </cell>
          <cell r="G26">
            <v>60</v>
          </cell>
          <cell r="H26">
            <v>10.8</v>
          </cell>
          <cell r="I26" t="str">
            <v>N</v>
          </cell>
          <cell r="J26">
            <v>23.040000000000003</v>
          </cell>
          <cell r="K26">
            <v>6.8</v>
          </cell>
        </row>
        <row r="27">
          <cell r="B27">
            <v>24.591666666666669</v>
          </cell>
          <cell r="C27">
            <v>30.8</v>
          </cell>
          <cell r="D27">
            <v>22</v>
          </cell>
          <cell r="E27">
            <v>77.75</v>
          </cell>
          <cell r="F27">
            <v>92</v>
          </cell>
          <cell r="G27">
            <v>51</v>
          </cell>
          <cell r="H27">
            <v>17.28</v>
          </cell>
          <cell r="I27" t="str">
            <v>NO</v>
          </cell>
          <cell r="J27">
            <v>50.04</v>
          </cell>
          <cell r="K27">
            <v>1.2</v>
          </cell>
        </row>
        <row r="28">
          <cell r="B28">
            <v>25.845833333333335</v>
          </cell>
          <cell r="C28">
            <v>32.4</v>
          </cell>
          <cell r="D28">
            <v>21.4</v>
          </cell>
          <cell r="E28">
            <v>75.625</v>
          </cell>
          <cell r="F28">
            <v>95</v>
          </cell>
          <cell r="G28">
            <v>44</v>
          </cell>
          <cell r="H28">
            <v>14.76</v>
          </cell>
          <cell r="I28" t="str">
            <v>O</v>
          </cell>
          <cell r="J28">
            <v>31.319999999999997</v>
          </cell>
          <cell r="K28">
            <v>0</v>
          </cell>
        </row>
        <row r="29">
          <cell r="B29">
            <v>25.49166666666666</v>
          </cell>
          <cell r="C29">
            <v>32.799999999999997</v>
          </cell>
          <cell r="D29">
            <v>21.2</v>
          </cell>
          <cell r="E29">
            <v>78.791666666666671</v>
          </cell>
          <cell r="F29">
            <v>95</v>
          </cell>
          <cell r="G29">
            <v>40</v>
          </cell>
          <cell r="H29">
            <v>12.6</v>
          </cell>
          <cell r="I29" t="str">
            <v>L</v>
          </cell>
          <cell r="J29">
            <v>48.96</v>
          </cell>
          <cell r="K29">
            <v>43.199999999999996</v>
          </cell>
        </row>
        <row r="30">
          <cell r="B30">
            <v>24.395833333333329</v>
          </cell>
          <cell r="C30">
            <v>32.6</v>
          </cell>
          <cell r="D30">
            <v>21.3</v>
          </cell>
          <cell r="E30">
            <v>81.291666666666671</v>
          </cell>
          <cell r="F30">
            <v>97</v>
          </cell>
          <cell r="G30">
            <v>48</v>
          </cell>
          <cell r="H30">
            <v>11.16</v>
          </cell>
          <cell r="I30" t="str">
            <v>L</v>
          </cell>
          <cell r="J30">
            <v>65.160000000000011</v>
          </cell>
          <cell r="K30">
            <v>20.999999999999996</v>
          </cell>
        </row>
        <row r="31">
          <cell r="B31">
            <v>25.920833333333334</v>
          </cell>
          <cell r="C31">
            <v>33.299999999999997</v>
          </cell>
          <cell r="D31">
            <v>21.1</v>
          </cell>
          <cell r="E31">
            <v>74.833333333333329</v>
          </cell>
          <cell r="F31">
            <v>97</v>
          </cell>
          <cell r="G31">
            <v>42</v>
          </cell>
          <cell r="H31">
            <v>15.48</v>
          </cell>
          <cell r="I31" t="str">
            <v>L</v>
          </cell>
          <cell r="J31">
            <v>27</v>
          </cell>
          <cell r="K31">
            <v>0.8</v>
          </cell>
        </row>
        <row r="32">
          <cell r="B32">
            <v>25.979166666666671</v>
          </cell>
          <cell r="C32">
            <v>31.7</v>
          </cell>
          <cell r="D32">
            <v>21.7</v>
          </cell>
          <cell r="E32">
            <v>74.5</v>
          </cell>
          <cell r="F32">
            <v>92</v>
          </cell>
          <cell r="G32">
            <v>55</v>
          </cell>
          <cell r="H32">
            <v>9.7200000000000006</v>
          </cell>
          <cell r="I32" t="str">
            <v>O</v>
          </cell>
          <cell r="J32">
            <v>27</v>
          </cell>
          <cell r="K32">
            <v>0</v>
          </cell>
        </row>
        <row r="33">
          <cell r="B33">
            <v>24.945833333333326</v>
          </cell>
          <cell r="C33">
            <v>33.799999999999997</v>
          </cell>
          <cell r="D33">
            <v>21.1</v>
          </cell>
          <cell r="E33">
            <v>77.391304347826093</v>
          </cell>
          <cell r="F33">
            <v>100</v>
          </cell>
          <cell r="G33">
            <v>41</v>
          </cell>
          <cell r="H33">
            <v>37.080000000000005</v>
          </cell>
          <cell r="I33" t="str">
            <v>O</v>
          </cell>
          <cell r="J33">
            <v>69.48</v>
          </cell>
          <cell r="K33">
            <v>22.599999999999998</v>
          </cell>
        </row>
        <row r="34">
          <cell r="B34">
            <v>24.141666666666666</v>
          </cell>
          <cell r="C34">
            <v>29.6</v>
          </cell>
          <cell r="D34">
            <v>21</v>
          </cell>
          <cell r="E34">
            <v>86.083333333333329</v>
          </cell>
          <cell r="F34">
            <v>98</v>
          </cell>
          <cell r="G34">
            <v>63</v>
          </cell>
          <cell r="H34">
            <v>10.44</v>
          </cell>
          <cell r="I34" t="str">
            <v>NO</v>
          </cell>
          <cell r="J34">
            <v>58.680000000000007</v>
          </cell>
          <cell r="K34">
            <v>17</v>
          </cell>
        </row>
        <row r="35">
          <cell r="B35">
            <v>24.170833333333331</v>
          </cell>
          <cell r="C35">
            <v>30.2</v>
          </cell>
          <cell r="D35">
            <v>21.4</v>
          </cell>
          <cell r="E35">
            <v>84.25</v>
          </cell>
          <cell r="F35">
            <v>98</v>
          </cell>
          <cell r="G35">
            <v>54</v>
          </cell>
          <cell r="H35">
            <v>24.12</v>
          </cell>
          <cell r="I35" t="str">
            <v>NO</v>
          </cell>
          <cell r="J35">
            <v>49.680000000000007</v>
          </cell>
          <cell r="K35">
            <v>54.400000000000006</v>
          </cell>
        </row>
        <row r="36">
          <cell r="I36" t="str">
            <v>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21.570833333333329</v>
          </cell>
          <cell r="C5">
            <v>26.9</v>
          </cell>
          <cell r="D5">
            <v>18.100000000000001</v>
          </cell>
          <cell r="E5">
            <v>84.541666666666671</v>
          </cell>
          <cell r="F5">
            <v>94</v>
          </cell>
          <cell r="G5">
            <v>60</v>
          </cell>
          <cell r="H5">
            <v>22.68</v>
          </cell>
          <cell r="I5" t="str">
            <v>S</v>
          </cell>
          <cell r="J5">
            <v>43.56</v>
          </cell>
          <cell r="K5">
            <v>7.8000000000000007</v>
          </cell>
        </row>
        <row r="6">
          <cell r="B6">
            <v>22.55</v>
          </cell>
          <cell r="C6">
            <v>28.1</v>
          </cell>
          <cell r="D6">
            <v>19.100000000000001</v>
          </cell>
          <cell r="E6">
            <v>84.541666666666671</v>
          </cell>
          <cell r="F6">
            <v>94</v>
          </cell>
          <cell r="G6">
            <v>61</v>
          </cell>
          <cell r="H6">
            <v>22.32</v>
          </cell>
          <cell r="I6" t="str">
            <v>SE</v>
          </cell>
          <cell r="J6">
            <v>38.159999999999997</v>
          </cell>
          <cell r="K6">
            <v>0</v>
          </cell>
        </row>
        <row r="7">
          <cell r="B7">
            <v>23.395833333333332</v>
          </cell>
          <cell r="C7">
            <v>29.4</v>
          </cell>
          <cell r="D7">
            <v>20.3</v>
          </cell>
          <cell r="E7">
            <v>82.75</v>
          </cell>
          <cell r="F7">
            <v>93</v>
          </cell>
          <cell r="G7">
            <v>56</v>
          </cell>
          <cell r="H7">
            <v>14.04</v>
          </cell>
          <cell r="I7" t="str">
            <v>SE</v>
          </cell>
          <cell r="J7">
            <v>32.76</v>
          </cell>
          <cell r="K7">
            <v>13.399999999999999</v>
          </cell>
        </row>
        <row r="8">
          <cell r="B8">
            <v>23.529166666666665</v>
          </cell>
          <cell r="C8">
            <v>29.9</v>
          </cell>
          <cell r="D8">
            <v>20.2</v>
          </cell>
          <cell r="E8">
            <v>81.708333333333329</v>
          </cell>
          <cell r="F8">
            <v>95</v>
          </cell>
          <cell r="G8">
            <v>53</v>
          </cell>
          <cell r="H8">
            <v>12.96</v>
          </cell>
          <cell r="I8" t="str">
            <v>S</v>
          </cell>
          <cell r="J8">
            <v>39.24</v>
          </cell>
          <cell r="K8">
            <v>37.4</v>
          </cell>
        </row>
        <row r="9">
          <cell r="B9">
            <v>22.441666666666666</v>
          </cell>
          <cell r="C9">
            <v>28.4</v>
          </cell>
          <cell r="D9">
            <v>19.399999999999999</v>
          </cell>
          <cell r="E9">
            <v>86.166666666666671</v>
          </cell>
          <cell r="F9">
            <v>95</v>
          </cell>
          <cell r="G9">
            <v>57</v>
          </cell>
          <cell r="H9">
            <v>12.6</v>
          </cell>
          <cell r="I9" t="str">
            <v>SO</v>
          </cell>
          <cell r="J9">
            <v>44.64</v>
          </cell>
          <cell r="K9">
            <v>29.2</v>
          </cell>
        </row>
        <row r="10">
          <cell r="B10">
            <v>22.170833333333334</v>
          </cell>
          <cell r="C10">
            <v>29.5</v>
          </cell>
          <cell r="D10">
            <v>19.7</v>
          </cell>
          <cell r="E10">
            <v>88.333333333333329</v>
          </cell>
          <cell r="F10">
            <v>95</v>
          </cell>
          <cell r="G10">
            <v>55</v>
          </cell>
          <cell r="H10">
            <v>12.96</v>
          </cell>
          <cell r="I10" t="str">
            <v>S</v>
          </cell>
          <cell r="J10">
            <v>52.2</v>
          </cell>
          <cell r="K10">
            <v>49</v>
          </cell>
        </row>
        <row r="11">
          <cell r="B11">
            <v>23.4375</v>
          </cell>
          <cell r="C11">
            <v>29.2</v>
          </cell>
          <cell r="D11">
            <v>20.5</v>
          </cell>
          <cell r="E11">
            <v>81.75</v>
          </cell>
          <cell r="F11">
            <v>94</v>
          </cell>
          <cell r="G11">
            <v>57</v>
          </cell>
          <cell r="H11">
            <v>19.8</v>
          </cell>
          <cell r="I11" t="str">
            <v>SE</v>
          </cell>
          <cell r="J11">
            <v>36</v>
          </cell>
          <cell r="K11">
            <v>2.8</v>
          </cell>
        </row>
        <row r="12">
          <cell r="B12">
            <v>23.374999999999996</v>
          </cell>
          <cell r="C12">
            <v>28.8</v>
          </cell>
          <cell r="D12">
            <v>20.5</v>
          </cell>
          <cell r="E12">
            <v>83.458333333333329</v>
          </cell>
          <cell r="F12">
            <v>94</v>
          </cell>
          <cell r="G12">
            <v>59</v>
          </cell>
          <cell r="H12">
            <v>18</v>
          </cell>
          <cell r="I12" t="str">
            <v>SE</v>
          </cell>
          <cell r="J12">
            <v>38.880000000000003</v>
          </cell>
          <cell r="K12">
            <v>18</v>
          </cell>
        </row>
        <row r="13">
          <cell r="B13">
            <v>22.55</v>
          </cell>
          <cell r="C13">
            <v>27.7</v>
          </cell>
          <cell r="D13">
            <v>20.2</v>
          </cell>
          <cell r="E13">
            <v>86.708333333333329</v>
          </cell>
          <cell r="F13">
            <v>93</v>
          </cell>
          <cell r="G13">
            <v>67</v>
          </cell>
          <cell r="H13">
            <v>14.76</v>
          </cell>
          <cell r="I13" t="str">
            <v>SE</v>
          </cell>
          <cell r="J13">
            <v>32.04</v>
          </cell>
          <cell r="K13">
            <v>29.000000000000004</v>
          </cell>
        </row>
        <row r="14">
          <cell r="B14">
            <v>23.404166666666665</v>
          </cell>
          <cell r="C14">
            <v>29.4</v>
          </cell>
          <cell r="D14">
            <v>20.7</v>
          </cell>
          <cell r="E14">
            <v>82.958333333333329</v>
          </cell>
          <cell r="F14">
            <v>95</v>
          </cell>
          <cell r="G14">
            <v>47</v>
          </cell>
          <cell r="H14">
            <v>7.5600000000000005</v>
          </cell>
          <cell r="I14" t="str">
            <v>SE</v>
          </cell>
          <cell r="J14">
            <v>20.16</v>
          </cell>
          <cell r="K14">
            <v>0</v>
          </cell>
        </row>
        <row r="15">
          <cell r="B15">
            <v>23.683333333333334</v>
          </cell>
          <cell r="C15">
            <v>29</v>
          </cell>
          <cell r="D15">
            <v>19.899999999999999</v>
          </cell>
          <cell r="E15">
            <v>69.541666666666671</v>
          </cell>
          <cell r="F15">
            <v>89</v>
          </cell>
          <cell r="G15">
            <v>36</v>
          </cell>
          <cell r="H15">
            <v>8.2799999999999994</v>
          </cell>
          <cell r="I15" t="str">
            <v>L</v>
          </cell>
          <cell r="J15">
            <v>21.6</v>
          </cell>
          <cell r="K15">
            <v>0</v>
          </cell>
        </row>
        <row r="16">
          <cell r="B16">
            <v>24.662499999999998</v>
          </cell>
          <cell r="C16">
            <v>31.4</v>
          </cell>
          <cell r="D16">
            <v>18</v>
          </cell>
          <cell r="E16">
            <v>53.541666666666664</v>
          </cell>
          <cell r="F16">
            <v>84</v>
          </cell>
          <cell r="G16">
            <v>24</v>
          </cell>
          <cell r="H16">
            <v>12.96</v>
          </cell>
          <cell r="I16" t="str">
            <v>SE</v>
          </cell>
          <cell r="J16">
            <v>27.36</v>
          </cell>
          <cell r="K16">
            <v>0</v>
          </cell>
        </row>
        <row r="17">
          <cell r="B17">
            <v>24.545833333333334</v>
          </cell>
          <cell r="C17">
            <v>29.8</v>
          </cell>
          <cell r="D17">
            <v>19.399999999999999</v>
          </cell>
          <cell r="E17">
            <v>67.833333333333329</v>
          </cell>
          <cell r="F17">
            <v>91</v>
          </cell>
          <cell r="G17">
            <v>39</v>
          </cell>
          <cell r="H17">
            <v>19.8</v>
          </cell>
          <cell r="I17" t="str">
            <v>NO</v>
          </cell>
          <cell r="J17">
            <v>32.4</v>
          </cell>
          <cell r="K17">
            <v>0</v>
          </cell>
        </row>
        <row r="18">
          <cell r="B18">
            <v>24.187500000000004</v>
          </cell>
          <cell r="C18">
            <v>29.7</v>
          </cell>
          <cell r="D18">
            <v>19.7</v>
          </cell>
          <cell r="E18">
            <v>73.958333333333329</v>
          </cell>
          <cell r="F18">
            <v>93</v>
          </cell>
          <cell r="G18">
            <v>51</v>
          </cell>
          <cell r="H18">
            <v>20.52</v>
          </cell>
          <cell r="I18" t="str">
            <v>O</v>
          </cell>
          <cell r="J18">
            <v>31.680000000000003</v>
          </cell>
          <cell r="K18">
            <v>0</v>
          </cell>
        </row>
        <row r="19">
          <cell r="B19">
            <v>24.554166666666664</v>
          </cell>
          <cell r="C19">
            <v>31.6</v>
          </cell>
          <cell r="D19">
            <v>19.899999999999999</v>
          </cell>
          <cell r="E19">
            <v>74.208333333333329</v>
          </cell>
          <cell r="F19">
            <v>94</v>
          </cell>
          <cell r="G19">
            <v>42</v>
          </cell>
          <cell r="H19">
            <v>12.24</v>
          </cell>
          <cell r="I19" t="str">
            <v>SO</v>
          </cell>
          <cell r="J19">
            <v>39.24</v>
          </cell>
          <cell r="K19">
            <v>0</v>
          </cell>
        </row>
        <row r="20">
          <cell r="B20">
            <v>23.345833333333331</v>
          </cell>
          <cell r="C20">
            <v>30.6</v>
          </cell>
          <cell r="D20">
            <v>18.3</v>
          </cell>
          <cell r="E20">
            <v>78.958333333333329</v>
          </cell>
          <cell r="F20">
            <v>95</v>
          </cell>
          <cell r="G20">
            <v>49</v>
          </cell>
          <cell r="H20">
            <v>19.079999999999998</v>
          </cell>
          <cell r="I20" t="str">
            <v>S</v>
          </cell>
          <cell r="J20">
            <v>78.84</v>
          </cell>
          <cell r="K20">
            <v>56.4</v>
          </cell>
        </row>
        <row r="21">
          <cell r="B21">
            <v>22.445833333333336</v>
          </cell>
          <cell r="C21">
            <v>28.6</v>
          </cell>
          <cell r="D21">
            <v>19.600000000000001</v>
          </cell>
          <cell r="E21">
            <v>80.958333333333329</v>
          </cell>
          <cell r="F21">
            <v>92</v>
          </cell>
          <cell r="G21">
            <v>52</v>
          </cell>
          <cell r="H21">
            <v>24.12</v>
          </cell>
          <cell r="I21" t="str">
            <v>SO</v>
          </cell>
          <cell r="J21">
            <v>41.4</v>
          </cell>
          <cell r="K21">
            <v>2.8</v>
          </cell>
        </row>
        <row r="22">
          <cell r="B22">
            <v>23.349999999999998</v>
          </cell>
          <cell r="C22">
            <v>29.4</v>
          </cell>
          <cell r="D22">
            <v>18.7</v>
          </cell>
          <cell r="E22">
            <v>74.916666666666671</v>
          </cell>
          <cell r="F22">
            <v>93</v>
          </cell>
          <cell r="G22">
            <v>44</v>
          </cell>
          <cell r="H22">
            <v>12.6</v>
          </cell>
          <cell r="I22" t="str">
            <v>SO</v>
          </cell>
          <cell r="J22">
            <v>30.6</v>
          </cell>
          <cell r="K22">
            <v>0</v>
          </cell>
        </row>
        <row r="23">
          <cell r="B23">
            <v>23.995833333333337</v>
          </cell>
          <cell r="C23">
            <v>30.3</v>
          </cell>
          <cell r="D23">
            <v>20.6</v>
          </cell>
          <cell r="E23">
            <v>75.416666666666671</v>
          </cell>
          <cell r="F23">
            <v>92</v>
          </cell>
          <cell r="G23">
            <v>47</v>
          </cell>
          <cell r="H23">
            <v>18</v>
          </cell>
          <cell r="I23" t="str">
            <v>NO</v>
          </cell>
          <cell r="J23">
            <v>62.639999999999993</v>
          </cell>
          <cell r="K23">
            <v>0</v>
          </cell>
        </row>
        <row r="24">
          <cell r="B24">
            <v>22.0625</v>
          </cell>
          <cell r="C24">
            <v>26.5</v>
          </cell>
          <cell r="D24">
            <v>19.3</v>
          </cell>
          <cell r="E24">
            <v>81.916666666666671</v>
          </cell>
          <cell r="F24">
            <v>93</v>
          </cell>
          <cell r="G24">
            <v>67</v>
          </cell>
          <cell r="H24">
            <v>12.96</v>
          </cell>
          <cell r="I24" t="str">
            <v>SO</v>
          </cell>
          <cell r="J24">
            <v>33.480000000000004</v>
          </cell>
          <cell r="K24">
            <v>0</v>
          </cell>
        </row>
        <row r="25">
          <cell r="B25">
            <v>21.329166666666662</v>
          </cell>
          <cell r="C25">
            <v>28</v>
          </cell>
          <cell r="D25">
            <v>19.399999999999999</v>
          </cell>
          <cell r="E25">
            <v>87.833333333333329</v>
          </cell>
          <cell r="F25">
            <v>95</v>
          </cell>
          <cell r="G25">
            <v>57</v>
          </cell>
          <cell r="H25">
            <v>20.16</v>
          </cell>
          <cell r="I25" t="str">
            <v>O</v>
          </cell>
          <cell r="J25">
            <v>40.32</v>
          </cell>
          <cell r="K25">
            <v>0</v>
          </cell>
        </row>
        <row r="26">
          <cell r="B26">
            <v>20.658333333333331</v>
          </cell>
          <cell r="C26">
            <v>25.2</v>
          </cell>
          <cell r="D26">
            <v>19.2</v>
          </cell>
          <cell r="E26">
            <v>87.333333333333329</v>
          </cell>
          <cell r="F26">
            <v>94</v>
          </cell>
          <cell r="G26">
            <v>67</v>
          </cell>
          <cell r="H26">
            <v>17.64</v>
          </cell>
          <cell r="I26" t="str">
            <v>O</v>
          </cell>
          <cell r="J26">
            <v>36.72</v>
          </cell>
          <cell r="K26">
            <v>0</v>
          </cell>
        </row>
        <row r="27">
          <cell r="B27">
            <v>22.079166666666666</v>
          </cell>
          <cell r="C27">
            <v>27.8</v>
          </cell>
          <cell r="D27">
            <v>18.7</v>
          </cell>
          <cell r="E27">
            <v>78.708333333333329</v>
          </cell>
          <cell r="F27">
            <v>90</v>
          </cell>
          <cell r="G27">
            <v>53</v>
          </cell>
          <cell r="H27">
            <v>16.559999999999999</v>
          </cell>
          <cell r="I27" t="str">
            <v>SO</v>
          </cell>
          <cell r="J27">
            <v>48.24</v>
          </cell>
          <cell r="K27">
            <v>0</v>
          </cell>
        </row>
        <row r="28">
          <cell r="B28">
            <v>23.625</v>
          </cell>
          <cell r="C28">
            <v>28.3</v>
          </cell>
          <cell r="D28">
            <v>20.2</v>
          </cell>
          <cell r="E28">
            <v>72.958333333333329</v>
          </cell>
          <cell r="F28">
            <v>89</v>
          </cell>
          <cell r="G28">
            <v>52</v>
          </cell>
          <cell r="H28">
            <v>18.36</v>
          </cell>
          <cell r="I28" t="str">
            <v>SE</v>
          </cell>
          <cell r="J28">
            <v>40.680000000000007</v>
          </cell>
          <cell r="K28">
            <v>0</v>
          </cell>
        </row>
        <row r="29">
          <cell r="B29">
            <v>23.483333333333334</v>
          </cell>
          <cell r="C29">
            <v>30.1</v>
          </cell>
          <cell r="D29">
            <v>19.5</v>
          </cell>
          <cell r="E29">
            <v>75.708333333333329</v>
          </cell>
          <cell r="F29">
            <v>91</v>
          </cell>
          <cell r="G29">
            <v>49</v>
          </cell>
          <cell r="H29">
            <v>15.120000000000001</v>
          </cell>
          <cell r="I29" t="str">
            <v>SE</v>
          </cell>
          <cell r="J29">
            <v>41.04</v>
          </cell>
          <cell r="K29">
            <v>0</v>
          </cell>
        </row>
        <row r="30">
          <cell r="B30">
            <v>22.275000000000002</v>
          </cell>
          <cell r="C30">
            <v>29.1</v>
          </cell>
          <cell r="D30">
            <v>19.7</v>
          </cell>
          <cell r="E30">
            <v>84.208333333333329</v>
          </cell>
          <cell r="F30">
            <v>95</v>
          </cell>
          <cell r="G30">
            <v>56</v>
          </cell>
          <cell r="H30">
            <v>14.4</v>
          </cell>
          <cell r="I30" t="str">
            <v>SO</v>
          </cell>
          <cell r="J30">
            <v>34.92</v>
          </cell>
          <cell r="K30">
            <v>0</v>
          </cell>
        </row>
        <row r="31">
          <cell r="B31">
            <v>23.262499999999999</v>
          </cell>
          <cell r="C31">
            <v>30</v>
          </cell>
          <cell r="D31">
            <v>18.7</v>
          </cell>
          <cell r="E31">
            <v>79.833333333333329</v>
          </cell>
          <cell r="F31">
            <v>95</v>
          </cell>
          <cell r="G31">
            <v>43</v>
          </cell>
          <cell r="H31">
            <v>19.440000000000001</v>
          </cell>
          <cell r="I31" t="str">
            <v>O</v>
          </cell>
          <cell r="J31">
            <v>46.080000000000005</v>
          </cell>
          <cell r="K31">
            <v>0</v>
          </cell>
        </row>
        <row r="32">
          <cell r="B32">
            <v>22.754166666666666</v>
          </cell>
          <cell r="C32">
            <v>30.2</v>
          </cell>
          <cell r="D32">
            <v>19.7</v>
          </cell>
          <cell r="E32">
            <v>81.541666666666671</v>
          </cell>
          <cell r="F32">
            <v>93</v>
          </cell>
          <cell r="G32">
            <v>53</v>
          </cell>
          <cell r="H32">
            <v>17.28</v>
          </cell>
          <cell r="I32" t="str">
            <v>N</v>
          </cell>
          <cell r="J32">
            <v>36</v>
          </cell>
          <cell r="K32">
            <v>3.2</v>
          </cell>
        </row>
        <row r="33">
          <cell r="B33">
            <v>22.912499999999998</v>
          </cell>
          <cell r="C33">
            <v>29.8</v>
          </cell>
          <cell r="D33">
            <v>19.600000000000001</v>
          </cell>
          <cell r="E33">
            <v>81.125</v>
          </cell>
          <cell r="F33">
            <v>93</v>
          </cell>
          <cell r="G33">
            <v>55</v>
          </cell>
          <cell r="H33">
            <v>19.8</v>
          </cell>
          <cell r="I33" t="str">
            <v>O</v>
          </cell>
          <cell r="J33">
            <v>37.800000000000004</v>
          </cell>
          <cell r="K33">
            <v>1.8</v>
          </cell>
        </row>
        <row r="34">
          <cell r="B34">
            <v>23.458333333333332</v>
          </cell>
          <cell r="C34">
            <v>28.8</v>
          </cell>
          <cell r="D34">
            <v>18</v>
          </cell>
          <cell r="E34">
            <v>79.625</v>
          </cell>
          <cell r="F34">
            <v>95</v>
          </cell>
          <cell r="G34">
            <v>55</v>
          </cell>
          <cell r="H34">
            <v>32.76</v>
          </cell>
          <cell r="I34" t="str">
            <v>S</v>
          </cell>
          <cell r="J34">
            <v>65.52</v>
          </cell>
          <cell r="K34">
            <v>0</v>
          </cell>
        </row>
        <row r="35">
          <cell r="B35">
            <v>22.987500000000001</v>
          </cell>
          <cell r="C35">
            <v>28.5</v>
          </cell>
          <cell r="D35">
            <v>20.7</v>
          </cell>
          <cell r="E35">
            <v>81.083333333333329</v>
          </cell>
          <cell r="F35">
            <v>91</v>
          </cell>
          <cell r="G35">
            <v>60</v>
          </cell>
          <cell r="H35">
            <v>28.8</v>
          </cell>
          <cell r="I35" t="str">
            <v>S</v>
          </cell>
          <cell r="J35">
            <v>61.92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25.446153846153848</v>
          </cell>
          <cell r="C5">
            <v>27.3</v>
          </cell>
          <cell r="D5">
            <v>22.4</v>
          </cell>
          <cell r="E5">
            <v>79.15384615384616</v>
          </cell>
          <cell r="F5">
            <v>89</v>
          </cell>
          <cell r="G5">
            <v>71</v>
          </cell>
          <cell r="H5">
            <v>4.32</v>
          </cell>
          <cell r="I5" t="str">
            <v>N</v>
          </cell>
          <cell r="J5">
            <v>12.6</v>
          </cell>
          <cell r="K5">
            <v>0.2</v>
          </cell>
        </row>
        <row r="6">
          <cell r="B6">
            <v>27.711111111111109</v>
          </cell>
          <cell r="C6">
            <v>31.1</v>
          </cell>
          <cell r="D6">
            <v>24.2</v>
          </cell>
          <cell r="E6">
            <v>77.055555555555557</v>
          </cell>
          <cell r="F6">
            <v>89</v>
          </cell>
          <cell r="G6">
            <v>60</v>
          </cell>
          <cell r="H6">
            <v>9.3600000000000012</v>
          </cell>
          <cell r="I6" t="str">
            <v>N</v>
          </cell>
          <cell r="J6">
            <v>25.92</v>
          </cell>
          <cell r="K6">
            <v>0.4</v>
          </cell>
        </row>
        <row r="7">
          <cell r="B7">
            <v>27.830434782608691</v>
          </cell>
          <cell r="C7">
            <v>33</v>
          </cell>
          <cell r="D7">
            <v>25.2</v>
          </cell>
          <cell r="E7">
            <v>76.521739130434781</v>
          </cell>
          <cell r="F7">
            <v>88</v>
          </cell>
          <cell r="G7">
            <v>54</v>
          </cell>
          <cell r="H7">
            <v>8.64</v>
          </cell>
          <cell r="I7" t="str">
            <v>L</v>
          </cell>
          <cell r="J7">
            <v>23.400000000000002</v>
          </cell>
          <cell r="K7">
            <v>0.4</v>
          </cell>
        </row>
        <row r="8">
          <cell r="B8">
            <v>25.431249999999999</v>
          </cell>
          <cell r="C8">
            <v>28.7</v>
          </cell>
          <cell r="D8">
            <v>23.5</v>
          </cell>
          <cell r="E8">
            <v>85.3125</v>
          </cell>
          <cell r="F8">
            <v>92</v>
          </cell>
          <cell r="G8">
            <v>72</v>
          </cell>
          <cell r="H8">
            <v>13.32</v>
          </cell>
          <cell r="I8" t="str">
            <v>L</v>
          </cell>
          <cell r="J8">
            <v>45.36</v>
          </cell>
          <cell r="K8">
            <v>0.2</v>
          </cell>
        </row>
        <row r="9">
          <cell r="B9">
            <v>27.578571428571426</v>
          </cell>
          <cell r="C9">
            <v>30.8</v>
          </cell>
          <cell r="D9">
            <v>23.6</v>
          </cell>
          <cell r="E9">
            <v>77.5</v>
          </cell>
          <cell r="F9">
            <v>94</v>
          </cell>
          <cell r="G9">
            <v>60</v>
          </cell>
          <cell r="H9">
            <v>12.6</v>
          </cell>
          <cell r="I9" t="str">
            <v>NO</v>
          </cell>
          <cell r="J9">
            <v>23.040000000000003</v>
          </cell>
          <cell r="K9">
            <v>0.2</v>
          </cell>
        </row>
        <row r="10">
          <cell r="B10">
            <v>28.275000000000006</v>
          </cell>
          <cell r="C10">
            <v>34.200000000000003</v>
          </cell>
          <cell r="D10">
            <v>25</v>
          </cell>
          <cell r="E10">
            <v>74.375</v>
          </cell>
          <cell r="F10">
            <v>92</v>
          </cell>
          <cell r="G10">
            <v>43</v>
          </cell>
          <cell r="H10">
            <v>12.24</v>
          </cell>
          <cell r="I10" t="str">
            <v>NO</v>
          </cell>
          <cell r="J10">
            <v>28.8</v>
          </cell>
          <cell r="K10">
            <v>0.4</v>
          </cell>
        </row>
        <row r="11">
          <cell r="B11">
            <v>26.204166666666662</v>
          </cell>
          <cell r="C11">
            <v>28.6</v>
          </cell>
          <cell r="D11">
            <v>24.6</v>
          </cell>
          <cell r="E11">
            <v>83.291666666666671</v>
          </cell>
          <cell r="F11">
            <v>90</v>
          </cell>
          <cell r="G11">
            <v>72</v>
          </cell>
          <cell r="H11">
            <v>16.2</v>
          </cell>
          <cell r="I11" t="str">
            <v>NO</v>
          </cell>
          <cell r="J11">
            <v>26.28</v>
          </cell>
          <cell r="K11">
            <v>0.2</v>
          </cell>
        </row>
        <row r="12">
          <cell r="B12">
            <v>28.291666666666671</v>
          </cell>
          <cell r="C12">
            <v>33.700000000000003</v>
          </cell>
          <cell r="D12">
            <v>25.2</v>
          </cell>
          <cell r="E12">
            <v>75.916666666666671</v>
          </cell>
          <cell r="F12">
            <v>89</v>
          </cell>
          <cell r="G12">
            <v>51</v>
          </cell>
          <cell r="H12">
            <v>10.44</v>
          </cell>
          <cell r="I12" t="str">
            <v>NO</v>
          </cell>
          <cell r="J12">
            <v>22.32</v>
          </cell>
          <cell r="K12">
            <v>0.4</v>
          </cell>
        </row>
        <row r="13">
          <cell r="B13">
            <v>28.229166666666661</v>
          </cell>
          <cell r="C13">
            <v>34.9</v>
          </cell>
          <cell r="D13">
            <v>24.5</v>
          </cell>
          <cell r="E13">
            <v>76.125</v>
          </cell>
          <cell r="F13">
            <v>91</v>
          </cell>
          <cell r="G13">
            <v>48</v>
          </cell>
          <cell r="H13">
            <v>13.68</v>
          </cell>
          <cell r="I13" t="str">
            <v>L</v>
          </cell>
          <cell r="J13">
            <v>30.96</v>
          </cell>
          <cell r="K13">
            <v>0.2</v>
          </cell>
        </row>
        <row r="14">
          <cell r="B14">
            <v>25.558333333333337</v>
          </cell>
          <cell r="C14">
            <v>27.5</v>
          </cell>
          <cell r="D14">
            <v>22.3</v>
          </cell>
          <cell r="E14">
            <v>80.708333333333329</v>
          </cell>
          <cell r="F14">
            <v>90</v>
          </cell>
          <cell r="G14">
            <v>69</v>
          </cell>
          <cell r="H14">
            <v>19.440000000000001</v>
          </cell>
          <cell r="I14" t="str">
            <v>S</v>
          </cell>
          <cell r="J14">
            <v>47.519999999999996</v>
          </cell>
          <cell r="K14">
            <v>0.2</v>
          </cell>
        </row>
        <row r="15">
          <cell r="B15">
            <v>28.812500000000004</v>
          </cell>
          <cell r="C15">
            <v>35.4</v>
          </cell>
          <cell r="D15">
            <v>24.2</v>
          </cell>
          <cell r="E15">
            <v>66.333333333333329</v>
          </cell>
          <cell r="F15">
            <v>93</v>
          </cell>
          <cell r="G15">
            <v>24</v>
          </cell>
          <cell r="H15">
            <v>10.08</v>
          </cell>
          <cell r="I15" t="str">
            <v>O</v>
          </cell>
          <cell r="J15">
            <v>28.8</v>
          </cell>
          <cell r="K15">
            <v>0.4</v>
          </cell>
        </row>
        <row r="16">
          <cell r="B16">
            <v>29.645833333333332</v>
          </cell>
          <cell r="C16">
            <v>35.799999999999997</v>
          </cell>
          <cell r="D16">
            <v>24.2</v>
          </cell>
          <cell r="E16">
            <v>56.958333333333336</v>
          </cell>
          <cell r="F16">
            <v>87</v>
          </cell>
          <cell r="G16">
            <v>21</v>
          </cell>
          <cell r="H16">
            <v>9.7200000000000006</v>
          </cell>
          <cell r="I16" t="str">
            <v>L</v>
          </cell>
          <cell r="J16">
            <v>18.720000000000002</v>
          </cell>
          <cell r="K16">
            <v>0.2</v>
          </cell>
        </row>
        <row r="17">
          <cell r="B17">
            <v>29.762500000000003</v>
          </cell>
          <cell r="C17">
            <v>35.700000000000003</v>
          </cell>
          <cell r="D17">
            <v>24.8</v>
          </cell>
          <cell r="E17">
            <v>57.708333333333336</v>
          </cell>
          <cell r="F17">
            <v>83</v>
          </cell>
          <cell r="G17">
            <v>37</v>
          </cell>
          <cell r="H17">
            <v>8.64</v>
          </cell>
          <cell r="I17" t="str">
            <v>SE</v>
          </cell>
          <cell r="J17">
            <v>29.880000000000003</v>
          </cell>
          <cell r="K17">
            <v>0</v>
          </cell>
        </row>
        <row r="18">
          <cell r="B18">
            <v>30.475000000000005</v>
          </cell>
          <cell r="C18">
            <v>36.1</v>
          </cell>
          <cell r="D18">
            <v>25.4</v>
          </cell>
          <cell r="E18">
            <v>63.333333333333336</v>
          </cell>
          <cell r="F18">
            <v>89</v>
          </cell>
          <cell r="G18">
            <v>39</v>
          </cell>
          <cell r="H18">
            <v>0</v>
          </cell>
          <cell r="I18" t="str">
            <v>NO</v>
          </cell>
          <cell r="J18">
            <v>22.32</v>
          </cell>
          <cell r="K18">
            <v>0.2</v>
          </cell>
        </row>
        <row r="19">
          <cell r="B19">
            <v>32.045000000000002</v>
          </cell>
          <cell r="C19">
            <v>35.9</v>
          </cell>
          <cell r="D19">
            <v>27.1</v>
          </cell>
          <cell r="E19">
            <v>57.6</v>
          </cell>
          <cell r="F19">
            <v>80</v>
          </cell>
          <cell r="G19">
            <v>39</v>
          </cell>
          <cell r="H19">
            <v>9</v>
          </cell>
          <cell r="I19" t="str">
            <v>L</v>
          </cell>
          <cell r="J19">
            <v>24.12</v>
          </cell>
          <cell r="K19">
            <v>0</v>
          </cell>
        </row>
        <row r="20">
          <cell r="B20">
            <v>31.356249999999999</v>
          </cell>
          <cell r="C20">
            <v>34.1</v>
          </cell>
          <cell r="D20">
            <v>27.8</v>
          </cell>
          <cell r="E20">
            <v>62.5625</v>
          </cell>
          <cell r="F20">
            <v>79</v>
          </cell>
          <cell r="G20">
            <v>46</v>
          </cell>
          <cell r="H20">
            <v>10.8</v>
          </cell>
          <cell r="I20" t="str">
            <v>NE</v>
          </cell>
          <cell r="J20">
            <v>26.64</v>
          </cell>
          <cell r="K20">
            <v>0</v>
          </cell>
        </row>
        <row r="21">
          <cell r="B21">
            <v>30.618749999999999</v>
          </cell>
          <cell r="C21">
            <v>33.9</v>
          </cell>
          <cell r="D21">
            <v>26.1</v>
          </cell>
          <cell r="E21">
            <v>66.75</v>
          </cell>
          <cell r="F21">
            <v>85</v>
          </cell>
          <cell r="G21">
            <v>53</v>
          </cell>
          <cell r="H21">
            <v>13.32</v>
          </cell>
          <cell r="I21" t="str">
            <v>N</v>
          </cell>
          <cell r="J21">
            <v>34.200000000000003</v>
          </cell>
          <cell r="K21">
            <v>0</v>
          </cell>
        </row>
        <row r="22">
          <cell r="B22">
            <v>27.986666666666665</v>
          </cell>
          <cell r="C22">
            <v>31.1</v>
          </cell>
          <cell r="D22">
            <v>24.6</v>
          </cell>
          <cell r="E22">
            <v>72.333333333333329</v>
          </cell>
          <cell r="F22">
            <v>90</v>
          </cell>
          <cell r="G22">
            <v>56</v>
          </cell>
          <cell r="H22">
            <v>13.32</v>
          </cell>
          <cell r="I22" t="str">
            <v>S</v>
          </cell>
          <cell r="J22">
            <v>29.52</v>
          </cell>
          <cell r="K22">
            <v>0</v>
          </cell>
        </row>
        <row r="23">
          <cell r="B23">
            <v>28.822222222222226</v>
          </cell>
          <cell r="C23">
            <v>33.700000000000003</v>
          </cell>
          <cell r="D23">
            <v>23.9</v>
          </cell>
          <cell r="E23">
            <v>70.277777777777771</v>
          </cell>
          <cell r="F23">
            <v>93</v>
          </cell>
          <cell r="G23">
            <v>47</v>
          </cell>
          <cell r="H23">
            <v>10.08</v>
          </cell>
          <cell r="I23" t="str">
            <v>N</v>
          </cell>
          <cell r="J23">
            <v>28.08</v>
          </cell>
          <cell r="K23">
            <v>0</v>
          </cell>
        </row>
        <row r="24">
          <cell r="B24">
            <v>28.726315789473688</v>
          </cell>
          <cell r="C24">
            <v>33</v>
          </cell>
          <cell r="D24">
            <v>25.6</v>
          </cell>
          <cell r="E24">
            <v>70.578947368421055</v>
          </cell>
          <cell r="F24">
            <v>84</v>
          </cell>
          <cell r="G24">
            <v>52</v>
          </cell>
          <cell r="H24">
            <v>16.559999999999999</v>
          </cell>
          <cell r="I24" t="str">
            <v>L</v>
          </cell>
          <cell r="J24">
            <v>33.840000000000003</v>
          </cell>
          <cell r="K24">
            <v>0</v>
          </cell>
        </row>
        <row r="25">
          <cell r="B25">
            <v>28.917647058823526</v>
          </cell>
          <cell r="C25">
            <v>33.5</v>
          </cell>
          <cell r="D25">
            <v>25.3</v>
          </cell>
          <cell r="E25">
            <v>71.117647058823536</v>
          </cell>
          <cell r="F25">
            <v>86</v>
          </cell>
          <cell r="G25">
            <v>50</v>
          </cell>
          <cell r="H25">
            <v>14.76</v>
          </cell>
          <cell r="I25" t="str">
            <v>N</v>
          </cell>
          <cell r="J25">
            <v>37.440000000000005</v>
          </cell>
          <cell r="K25">
            <v>0</v>
          </cell>
        </row>
        <row r="26">
          <cell r="B26">
            <v>26.838888888888889</v>
          </cell>
          <cell r="C26">
            <v>31.3</v>
          </cell>
          <cell r="D26">
            <v>24.9</v>
          </cell>
          <cell r="E26">
            <v>80.388888888888886</v>
          </cell>
          <cell r="F26">
            <v>89</v>
          </cell>
          <cell r="G26">
            <v>62</v>
          </cell>
          <cell r="H26">
            <v>10.44</v>
          </cell>
          <cell r="I26" t="str">
            <v>NE</v>
          </cell>
          <cell r="J26">
            <v>29.52</v>
          </cell>
          <cell r="K26">
            <v>0</v>
          </cell>
        </row>
        <row r="27">
          <cell r="B27">
            <v>26.370588235294118</v>
          </cell>
          <cell r="C27">
            <v>31.6</v>
          </cell>
          <cell r="D27">
            <v>23.7</v>
          </cell>
          <cell r="E27">
            <v>81.764705882352942</v>
          </cell>
          <cell r="F27">
            <v>93</v>
          </cell>
          <cell r="G27">
            <v>59</v>
          </cell>
          <cell r="H27">
            <v>34.92</v>
          </cell>
          <cell r="I27" t="str">
            <v>NO</v>
          </cell>
          <cell r="J27">
            <v>57.6</v>
          </cell>
          <cell r="K27">
            <v>0</v>
          </cell>
        </row>
        <row r="28">
          <cell r="B28">
            <v>26.612500000000001</v>
          </cell>
          <cell r="C28">
            <v>29.8</v>
          </cell>
          <cell r="D28">
            <v>23.5</v>
          </cell>
          <cell r="E28">
            <v>80.1875</v>
          </cell>
          <cell r="F28">
            <v>91</v>
          </cell>
          <cell r="G28">
            <v>64</v>
          </cell>
          <cell r="H28">
            <v>10.8</v>
          </cell>
          <cell r="I28" t="str">
            <v>NO</v>
          </cell>
          <cell r="J28">
            <v>52.56</v>
          </cell>
          <cell r="K28">
            <v>0</v>
          </cell>
        </row>
        <row r="29">
          <cell r="B29">
            <v>25.571428571428573</v>
          </cell>
          <cell r="C29">
            <v>29.3</v>
          </cell>
          <cell r="D29">
            <v>23.7</v>
          </cell>
          <cell r="E29">
            <v>82.666666666666671</v>
          </cell>
          <cell r="F29">
            <v>92</v>
          </cell>
          <cell r="G29">
            <v>66</v>
          </cell>
          <cell r="H29">
            <v>12.6</v>
          </cell>
          <cell r="I29" t="str">
            <v>NE</v>
          </cell>
          <cell r="J29">
            <v>34.56</v>
          </cell>
          <cell r="K29">
            <v>0</v>
          </cell>
        </row>
        <row r="30">
          <cell r="B30">
            <v>26.042857142857141</v>
          </cell>
          <cell r="C30">
            <v>29.8</v>
          </cell>
          <cell r="D30">
            <v>24</v>
          </cell>
          <cell r="E30">
            <v>82.333333333333329</v>
          </cell>
          <cell r="F30">
            <v>91</v>
          </cell>
          <cell r="G30">
            <v>65</v>
          </cell>
          <cell r="H30">
            <v>20.16</v>
          </cell>
          <cell r="I30" t="str">
            <v>N</v>
          </cell>
          <cell r="J30">
            <v>46.800000000000004</v>
          </cell>
          <cell r="K30">
            <v>0</v>
          </cell>
        </row>
        <row r="31">
          <cell r="B31">
            <v>28.266666666666669</v>
          </cell>
          <cell r="C31">
            <v>32.799999999999997</v>
          </cell>
          <cell r="D31">
            <v>24.7</v>
          </cell>
          <cell r="E31">
            <v>73.238095238095241</v>
          </cell>
          <cell r="F31">
            <v>88</v>
          </cell>
          <cell r="G31">
            <v>50</v>
          </cell>
          <cell r="H31">
            <v>11.879999999999999</v>
          </cell>
          <cell r="I31" t="str">
            <v>N</v>
          </cell>
          <cell r="J31">
            <v>30.240000000000002</v>
          </cell>
          <cell r="K31">
            <v>0</v>
          </cell>
        </row>
        <row r="32">
          <cell r="B32">
            <v>27.629166666666666</v>
          </cell>
          <cell r="C32">
            <v>32.4</v>
          </cell>
          <cell r="D32">
            <v>24.7</v>
          </cell>
          <cell r="E32">
            <v>76</v>
          </cell>
          <cell r="F32">
            <v>86</v>
          </cell>
          <cell r="G32">
            <v>56</v>
          </cell>
          <cell r="H32">
            <v>10.8</v>
          </cell>
          <cell r="I32" t="str">
            <v>O</v>
          </cell>
          <cell r="J32">
            <v>33.840000000000003</v>
          </cell>
          <cell r="K32">
            <v>0</v>
          </cell>
        </row>
        <row r="33">
          <cell r="B33">
            <v>26.857142857142858</v>
          </cell>
          <cell r="C33">
            <v>32.4</v>
          </cell>
          <cell r="D33">
            <v>24.3</v>
          </cell>
          <cell r="E33">
            <v>81.476190476190482</v>
          </cell>
          <cell r="F33">
            <v>89</v>
          </cell>
          <cell r="G33">
            <v>59</v>
          </cell>
          <cell r="H33">
            <v>13.68</v>
          </cell>
          <cell r="I33" t="str">
            <v>NO</v>
          </cell>
          <cell r="J33">
            <v>49.680000000000007</v>
          </cell>
          <cell r="K33">
            <v>0</v>
          </cell>
        </row>
        <row r="34">
          <cell r="B34">
            <v>27.894117647058827</v>
          </cell>
          <cell r="C34">
            <v>32</v>
          </cell>
          <cell r="D34">
            <v>23.9</v>
          </cell>
          <cell r="E34">
            <v>76.764705882352942</v>
          </cell>
          <cell r="F34">
            <v>91</v>
          </cell>
          <cell r="G34">
            <v>60</v>
          </cell>
          <cell r="H34">
            <v>10.08</v>
          </cell>
          <cell r="I34" t="str">
            <v>NO</v>
          </cell>
          <cell r="J34">
            <v>58.32</v>
          </cell>
          <cell r="K34">
            <v>0</v>
          </cell>
        </row>
        <row r="35">
          <cell r="B35">
            <v>28.608333333333334</v>
          </cell>
          <cell r="C35">
            <v>33.5</v>
          </cell>
          <cell r="D35">
            <v>25.6</v>
          </cell>
          <cell r="E35">
            <v>73.666666666666671</v>
          </cell>
          <cell r="F35">
            <v>86</v>
          </cell>
          <cell r="G35">
            <v>52</v>
          </cell>
          <cell r="H35">
            <v>16.920000000000002</v>
          </cell>
          <cell r="I35" t="str">
            <v>NO</v>
          </cell>
          <cell r="J35">
            <v>37.800000000000004</v>
          </cell>
          <cell r="K35">
            <v>0</v>
          </cell>
        </row>
        <row r="36">
          <cell r="I36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tabSelected="1" topLeftCell="A7" zoomScale="90" zoomScaleNormal="90" workbookViewId="0">
      <selection activeCell="AJ19" sqref="AJ19:AJ20"/>
    </sheetView>
  </sheetViews>
  <sheetFormatPr defaultRowHeight="12.75" x14ac:dyDescent="0.2"/>
  <cols>
    <col min="1" max="1" width="19.140625" style="2" bestFit="1" customWidth="1"/>
    <col min="2" max="27" width="5.42578125" style="2" customWidth="1"/>
    <col min="28" max="28" width="5.28515625" style="2" customWidth="1"/>
    <col min="29" max="29" width="6.42578125" style="2" customWidth="1"/>
    <col min="30" max="30" width="5.85546875" style="2" customWidth="1"/>
    <col min="31" max="32" width="5.42578125" style="2" customWidth="1"/>
    <col min="33" max="33" width="6.5703125" style="9" bestFit="1" customWidth="1"/>
  </cols>
  <sheetData>
    <row r="1" spans="1:33" ht="20.100000000000001" customHeight="1" x14ac:dyDescent="0.2">
      <c r="A1" s="149" t="s">
        <v>22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1"/>
    </row>
    <row r="2" spans="1:33" s="4" customFormat="1" ht="20.100000000000001" customHeight="1" x14ac:dyDescent="0.2">
      <c r="A2" s="152" t="s">
        <v>21</v>
      </c>
      <c r="B2" s="154" t="s">
        <v>57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5"/>
    </row>
    <row r="3" spans="1:33" s="5" customFormat="1" ht="20.100000000000001" customHeight="1" x14ac:dyDescent="0.2">
      <c r="A3" s="152"/>
      <c r="B3" s="153">
        <v>1</v>
      </c>
      <c r="C3" s="153">
        <f>SUM(B3+1)</f>
        <v>2</v>
      </c>
      <c r="D3" s="153">
        <f t="shared" ref="D3:AD3" si="0">SUM(C3+1)</f>
        <v>3</v>
      </c>
      <c r="E3" s="153">
        <f t="shared" si="0"/>
        <v>4</v>
      </c>
      <c r="F3" s="153">
        <f t="shared" si="0"/>
        <v>5</v>
      </c>
      <c r="G3" s="153">
        <f t="shared" si="0"/>
        <v>6</v>
      </c>
      <c r="H3" s="153">
        <f t="shared" si="0"/>
        <v>7</v>
      </c>
      <c r="I3" s="153">
        <f t="shared" si="0"/>
        <v>8</v>
      </c>
      <c r="J3" s="153">
        <f t="shared" si="0"/>
        <v>9</v>
      </c>
      <c r="K3" s="153">
        <f t="shared" si="0"/>
        <v>10</v>
      </c>
      <c r="L3" s="153">
        <f t="shared" si="0"/>
        <v>11</v>
      </c>
      <c r="M3" s="153">
        <f t="shared" si="0"/>
        <v>12</v>
      </c>
      <c r="N3" s="153">
        <f t="shared" si="0"/>
        <v>13</v>
      </c>
      <c r="O3" s="153">
        <f t="shared" si="0"/>
        <v>14</v>
      </c>
      <c r="P3" s="153">
        <f t="shared" si="0"/>
        <v>15</v>
      </c>
      <c r="Q3" s="153">
        <f t="shared" si="0"/>
        <v>16</v>
      </c>
      <c r="R3" s="153">
        <f t="shared" si="0"/>
        <v>17</v>
      </c>
      <c r="S3" s="153">
        <f t="shared" si="0"/>
        <v>18</v>
      </c>
      <c r="T3" s="153">
        <f t="shared" si="0"/>
        <v>19</v>
      </c>
      <c r="U3" s="153">
        <f t="shared" si="0"/>
        <v>20</v>
      </c>
      <c r="V3" s="153">
        <f t="shared" si="0"/>
        <v>21</v>
      </c>
      <c r="W3" s="153">
        <f t="shared" si="0"/>
        <v>22</v>
      </c>
      <c r="X3" s="153">
        <f t="shared" si="0"/>
        <v>23</v>
      </c>
      <c r="Y3" s="153">
        <f t="shared" si="0"/>
        <v>24</v>
      </c>
      <c r="Z3" s="153">
        <f t="shared" si="0"/>
        <v>25</v>
      </c>
      <c r="AA3" s="153">
        <f t="shared" si="0"/>
        <v>26</v>
      </c>
      <c r="AB3" s="153">
        <f t="shared" si="0"/>
        <v>27</v>
      </c>
      <c r="AC3" s="153">
        <f t="shared" si="0"/>
        <v>28</v>
      </c>
      <c r="AD3" s="153">
        <f t="shared" si="0"/>
        <v>29</v>
      </c>
      <c r="AE3" s="153">
        <v>30</v>
      </c>
      <c r="AF3" s="153">
        <v>31</v>
      </c>
      <c r="AG3" s="37" t="s">
        <v>40</v>
      </c>
    </row>
    <row r="4" spans="1:33" s="5" customFormat="1" ht="20.100000000000001" customHeight="1" x14ac:dyDescent="0.2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37" t="s">
        <v>39</v>
      </c>
    </row>
    <row r="5" spans="1:33" s="5" customFormat="1" ht="20.100000000000001" customHeight="1" x14ac:dyDescent="0.2">
      <c r="A5" s="38" t="s">
        <v>45</v>
      </c>
      <c r="B5" s="13" t="str">
        <f>[1]Dezembro!$B$5</f>
        <v>*</v>
      </c>
      <c r="C5" s="13" t="str">
        <f>[1]Dezembro!$B$6</f>
        <v>*</v>
      </c>
      <c r="D5" s="13" t="str">
        <f>[1]Dezembro!$B$7</f>
        <v>*</v>
      </c>
      <c r="E5" s="13" t="str">
        <f>[1]Dezembro!$B$8</f>
        <v>*</v>
      </c>
      <c r="F5" s="13" t="str">
        <f>[1]Dezembro!$B$9</f>
        <v>*</v>
      </c>
      <c r="G5" s="13" t="str">
        <f>[1]Dezembro!$B$10</f>
        <v>*</v>
      </c>
      <c r="H5" s="13" t="str">
        <f>[1]Dezembro!$B$11</f>
        <v>*</v>
      </c>
      <c r="I5" s="13" t="str">
        <f>[1]Dezembro!$B$12</f>
        <v>*</v>
      </c>
      <c r="J5" s="13" t="str">
        <f>[1]Dezembro!$B$13</f>
        <v>*</v>
      </c>
      <c r="K5" s="13" t="str">
        <f>[1]Dezembro!$B$14</f>
        <v>*</v>
      </c>
      <c r="L5" s="13" t="str">
        <f>[1]Dezembro!$B$15</f>
        <v>*</v>
      </c>
      <c r="M5" s="13" t="str">
        <f>[1]Dezembro!$B$16</f>
        <v>*</v>
      </c>
      <c r="N5" s="13" t="str">
        <f>[1]Dezembro!$B$17</f>
        <v>*</v>
      </c>
      <c r="O5" s="13" t="str">
        <f>[1]Dezembro!$B$18</f>
        <v>*</v>
      </c>
      <c r="P5" s="13" t="str">
        <f>[1]Dezembro!$B$19</f>
        <v>*</v>
      </c>
      <c r="Q5" s="13" t="str">
        <f>[1]Dezembro!$B$20</f>
        <v>*</v>
      </c>
      <c r="R5" s="13" t="str">
        <f>[1]Dezembro!$B$21</f>
        <v>*</v>
      </c>
      <c r="S5" s="13" t="str">
        <f>[1]Dezembro!$B$22</f>
        <v>*</v>
      </c>
      <c r="T5" s="13" t="str">
        <f>[1]Dezembro!$B$23</f>
        <v>*</v>
      </c>
      <c r="U5" s="13" t="str">
        <f>[1]Dezembro!$B$24</f>
        <v>*</v>
      </c>
      <c r="V5" s="13" t="str">
        <f>[1]Dezembro!$B$25</f>
        <v>*</v>
      </c>
      <c r="W5" s="13" t="str">
        <f>[1]Dezembro!$B$26</f>
        <v>*</v>
      </c>
      <c r="X5" s="13" t="str">
        <f>[1]Dezembro!$B$27</f>
        <v>*</v>
      </c>
      <c r="Y5" s="13" t="str">
        <f>[1]Dezembro!$B$28</f>
        <v>*</v>
      </c>
      <c r="Z5" s="13" t="str">
        <f>[1]Dezembro!$B$29</f>
        <v>*</v>
      </c>
      <c r="AA5" s="13" t="str">
        <f>[1]Dezembro!$B$30</f>
        <v>*</v>
      </c>
      <c r="AB5" s="13" t="str">
        <f>[1]Dezembro!$B$31</f>
        <v>*</v>
      </c>
      <c r="AC5" s="13" t="str">
        <f>[1]Dezembro!$B$32</f>
        <v>*</v>
      </c>
      <c r="AD5" s="13" t="str">
        <f>[1]Dezembro!$B$33</f>
        <v>*</v>
      </c>
      <c r="AE5" s="13" t="str">
        <f>[1]Dezembro!$B$34</f>
        <v>*</v>
      </c>
      <c r="AF5" s="13" t="str">
        <f>[1]Dezembro!$B$35</f>
        <v>*</v>
      </c>
      <c r="AG5" s="39" t="s">
        <v>65</v>
      </c>
    </row>
    <row r="6" spans="1:33" ht="17.100000000000001" customHeight="1" x14ac:dyDescent="0.2">
      <c r="A6" s="38" t="s">
        <v>0</v>
      </c>
      <c r="B6" s="13">
        <f>[2]Dezembro!$B$5</f>
        <v>20.87916666666667</v>
      </c>
      <c r="C6" s="13">
        <f>[2]Dezembro!$B$6</f>
        <v>22.904166666666665</v>
      </c>
      <c r="D6" s="13">
        <f>[2]Dezembro!$B$7</f>
        <v>24.804166666666671</v>
      </c>
      <c r="E6" s="13">
        <f>[2]Dezembro!$B$8</f>
        <v>24.762499999999999</v>
      </c>
      <c r="F6" s="13">
        <f>[2]Dezembro!$B$9</f>
        <v>24.637500000000003</v>
      </c>
      <c r="G6" s="13">
        <f>[2]Dezembro!$B$10</f>
        <v>23.82083333333334</v>
      </c>
      <c r="H6" s="13">
        <f>[2]Dezembro!$B$11</f>
        <v>24.391666666666666</v>
      </c>
      <c r="I6" s="13">
        <f>[2]Dezembro!$B$12</f>
        <v>25.608333333333334</v>
      </c>
      <c r="J6" s="13">
        <f>[2]Dezembro!$B$13</f>
        <v>26.691666666666666</v>
      </c>
      <c r="K6" s="13">
        <f>[2]Dezembro!$B$14</f>
        <v>26.166666666666668</v>
      </c>
      <c r="L6" s="13">
        <f>[2]Dezembro!$B$15</f>
        <v>25.012499999999999</v>
      </c>
      <c r="M6" s="13">
        <f>[2]Dezembro!$B$16</f>
        <v>23.095833333333331</v>
      </c>
      <c r="N6" s="13">
        <f>[2]Dezembro!$B$17</f>
        <v>24.604166666666661</v>
      </c>
      <c r="O6" s="13">
        <f>[2]Dezembro!$B$18</f>
        <v>26.724999999999994</v>
      </c>
      <c r="P6" s="13">
        <f>[2]Dezembro!$B$19</f>
        <v>28.020833333333332</v>
      </c>
      <c r="Q6" s="13">
        <f>[2]Dezembro!$B$20</f>
        <v>27.0625</v>
      </c>
      <c r="R6" s="13">
        <f>[2]Dezembro!$B$21</f>
        <v>27.612500000000001</v>
      </c>
      <c r="S6" s="13">
        <f>[2]Dezembro!$B$22</f>
        <v>25.400000000000002</v>
      </c>
      <c r="T6" s="13">
        <f>[2]Dezembro!$B$23</f>
        <v>25.295833333333334</v>
      </c>
      <c r="U6" s="13">
        <f>[2]Dezembro!$B$24</f>
        <v>23.604166666666668</v>
      </c>
      <c r="V6" s="13">
        <f>[2]Dezembro!$B$25</f>
        <v>22.883333333333329</v>
      </c>
      <c r="W6" s="13">
        <f>[2]Dezembro!$B$26</f>
        <v>22.987499999999997</v>
      </c>
      <c r="X6" s="13">
        <f>[2]Dezembro!$B$27</f>
        <v>23.966666666666669</v>
      </c>
      <c r="Y6" s="13">
        <f>[2]Dezembro!$B$28</f>
        <v>23.587499999999995</v>
      </c>
      <c r="Z6" s="13">
        <f>[2]Dezembro!$B$29</f>
        <v>22.870833333333334</v>
      </c>
      <c r="AA6" s="13">
        <f>[2]Dezembro!$B$30</f>
        <v>22.970833333333335</v>
      </c>
      <c r="AB6" s="13">
        <f>[2]Dezembro!$B$31</f>
        <v>23.225000000000009</v>
      </c>
      <c r="AC6" s="13">
        <f>[2]Dezembro!$B$32</f>
        <v>23.908333333333331</v>
      </c>
      <c r="AD6" s="13">
        <f>[2]Dezembro!$B$33</f>
        <v>23.383333333333336</v>
      </c>
      <c r="AE6" s="13">
        <f>[2]Dezembro!$B$34</f>
        <v>25.404166666666665</v>
      </c>
      <c r="AF6" s="13">
        <f>[2]Dezembro!$B$35</f>
        <v>26.633333333333329</v>
      </c>
      <c r="AG6" s="40">
        <f t="shared" ref="AG6:AG19" si="1">AVERAGE(B6:AF6)</f>
        <v>24.610349462365587</v>
      </c>
    </row>
    <row r="7" spans="1:33" ht="17.100000000000001" customHeight="1" x14ac:dyDescent="0.2">
      <c r="A7" s="38" t="s">
        <v>1</v>
      </c>
      <c r="B7" s="13">
        <f>[3]Dezembro!$B$5</f>
        <v>24.166666666666668</v>
      </c>
      <c r="C7" s="13">
        <f>[3]Dezembro!$B$6</f>
        <v>27.024999999999995</v>
      </c>
      <c r="D7" s="13">
        <f>[3]Dezembro!$B$7</f>
        <v>27.5</v>
      </c>
      <c r="E7" s="13">
        <f>[3]Dezembro!$B$8</f>
        <v>24.287500000000005</v>
      </c>
      <c r="F7" s="13">
        <f>[3]Dezembro!$B$9</f>
        <v>26.474999999999998</v>
      </c>
      <c r="G7" s="13">
        <f>[3]Dezembro!$B$10</f>
        <v>26.612500000000001</v>
      </c>
      <c r="H7" s="13">
        <f>[3]Dezembro!$B$11</f>
        <v>26.412499999999998</v>
      </c>
      <c r="I7" s="13">
        <f>[3]Dezembro!$B$12</f>
        <v>26.720833333333335</v>
      </c>
      <c r="J7" s="13">
        <f>[3]Dezembro!$B$13</f>
        <v>27.866666666666664</v>
      </c>
      <c r="K7" s="13">
        <f>[3]Dezembro!$B$14</f>
        <v>26.683333333333337</v>
      </c>
      <c r="L7" s="13">
        <f>[3]Dezembro!$B$15</f>
        <v>27.558333333333334</v>
      </c>
      <c r="M7" s="13">
        <f>[3]Dezembro!$B$16</f>
        <v>27.837500000000002</v>
      </c>
      <c r="N7" s="13">
        <f>[3]Dezembro!$B$17</f>
        <v>28.179166666666674</v>
      </c>
      <c r="O7" s="13">
        <f>[3]Dezembro!$B$18</f>
        <v>30.020833333333329</v>
      </c>
      <c r="P7" s="13">
        <f>[3]Dezembro!$B$19</f>
        <v>30.120833333333326</v>
      </c>
      <c r="Q7" s="13">
        <f>[3]Dezembro!$B$20</f>
        <v>29.94583333333334</v>
      </c>
      <c r="R7" s="13">
        <f>[3]Dezembro!$B$21</f>
        <v>28.595833333333331</v>
      </c>
      <c r="S7" s="13">
        <f>[3]Dezembro!$B$22</f>
        <v>27.383333333333329</v>
      </c>
      <c r="T7" s="13">
        <f>[3]Dezembro!$B$23</f>
        <v>28.545833333333338</v>
      </c>
      <c r="U7" s="13">
        <f>[3]Dezembro!$B$24</f>
        <v>25.933333333333337</v>
      </c>
      <c r="V7" s="13">
        <f>[3]Dezembro!$B$25</f>
        <v>26.17916666666666</v>
      </c>
      <c r="W7" s="13">
        <f>[3]Dezembro!$B$26</f>
        <v>26.845833333333342</v>
      </c>
      <c r="X7" s="13">
        <f>[3]Dezembro!$B$27</f>
        <v>25.666666666666657</v>
      </c>
      <c r="Y7" s="13">
        <f>[3]Dezembro!$B$28</f>
        <v>24.370833333333334</v>
      </c>
      <c r="Z7" s="13">
        <f>[3]Dezembro!$B$29</f>
        <v>25.329166666666666</v>
      </c>
      <c r="AA7" s="13">
        <f>[3]Dezembro!$B$30</f>
        <v>25.724999999999998</v>
      </c>
      <c r="AB7" s="13">
        <f>[3]Dezembro!$B$31</f>
        <v>27.470833333333335</v>
      </c>
      <c r="AC7" s="13">
        <f>[3]Dezembro!$B$32</f>
        <v>28.299999999999994</v>
      </c>
      <c r="AD7" s="13">
        <f>[3]Dezembro!$B$33</f>
        <v>26.383333333333336</v>
      </c>
      <c r="AE7" s="13">
        <f>[3]Dezembro!$B$34</f>
        <v>26.212499999999995</v>
      </c>
      <c r="AF7" s="13">
        <f>[3]Dezembro!$B$35</f>
        <v>28.212500000000002</v>
      </c>
      <c r="AG7" s="40">
        <f t="shared" si="1"/>
        <v>27.050537634408595</v>
      </c>
    </row>
    <row r="8" spans="1:33" ht="17.100000000000001" customHeight="1" x14ac:dyDescent="0.2">
      <c r="A8" s="38" t="s">
        <v>53</v>
      </c>
      <c r="B8" s="13">
        <f>[4]Dezembro!$B$5</f>
        <v>23.120833333333337</v>
      </c>
      <c r="C8" s="13">
        <f>[4]Dezembro!$B$6</f>
        <v>24.591666666666658</v>
      </c>
      <c r="D8" s="13">
        <f>[4]Dezembro!$B$7</f>
        <v>26.083333333333332</v>
      </c>
      <c r="E8" s="13">
        <f>[4]Dezembro!$B$8</f>
        <v>27.541666666666671</v>
      </c>
      <c r="F8" s="13">
        <f>[4]Dezembro!$B$9</f>
        <v>25.158333333333328</v>
      </c>
      <c r="G8" s="13">
        <f>[4]Dezembro!$B$10</f>
        <v>25.487500000000001</v>
      </c>
      <c r="H8" s="13">
        <f>[4]Dezembro!$B$11</f>
        <v>25.045833333333338</v>
      </c>
      <c r="I8" s="13">
        <f>[4]Dezembro!$B$12</f>
        <v>26.845833333333331</v>
      </c>
      <c r="J8" s="13">
        <f>[4]Dezembro!$B$13</f>
        <v>27.974999999999998</v>
      </c>
      <c r="K8" s="13">
        <f>[4]Dezembro!$B$14</f>
        <v>28.495833333333334</v>
      </c>
      <c r="L8" s="13">
        <f>[4]Dezembro!$B$15</f>
        <v>27.604166666666668</v>
      </c>
      <c r="M8" s="13">
        <f>[4]Dezembro!$B$16</f>
        <v>26.120833333333334</v>
      </c>
      <c r="N8" s="13">
        <f>[4]Dezembro!$B$17</f>
        <v>26.258333333333336</v>
      </c>
      <c r="O8" s="13">
        <f>[4]Dezembro!$B$18</f>
        <v>28.195833333333329</v>
      </c>
      <c r="P8" s="13">
        <f>[4]Dezembro!$B$19</f>
        <v>29.504166666666674</v>
      </c>
      <c r="Q8" s="13">
        <f>[4]Dezembro!$B$20</f>
        <v>28.941666666666674</v>
      </c>
      <c r="R8" s="13">
        <f>[4]Dezembro!$B$21</f>
        <v>28.224999999999998</v>
      </c>
      <c r="S8" s="13">
        <f>[4]Dezembro!$B$22</f>
        <v>27.737499999999997</v>
      </c>
      <c r="T8" s="13">
        <f>[4]Dezembro!$B$23</f>
        <v>28.400000000000006</v>
      </c>
      <c r="U8" s="13">
        <f>[4]Dezembro!$B$24</f>
        <v>25.454166666666662</v>
      </c>
      <c r="V8" s="13">
        <f>[4]Dezembro!$B$25</f>
        <v>23.92916666666666</v>
      </c>
      <c r="W8" s="13">
        <f>[4]Dezembro!$B$26</f>
        <v>23.587500000000002</v>
      </c>
      <c r="X8" s="13">
        <f>[4]Dezembro!$B$27</f>
        <v>23.816666666666666</v>
      </c>
      <c r="Y8" s="13">
        <f>[4]Dezembro!$B$28</f>
        <v>24.216666666666665</v>
      </c>
      <c r="Z8" s="13">
        <f>[4]Dezembro!$B$29</f>
        <v>24.574999999999999</v>
      </c>
      <c r="AA8" s="13">
        <f>[4]Dezembro!$B$30</f>
        <v>24.191666666666666</v>
      </c>
      <c r="AB8" s="13">
        <f>[4]Dezembro!$B$31</f>
        <v>24.625000000000004</v>
      </c>
      <c r="AC8" s="13">
        <f>[4]Dezembro!$B$32</f>
        <v>26.341666666666669</v>
      </c>
      <c r="AD8" s="13">
        <f>[4]Dezembro!$B$33</f>
        <v>25.833333333333332</v>
      </c>
      <c r="AE8" s="13">
        <f>[4]Dezembro!$B$34</f>
        <v>24.458333333333343</v>
      </c>
      <c r="AF8" s="13">
        <f>[4]Dezembro!$B$35</f>
        <v>24.620833333333334</v>
      </c>
      <c r="AG8" s="40">
        <f t="shared" si="1"/>
        <v>26.031720430107534</v>
      </c>
    </row>
    <row r="9" spans="1:33" ht="17.100000000000001" customHeight="1" x14ac:dyDescent="0.2">
      <c r="A9" s="38" t="s">
        <v>46</v>
      </c>
      <c r="B9" s="13">
        <f>[5]Dezembro!$B$5</f>
        <v>24.462500000000002</v>
      </c>
      <c r="C9" s="13">
        <f>[5]Dezembro!$B$6</f>
        <v>26.091666666666669</v>
      </c>
      <c r="D9" s="13">
        <f>[5]Dezembro!$B$7</f>
        <v>26.979166666666668</v>
      </c>
      <c r="E9" s="13">
        <f>[5]Dezembro!$B$8</f>
        <v>24.962500000000002</v>
      </c>
      <c r="F9" s="13">
        <f>[5]Dezembro!$B$9</f>
        <v>25.991666666666664</v>
      </c>
      <c r="G9" s="13">
        <f>[5]Dezembro!$B$10</f>
        <v>27.104166666666661</v>
      </c>
      <c r="H9" s="13">
        <f>[5]Dezembro!$B$11</f>
        <v>25.637499999999999</v>
      </c>
      <c r="I9" s="13">
        <f>[5]Dezembro!$B$12</f>
        <v>27.033333333333331</v>
      </c>
      <c r="J9" s="13">
        <f>[5]Dezembro!$B$13</f>
        <v>27.649999999999995</v>
      </c>
      <c r="K9" s="13">
        <f>[5]Dezembro!$B$14</f>
        <v>26.529166666666669</v>
      </c>
      <c r="L9" s="13">
        <f>[5]Dezembro!$B$15</f>
        <v>26.745833333333323</v>
      </c>
      <c r="M9" s="13">
        <f>[5]Dezembro!$B$16</f>
        <v>25.504166666666663</v>
      </c>
      <c r="N9" s="13">
        <f>[5]Dezembro!$B$17</f>
        <v>26.345833333333331</v>
      </c>
      <c r="O9" s="13">
        <f>[5]Dezembro!$B$18</f>
        <v>28.495833333333334</v>
      </c>
      <c r="P9" s="13">
        <f>[5]Dezembro!$B$19</f>
        <v>29.525000000000006</v>
      </c>
      <c r="Q9" s="13">
        <f>[5]Dezembro!$B$20</f>
        <v>29.041666666666661</v>
      </c>
      <c r="R9" s="13">
        <f>[5]Dezembro!$B$21</f>
        <v>28.837500000000002</v>
      </c>
      <c r="S9" s="13">
        <f>[5]Dezembro!$B$22</f>
        <v>26.383333333333336</v>
      </c>
      <c r="T9" s="13">
        <f>[5]Dezembro!$B$23</f>
        <v>27.383333333333326</v>
      </c>
      <c r="U9" s="13">
        <f>[5]Dezembro!$B$24</f>
        <v>25.108333333333331</v>
      </c>
      <c r="V9" s="13">
        <f>[5]Dezembro!$B$25</f>
        <v>24.062500000000004</v>
      </c>
      <c r="W9" s="13">
        <f>[5]Dezembro!$B$26</f>
        <v>25.129166666666663</v>
      </c>
      <c r="X9" s="13">
        <f>[5]Dezembro!$B$27</f>
        <v>25.820833333333329</v>
      </c>
      <c r="Y9" s="13">
        <f>[5]Dezembro!$B$28</f>
        <v>23.441666666666666</v>
      </c>
      <c r="Z9" s="13">
        <f>[5]Dezembro!$B$29</f>
        <v>23.362500000000001</v>
      </c>
      <c r="AA9" s="13">
        <f>[5]Dezembro!$B$30</f>
        <v>24.7</v>
      </c>
      <c r="AB9" s="13">
        <f>[5]Dezembro!$B$31</f>
        <v>26.741666666666664</v>
      </c>
      <c r="AC9" s="13">
        <f>[5]Dezembro!$B$32</f>
        <v>25.512500000000003</v>
      </c>
      <c r="AD9" s="13">
        <f>[5]Dezembro!$B$33</f>
        <v>25.720833333333335</v>
      </c>
      <c r="AE9" s="13">
        <f>[5]Dezembro!$B$34</f>
        <v>27.512499999999999</v>
      </c>
      <c r="AF9" s="13">
        <f>[5]Dezembro!$B$35</f>
        <v>26.86666666666666</v>
      </c>
      <c r="AG9" s="40">
        <f t="shared" si="1"/>
        <v>26.280107526881721</v>
      </c>
    </row>
    <row r="10" spans="1:33" ht="17.100000000000001" customHeight="1" x14ac:dyDescent="0.2">
      <c r="A10" s="38" t="s">
        <v>2</v>
      </c>
      <c r="B10" s="13">
        <f>[6]Dezembro!$B$5</f>
        <v>22.137500000000003</v>
      </c>
      <c r="C10" s="13">
        <f>[6]Dezembro!$B$6</f>
        <v>25.283333333333331</v>
      </c>
      <c r="D10" s="13">
        <f>[6]Dezembro!$B$7</f>
        <v>25.587500000000002</v>
      </c>
      <c r="E10" s="13">
        <f>[6]Dezembro!$B$8</f>
        <v>23.229166666666661</v>
      </c>
      <c r="F10" s="13">
        <f>[6]Dezembro!$B$9</f>
        <v>24.995833333333337</v>
      </c>
      <c r="G10" s="13">
        <f>[6]Dezembro!$B$10</f>
        <v>23.979166666666671</v>
      </c>
      <c r="H10" s="13">
        <f>[6]Dezembro!$B$11</f>
        <v>24.054166666666664</v>
      </c>
      <c r="I10" s="13">
        <f>[6]Dezembro!$B$12</f>
        <v>24.170833333333334</v>
      </c>
      <c r="J10" s="13">
        <f>[6]Dezembro!$B$13</f>
        <v>26.229166666666661</v>
      </c>
      <c r="K10" s="13">
        <f>[6]Dezembro!$B$14</f>
        <v>23.475000000000005</v>
      </c>
      <c r="L10" s="13">
        <f>[6]Dezembro!$B$15</f>
        <v>25.275000000000002</v>
      </c>
      <c r="M10" s="13">
        <f>[6]Dezembro!$B$16</f>
        <v>26.362500000000001</v>
      </c>
      <c r="N10" s="13">
        <f>[6]Dezembro!$B$17</f>
        <v>26.920833333333338</v>
      </c>
      <c r="O10" s="13">
        <f>[6]Dezembro!$B$18</f>
        <v>28.433333333333326</v>
      </c>
      <c r="P10" s="13">
        <f>[6]Dezembro!$B$19</f>
        <v>27.875</v>
      </c>
      <c r="Q10" s="13">
        <f>[6]Dezembro!$B$20</f>
        <v>27.887500000000006</v>
      </c>
      <c r="R10" s="13">
        <f>[6]Dezembro!$B$21</f>
        <v>25.512500000000003</v>
      </c>
      <c r="S10" s="13">
        <f>[6]Dezembro!$B$22</f>
        <v>24.345833333333331</v>
      </c>
      <c r="T10" s="13">
        <f>[6]Dezembro!$B$23</f>
        <v>26.529166666666669</v>
      </c>
      <c r="U10" s="13">
        <f>[6]Dezembro!$B$24</f>
        <v>23.895833333333332</v>
      </c>
      <c r="V10" s="13">
        <f>[6]Dezembro!$B$25</f>
        <v>24.25</v>
      </c>
      <c r="W10" s="13">
        <f>[6]Dezembro!$B$26</f>
        <v>23.141666666666666</v>
      </c>
      <c r="X10" s="13">
        <f>[6]Dezembro!$B$27</f>
        <v>22.929166666666671</v>
      </c>
      <c r="Y10" s="13">
        <f>[6]Dezembro!$B$28</f>
        <v>22.237500000000001</v>
      </c>
      <c r="Z10" s="13">
        <f>[6]Dezembro!$B$29</f>
        <v>23.495833333333334</v>
      </c>
      <c r="AA10" s="13">
        <f>[6]Dezembro!$B$30</f>
        <v>23.508333333333336</v>
      </c>
      <c r="AB10" s="13">
        <f>[6]Dezembro!$B$31</f>
        <v>24.804166666666664</v>
      </c>
      <c r="AC10" s="13">
        <f>[6]Dezembro!$B$32</f>
        <v>25.487500000000001</v>
      </c>
      <c r="AD10" s="13">
        <f>[6]Dezembro!$B$33</f>
        <v>24.387499999999999</v>
      </c>
      <c r="AE10" s="13">
        <f>[6]Dezembro!$B$34</f>
        <v>24.25</v>
      </c>
      <c r="AF10" s="13">
        <f>[6]Dezembro!$B$35</f>
        <v>25.125</v>
      </c>
      <c r="AG10" s="40">
        <f t="shared" si="1"/>
        <v>24.832123655913971</v>
      </c>
    </row>
    <row r="11" spans="1:33" ht="17.100000000000001" customHeight="1" x14ac:dyDescent="0.2">
      <c r="A11" s="38" t="s">
        <v>3</v>
      </c>
      <c r="B11" s="13">
        <f>[7]Dezembro!$B$5</f>
        <v>23.224999999999998</v>
      </c>
      <c r="C11" s="13">
        <f>[7]Dezembro!$B$6</f>
        <v>23.954166666666669</v>
      </c>
      <c r="D11" s="13">
        <f>[7]Dezembro!$B$7</f>
        <v>26.620833333333334</v>
      </c>
      <c r="E11" s="13">
        <f>[7]Dezembro!$B$8</f>
        <v>26.058333333333334</v>
      </c>
      <c r="F11" s="13">
        <f>[7]Dezembro!$B$9</f>
        <v>24.670833333333334</v>
      </c>
      <c r="G11" s="13">
        <f>[7]Dezembro!$B$10</f>
        <v>24.645833333333332</v>
      </c>
      <c r="H11" s="13">
        <f>[7]Dezembro!$B$11</f>
        <v>25.716666666666672</v>
      </c>
      <c r="I11" s="13">
        <f>[7]Dezembro!$B$12</f>
        <v>25.987499999999994</v>
      </c>
      <c r="J11" s="13">
        <f>[7]Dezembro!$B$13</f>
        <v>26.187500000000004</v>
      </c>
      <c r="K11" s="13">
        <f>[7]Dezembro!$B$14</f>
        <v>27.200000000000003</v>
      </c>
      <c r="L11" s="13">
        <f>[7]Dezembro!$B$15</f>
        <v>27.304166666666671</v>
      </c>
      <c r="M11" s="13">
        <f>[7]Dezembro!$B$16</f>
        <v>26.495833333333341</v>
      </c>
      <c r="N11" s="13">
        <f>[7]Dezembro!$B$17</f>
        <v>26.920833333333324</v>
      </c>
      <c r="O11" s="13">
        <f>[7]Dezembro!$B$18</f>
        <v>26.104166666666668</v>
      </c>
      <c r="P11" s="13">
        <f>[7]Dezembro!$B$19</f>
        <v>27.491666666666664</v>
      </c>
      <c r="Q11" s="13">
        <f>[7]Dezembro!$B$20</f>
        <v>26.129166666666666</v>
      </c>
      <c r="R11" s="13">
        <f>[7]Dezembro!$B$21</f>
        <v>24.629166666666666</v>
      </c>
      <c r="S11" s="13">
        <f>[7]Dezembro!$B$22</f>
        <v>25.854166666666668</v>
      </c>
      <c r="T11" s="13">
        <f>[7]Dezembro!$B$23</f>
        <v>26.841666666666669</v>
      </c>
      <c r="U11" s="13">
        <f>[7]Dezembro!$B$24</f>
        <v>24.608333333333334</v>
      </c>
      <c r="V11" s="13">
        <f>[7]Dezembro!$B$25</f>
        <v>24.8</v>
      </c>
      <c r="W11" s="13">
        <f>[7]Dezembro!$B$26</f>
        <v>22.950000000000003</v>
      </c>
      <c r="X11" s="13">
        <f>[7]Dezembro!$B$27</f>
        <v>24.591666666666669</v>
      </c>
      <c r="Y11" s="13">
        <f>[7]Dezembro!$B$28</f>
        <v>25.845833333333335</v>
      </c>
      <c r="Z11" s="13">
        <f>[7]Dezembro!$B$29</f>
        <v>25.49166666666666</v>
      </c>
      <c r="AA11" s="13">
        <f>[7]Dezembro!$B$30</f>
        <v>24.395833333333329</v>
      </c>
      <c r="AB11" s="13">
        <f>[7]Dezembro!$B$31</f>
        <v>25.920833333333334</v>
      </c>
      <c r="AC11" s="13">
        <f>[7]Dezembro!$B$32</f>
        <v>25.979166666666671</v>
      </c>
      <c r="AD11" s="13">
        <f>[7]Dezembro!$B$33</f>
        <v>24.945833333333326</v>
      </c>
      <c r="AE11" s="13">
        <f>[7]Dezembro!$B$34</f>
        <v>24.141666666666666</v>
      </c>
      <c r="AF11" s="13">
        <f>[7]Dezembro!$B$35</f>
        <v>24.170833333333331</v>
      </c>
      <c r="AG11" s="40">
        <f t="shared" si="1"/>
        <v>25.47997311827957</v>
      </c>
    </row>
    <row r="12" spans="1:33" ht="17.100000000000001" customHeight="1" x14ac:dyDescent="0.2">
      <c r="A12" s="38" t="s">
        <v>4</v>
      </c>
      <c r="B12" s="13">
        <f>[8]Dezembro!$B$5</f>
        <v>21.570833333333329</v>
      </c>
      <c r="C12" s="13">
        <f>[8]Dezembro!$B$6</f>
        <v>22.55</v>
      </c>
      <c r="D12" s="13">
        <f>[8]Dezembro!$B$7</f>
        <v>23.395833333333332</v>
      </c>
      <c r="E12" s="13">
        <f>[8]Dezembro!$B$8</f>
        <v>23.529166666666665</v>
      </c>
      <c r="F12" s="13">
        <f>[8]Dezembro!$B$9</f>
        <v>22.441666666666666</v>
      </c>
      <c r="G12" s="13">
        <f>[8]Dezembro!$B$10</f>
        <v>22.170833333333334</v>
      </c>
      <c r="H12" s="13">
        <f>[8]Dezembro!$B$11</f>
        <v>23.4375</v>
      </c>
      <c r="I12" s="13">
        <f>[8]Dezembro!$B$12</f>
        <v>23.374999999999996</v>
      </c>
      <c r="J12" s="13">
        <f>[8]Dezembro!$B$13</f>
        <v>22.55</v>
      </c>
      <c r="K12" s="13">
        <f>[8]Dezembro!$B$14</f>
        <v>23.404166666666665</v>
      </c>
      <c r="L12" s="13">
        <f>[8]Dezembro!$B$15</f>
        <v>23.683333333333334</v>
      </c>
      <c r="M12" s="13">
        <f>[8]Dezembro!$B$16</f>
        <v>24.662499999999998</v>
      </c>
      <c r="N12" s="13">
        <f>[8]Dezembro!$B$17</f>
        <v>24.545833333333334</v>
      </c>
      <c r="O12" s="13">
        <f>[8]Dezembro!$B$18</f>
        <v>24.187500000000004</v>
      </c>
      <c r="P12" s="13">
        <f>[8]Dezembro!$B$19</f>
        <v>24.554166666666664</v>
      </c>
      <c r="Q12" s="13">
        <f>[8]Dezembro!$B$20</f>
        <v>23.345833333333331</v>
      </c>
      <c r="R12" s="13">
        <f>[8]Dezembro!$B$21</f>
        <v>22.445833333333336</v>
      </c>
      <c r="S12" s="13">
        <f>[8]Dezembro!$B$22</f>
        <v>23.349999999999998</v>
      </c>
      <c r="T12" s="13">
        <f>[8]Dezembro!$B$23</f>
        <v>23.995833333333337</v>
      </c>
      <c r="U12" s="13">
        <f>[8]Dezembro!$B$24</f>
        <v>22.0625</v>
      </c>
      <c r="V12" s="13">
        <f>[8]Dezembro!$B$25</f>
        <v>21.329166666666662</v>
      </c>
      <c r="W12" s="13">
        <f>[8]Dezembro!$B$26</f>
        <v>20.658333333333331</v>
      </c>
      <c r="X12" s="13">
        <f>[8]Dezembro!$B$27</f>
        <v>22.079166666666666</v>
      </c>
      <c r="Y12" s="13">
        <f>[8]Dezembro!$B$28</f>
        <v>23.625</v>
      </c>
      <c r="Z12" s="13">
        <f>[8]Dezembro!$B$29</f>
        <v>23.483333333333334</v>
      </c>
      <c r="AA12" s="13">
        <f>[8]Dezembro!$B$30</f>
        <v>22.275000000000002</v>
      </c>
      <c r="AB12" s="13">
        <f>[8]Dezembro!$B$31</f>
        <v>23.262499999999999</v>
      </c>
      <c r="AC12" s="13">
        <f>[8]Dezembro!$B$32</f>
        <v>22.754166666666666</v>
      </c>
      <c r="AD12" s="13">
        <f>[8]Dezembro!$B$33</f>
        <v>22.912499999999998</v>
      </c>
      <c r="AE12" s="13">
        <f>[8]Dezembro!$B$34</f>
        <v>23.458333333333332</v>
      </c>
      <c r="AF12" s="13">
        <f>[8]Dezembro!$B$35</f>
        <v>22.987500000000001</v>
      </c>
      <c r="AG12" s="40">
        <f t="shared" si="1"/>
        <v>23.034946236559144</v>
      </c>
    </row>
    <row r="13" spans="1:33" ht="17.100000000000001" customHeight="1" x14ac:dyDescent="0.2">
      <c r="A13" s="38" t="s">
        <v>5</v>
      </c>
      <c r="B13" s="13">
        <f>[9]Dezembro!$B$5</f>
        <v>25.446153846153848</v>
      </c>
      <c r="C13" s="13">
        <f>[9]Dezembro!$B$6</f>
        <v>27.711111111111109</v>
      </c>
      <c r="D13" s="13">
        <f>[9]Dezembro!$B$7</f>
        <v>27.830434782608691</v>
      </c>
      <c r="E13" s="13">
        <f>[9]Dezembro!$B$8</f>
        <v>25.431249999999999</v>
      </c>
      <c r="F13" s="13">
        <f>[9]Dezembro!$B$9</f>
        <v>27.578571428571426</v>
      </c>
      <c r="G13" s="13">
        <f>[9]Dezembro!$B$10</f>
        <v>28.275000000000006</v>
      </c>
      <c r="H13" s="13">
        <f>[9]Dezembro!$B$11</f>
        <v>26.204166666666662</v>
      </c>
      <c r="I13" s="13">
        <f>[9]Dezembro!$B$12</f>
        <v>28.291666666666671</v>
      </c>
      <c r="J13" s="13">
        <f>[9]Dezembro!$B$13</f>
        <v>28.229166666666661</v>
      </c>
      <c r="K13" s="13">
        <f>[9]Dezembro!$B$14</f>
        <v>25.558333333333337</v>
      </c>
      <c r="L13" s="13">
        <f>[9]Dezembro!$B$15</f>
        <v>28.812500000000004</v>
      </c>
      <c r="M13" s="13">
        <f>[9]Dezembro!$B$16</f>
        <v>29.645833333333332</v>
      </c>
      <c r="N13" s="13">
        <f>[9]Dezembro!$B$17</f>
        <v>29.762500000000003</v>
      </c>
      <c r="O13" s="13">
        <f>[9]Dezembro!$B$18</f>
        <v>30.475000000000005</v>
      </c>
      <c r="P13" s="13">
        <f>[9]Dezembro!$B$19</f>
        <v>32.045000000000002</v>
      </c>
      <c r="Q13" s="13">
        <f>[9]Dezembro!$B$20</f>
        <v>31.356249999999999</v>
      </c>
      <c r="R13" s="13">
        <f>[9]Dezembro!$B$21</f>
        <v>30.618749999999999</v>
      </c>
      <c r="S13" s="13">
        <f>[9]Dezembro!$B$22</f>
        <v>27.986666666666665</v>
      </c>
      <c r="T13" s="13">
        <f>[9]Dezembro!$B$23</f>
        <v>28.822222222222226</v>
      </c>
      <c r="U13" s="13">
        <f>[9]Dezembro!$B$24</f>
        <v>28.726315789473688</v>
      </c>
      <c r="V13" s="13">
        <f>[9]Dezembro!$B$25</f>
        <v>28.917647058823526</v>
      </c>
      <c r="W13" s="13">
        <f>[9]Dezembro!$B$26</f>
        <v>26.838888888888889</v>
      </c>
      <c r="X13" s="13">
        <f>[9]Dezembro!$B$27</f>
        <v>26.370588235294118</v>
      </c>
      <c r="Y13" s="13">
        <f>[9]Dezembro!$B$28</f>
        <v>26.612500000000001</v>
      </c>
      <c r="Z13" s="13">
        <f>[9]Dezembro!$B$29</f>
        <v>25.571428571428573</v>
      </c>
      <c r="AA13" s="13">
        <f>[9]Dezembro!$B$30</f>
        <v>26.042857142857141</v>
      </c>
      <c r="AB13" s="13">
        <f>[9]Dezembro!$B$31</f>
        <v>28.266666666666669</v>
      </c>
      <c r="AC13" s="13">
        <f>[9]Dezembro!$B$32</f>
        <v>27.629166666666666</v>
      </c>
      <c r="AD13" s="13">
        <f>[9]Dezembro!$B$33</f>
        <v>26.857142857142858</v>
      </c>
      <c r="AE13" s="13">
        <f>[9]Dezembro!$B$34</f>
        <v>27.894117647058827</v>
      </c>
      <c r="AF13" s="13">
        <f>[9]Dezembro!$B$35</f>
        <v>28.608333333333334</v>
      </c>
      <c r="AG13" s="40">
        <f t="shared" si="1"/>
        <v>28.013426760697897</v>
      </c>
    </row>
    <row r="14" spans="1:33" ht="17.100000000000001" customHeight="1" x14ac:dyDescent="0.2">
      <c r="A14" s="38" t="s">
        <v>48</v>
      </c>
      <c r="B14" s="13">
        <f>[10]Dezembro!$B$5</f>
        <v>22.6</v>
      </c>
      <c r="C14" s="13">
        <f>[10]Dezembro!$B$6</f>
        <v>23.594999999999999</v>
      </c>
      <c r="D14" s="13">
        <f>[10]Dezembro!$B$7</f>
        <v>24.618181818181821</v>
      </c>
      <c r="E14" s="13">
        <f>[10]Dezembro!$B$8</f>
        <v>24.952380952380953</v>
      </c>
      <c r="F14" s="13">
        <f>[10]Dezembro!$B$9</f>
        <v>23.559090909090909</v>
      </c>
      <c r="G14" s="13">
        <f>[10]Dezembro!$B$10</f>
        <v>23.628571428571426</v>
      </c>
      <c r="H14" s="13">
        <f>[10]Dezembro!$B$11</f>
        <v>23.933333333333337</v>
      </c>
      <c r="I14" s="13">
        <f>[10]Dezembro!$B$12</f>
        <v>24.533333333333335</v>
      </c>
      <c r="J14" s="13">
        <f>[10]Dezembro!$B$13</f>
        <v>23.447619047619046</v>
      </c>
      <c r="K14" s="13">
        <f>[10]Dezembro!$B$14</f>
        <v>23.569999999999997</v>
      </c>
      <c r="L14" s="13">
        <f>[10]Dezembro!$B$15</f>
        <v>24.286363636363635</v>
      </c>
      <c r="M14" s="13">
        <f>[10]Dezembro!$B$16</f>
        <v>25.909523809523805</v>
      </c>
      <c r="N14" s="13">
        <f>[10]Dezembro!$B$17</f>
        <v>25.519047619047623</v>
      </c>
      <c r="O14" s="13">
        <f>[10]Dezembro!$B$18</f>
        <v>25.847619047619052</v>
      </c>
      <c r="P14" s="13">
        <f>[10]Dezembro!$B$19</f>
        <v>25.323809523809526</v>
      </c>
      <c r="Q14" s="13">
        <f>[10]Dezembro!$B$20</f>
        <v>24.214285714285712</v>
      </c>
      <c r="R14" s="13">
        <f>[10]Dezembro!$B$21</f>
        <v>23.523809523809526</v>
      </c>
      <c r="S14" s="13">
        <f>[10]Dezembro!$B$22</f>
        <v>24.161904761904765</v>
      </c>
      <c r="T14" s="13">
        <f>[10]Dezembro!$B$23</f>
        <v>23.3</v>
      </c>
      <c r="U14" s="13">
        <f>[10]Dezembro!$B$24</f>
        <v>21.304166666666667</v>
      </c>
      <c r="V14" s="13">
        <f>[10]Dezembro!$B$25</f>
        <v>21.937500000000004</v>
      </c>
      <c r="W14" s="13">
        <f>[10]Dezembro!$B$26</f>
        <v>21.675000000000001</v>
      </c>
      <c r="X14" s="13">
        <f>[10]Dezembro!$B$27</f>
        <v>23.091666666666669</v>
      </c>
      <c r="Y14" s="13">
        <f>[10]Dezembro!$B$28</f>
        <v>23.412499999999998</v>
      </c>
      <c r="Z14" s="13">
        <f>[10]Dezembro!$B$29</f>
        <v>23.150000000000002</v>
      </c>
      <c r="AA14" s="13">
        <f>[10]Dezembro!$B$30</f>
        <v>23.179166666666664</v>
      </c>
      <c r="AB14" s="13">
        <f>[10]Dezembro!$B$31</f>
        <v>23.275000000000002</v>
      </c>
      <c r="AC14" s="13">
        <f>[10]Dezembro!$B$32</f>
        <v>23.833333333333332</v>
      </c>
      <c r="AD14" s="13">
        <f>[10]Dezembro!$B$33</f>
        <v>24.154166666666665</v>
      </c>
      <c r="AE14" s="13">
        <f>[10]Dezembro!$B$34</f>
        <v>23.641666666666669</v>
      </c>
      <c r="AF14" s="13">
        <f>[10]Dezembro!$B$35</f>
        <v>23.75833333333334</v>
      </c>
      <c r="AG14" s="40">
        <f>AVERAGE(B14:AF14)</f>
        <v>23.772141111576598</v>
      </c>
    </row>
    <row r="15" spans="1:33" ht="17.100000000000001" customHeight="1" x14ac:dyDescent="0.2">
      <c r="A15" s="38" t="s">
        <v>6</v>
      </c>
      <c r="B15" s="13">
        <f>[11]Dezembro!$B$5</f>
        <v>23.729166666666668</v>
      </c>
      <c r="C15" s="13">
        <f>[11]Dezembro!$B$6</f>
        <v>25.0625</v>
      </c>
      <c r="D15" s="13">
        <f>[11]Dezembro!$B$7</f>
        <v>25.583333333333339</v>
      </c>
      <c r="E15" s="13">
        <f>[11]Dezembro!$B$8</f>
        <v>24.004166666666666</v>
      </c>
      <c r="F15" s="13">
        <f>[11]Dezembro!$B$9</f>
        <v>26.629166666666663</v>
      </c>
      <c r="G15" s="13">
        <f>[11]Dezembro!$B$10</f>
        <v>26.520833333333329</v>
      </c>
      <c r="H15" s="13">
        <f>[11]Dezembro!$B$11</f>
        <v>26.087499999999995</v>
      </c>
      <c r="I15" s="13">
        <f>[11]Dezembro!$B$12</f>
        <v>26.058333333333334</v>
      </c>
      <c r="J15" s="13">
        <f>[11]Dezembro!$B$13</f>
        <v>25.191666666666663</v>
      </c>
      <c r="K15" s="13">
        <f>[11]Dezembro!$B$14</f>
        <v>26.375000000000004</v>
      </c>
      <c r="L15" s="13">
        <f>[11]Dezembro!$B$15</f>
        <v>26.200000000000003</v>
      </c>
      <c r="M15" s="13">
        <f>[11]Dezembro!$B$16</f>
        <v>26.316666666666666</v>
      </c>
      <c r="N15" s="13">
        <f>[11]Dezembro!$B$17</f>
        <v>26.962500000000002</v>
      </c>
      <c r="O15" s="13">
        <f>[11]Dezembro!$B$18</f>
        <v>27.770833333333332</v>
      </c>
      <c r="P15" s="13">
        <f>[11]Dezembro!$B$19</f>
        <v>27.662499999999998</v>
      </c>
      <c r="Q15" s="13">
        <f>[11]Dezembro!$B$20</f>
        <v>25.641666666666662</v>
      </c>
      <c r="R15" s="13">
        <f>[11]Dezembro!$B$21</f>
        <v>25.00833333333334</v>
      </c>
      <c r="S15" s="13">
        <f>[11]Dezembro!$B$22</f>
        <v>26.899999999999995</v>
      </c>
      <c r="T15" s="13">
        <f>[11]Dezembro!$B$23</f>
        <v>27.404166666666665</v>
      </c>
      <c r="U15" s="13">
        <f>[11]Dezembro!$B$24</f>
        <v>25.458333333333343</v>
      </c>
      <c r="V15" s="13">
        <f>[11]Dezembro!$B$25</f>
        <v>23.929166666666671</v>
      </c>
      <c r="W15" s="13">
        <f>[11]Dezembro!$B$26</f>
        <v>24.483333333333334</v>
      </c>
      <c r="X15" s="13">
        <f>[11]Dezembro!$B$27</f>
        <v>24.3125</v>
      </c>
      <c r="Y15" s="13">
        <f>[11]Dezembro!$B$28</f>
        <v>26.095833333333331</v>
      </c>
      <c r="Z15" s="13">
        <f>[11]Dezembro!$B$29</f>
        <v>26.112499999999994</v>
      </c>
      <c r="AA15" s="13">
        <f>[11]Dezembro!$B$30</f>
        <v>26.787499999999998</v>
      </c>
      <c r="AB15" s="13">
        <f>[11]Dezembro!$B$31</f>
        <v>25.491666666666671</v>
      </c>
      <c r="AC15" s="13">
        <f>[11]Dezembro!$B$32</f>
        <v>27.020833333333339</v>
      </c>
      <c r="AD15" s="13">
        <f>[11]Dezembro!$B$33</f>
        <v>26.916666666666668</v>
      </c>
      <c r="AE15" s="13">
        <f>[11]Dezembro!$B$34</f>
        <v>27.270833333333329</v>
      </c>
      <c r="AF15" s="13">
        <f>[11]Dezembro!$B$35</f>
        <v>26.570833333333329</v>
      </c>
      <c r="AG15" s="40">
        <f t="shared" si="1"/>
        <v>25.985752688172042</v>
      </c>
    </row>
    <row r="16" spans="1:33" ht="17.100000000000001" customHeight="1" x14ac:dyDescent="0.2">
      <c r="A16" s="38" t="s">
        <v>7</v>
      </c>
      <c r="B16" s="13">
        <f>[12]Dezembro!$B$5</f>
        <v>21.695833333333336</v>
      </c>
      <c r="C16" s="13">
        <f>[12]Dezembro!$B$6</f>
        <v>24.137500000000003</v>
      </c>
      <c r="D16" s="13">
        <f>[12]Dezembro!$B$7</f>
        <v>25.537500000000005</v>
      </c>
      <c r="E16" s="13">
        <f>[12]Dezembro!$B$8</f>
        <v>25.129166666666659</v>
      </c>
      <c r="F16" s="13">
        <f>[12]Dezembro!$B$9</f>
        <v>24.987500000000001</v>
      </c>
      <c r="G16" s="13">
        <f>[12]Dezembro!$B$10</f>
        <v>24.087499999999995</v>
      </c>
      <c r="H16" s="13">
        <f>[12]Dezembro!$B$11</f>
        <v>23.987499999999997</v>
      </c>
      <c r="I16" s="13">
        <f>[12]Dezembro!$B$12</f>
        <v>25.470833333333331</v>
      </c>
      <c r="J16" s="13">
        <f>[12]Dezembro!$B$13</f>
        <v>27.583333333333343</v>
      </c>
      <c r="K16" s="13">
        <f>[12]Dezembro!$B$14</f>
        <v>26.645833333333329</v>
      </c>
      <c r="L16" s="13">
        <f>[12]Dezembro!$B$15</f>
        <v>26.075000000000003</v>
      </c>
      <c r="M16" s="13">
        <f>[12]Dezembro!$B$16</f>
        <v>25.391666666666666</v>
      </c>
      <c r="N16" s="13">
        <f>[12]Dezembro!$B$17</f>
        <v>26.445833333333336</v>
      </c>
      <c r="O16" s="13">
        <f>[12]Dezembro!$B$18</f>
        <v>28.291666666666668</v>
      </c>
      <c r="P16" s="13">
        <f>[12]Dezembro!$B$19</f>
        <v>28.666666666666661</v>
      </c>
      <c r="Q16" s="13">
        <f>[12]Dezembro!$B$20</f>
        <v>28.133333333333329</v>
      </c>
      <c r="R16" s="13">
        <f>[12]Dezembro!$B$21</f>
        <v>26.69583333333334</v>
      </c>
      <c r="S16" s="13">
        <f>[12]Dezembro!$B$22</f>
        <v>25.25</v>
      </c>
      <c r="T16" s="13">
        <f>[12]Dezembro!$B$23</f>
        <v>26.008333333333336</v>
      </c>
      <c r="U16" s="13">
        <f>[12]Dezembro!$B$24</f>
        <v>23.429166666666664</v>
      </c>
      <c r="V16" s="13">
        <f>[12]Dezembro!$B$25</f>
        <v>22.525000000000002</v>
      </c>
      <c r="W16" s="13">
        <f>[12]Dezembro!$B$26</f>
        <v>22.837500000000006</v>
      </c>
      <c r="X16" s="13">
        <f>[12]Dezembro!$B$27</f>
        <v>21.87692307692307</v>
      </c>
      <c r="Y16" s="13" t="str">
        <f>[12]Dezembro!$B$28</f>
        <v>*</v>
      </c>
      <c r="Z16" s="13" t="str">
        <f>[12]Dezembro!$B$29</f>
        <v>*</v>
      </c>
      <c r="AA16" s="13" t="str">
        <f>[12]Dezembro!$B$30</f>
        <v>*</v>
      </c>
      <c r="AB16" s="13" t="str">
        <f>[12]Dezembro!$B$31</f>
        <v>*</v>
      </c>
      <c r="AC16" s="13" t="str">
        <f>[12]Dezembro!$B$32</f>
        <v>*</v>
      </c>
      <c r="AD16" s="13" t="str">
        <f>[12]Dezembro!$B$33</f>
        <v>*</v>
      </c>
      <c r="AE16" s="13" t="str">
        <f>[12]Dezembro!$B$34</f>
        <v>*</v>
      </c>
      <c r="AF16" s="13" t="str">
        <f>[12]Dezembro!$B$35</f>
        <v>*</v>
      </c>
      <c r="AG16" s="40">
        <f t="shared" si="1"/>
        <v>25.256061872909694</v>
      </c>
    </row>
    <row r="17" spans="1:33" ht="17.100000000000001" customHeight="1" x14ac:dyDescent="0.2">
      <c r="A17" s="38" t="s">
        <v>8</v>
      </c>
      <c r="B17" s="13">
        <f>[13]Dezembro!$B$5</f>
        <v>22.820833333333329</v>
      </c>
      <c r="C17" s="13">
        <f>[13]Dezembro!$B$6</f>
        <v>24.591666666666665</v>
      </c>
      <c r="D17" s="13">
        <f>[13]Dezembro!$B$7</f>
        <v>25.841666666666669</v>
      </c>
      <c r="E17" s="13">
        <f>[13]Dezembro!$B$8</f>
        <v>26.641666666666669</v>
      </c>
      <c r="F17" s="13">
        <f>[13]Dezembro!$B$9</f>
        <v>26.295833333333331</v>
      </c>
      <c r="G17" s="13">
        <f>[13]Dezembro!$B$10</f>
        <v>23.566666666666663</v>
      </c>
      <c r="H17" s="13">
        <f>[13]Dezembro!$B$11</f>
        <v>24.612499999999997</v>
      </c>
      <c r="I17" s="13">
        <f>[13]Dezembro!$B$12</f>
        <v>26.570833333333329</v>
      </c>
      <c r="J17" s="13">
        <f>[13]Dezembro!$B$13</f>
        <v>27.683333333333337</v>
      </c>
      <c r="K17" s="13">
        <f>[13]Dezembro!$B$14</f>
        <v>27.712499999999991</v>
      </c>
      <c r="L17" s="13">
        <f>[13]Dezembro!$B$15</f>
        <v>27.120833333333334</v>
      </c>
      <c r="M17" s="13">
        <f>[13]Dezembro!$B$16</f>
        <v>25.095833333333335</v>
      </c>
      <c r="N17" s="13">
        <f>[13]Dezembro!$B$17</f>
        <v>25.970833333333335</v>
      </c>
      <c r="O17" s="13">
        <f>[13]Dezembro!$B$18</f>
        <v>27.887499999999992</v>
      </c>
      <c r="P17" s="13">
        <f>[13]Dezembro!$B$19</f>
        <v>28.633333333333326</v>
      </c>
      <c r="Q17" s="13">
        <f>[13]Dezembro!$B$20</f>
        <v>28.058333333333334</v>
      </c>
      <c r="R17" s="13">
        <f>[13]Dezembro!$B$21</f>
        <v>28.433333333333334</v>
      </c>
      <c r="S17" s="13">
        <f>[13]Dezembro!$B$22</f>
        <v>26.375</v>
      </c>
      <c r="T17" s="13">
        <f>[13]Dezembro!$B$23</f>
        <v>27.120833333333326</v>
      </c>
      <c r="U17" s="13">
        <f>[13]Dezembro!$B$24</f>
        <v>24.175000000000001</v>
      </c>
      <c r="V17" s="13">
        <f>[13]Dezembro!$B$25</f>
        <v>23.074999999999999</v>
      </c>
      <c r="W17" s="13">
        <f>[13]Dezembro!$B$26</f>
        <v>24.150000000000002</v>
      </c>
      <c r="X17" s="13">
        <f>[13]Dezembro!$B$27</f>
        <v>24.3125</v>
      </c>
      <c r="Y17" s="13">
        <f>[13]Dezembro!$B$28</f>
        <v>23.5625</v>
      </c>
      <c r="Z17" s="13">
        <f>[13]Dezembro!$B$29</f>
        <v>23.458333333333332</v>
      </c>
      <c r="AA17" s="13">
        <f>[13]Dezembro!$B$30</f>
        <v>22.770833333333332</v>
      </c>
      <c r="AB17" s="13">
        <f>[13]Dezembro!$B$31</f>
        <v>22.766666666666662</v>
      </c>
      <c r="AC17" s="13">
        <f>[13]Dezembro!$B$32</f>
        <v>23.45</v>
      </c>
      <c r="AD17" s="13">
        <f>[13]Dezembro!$B$33</f>
        <v>23.637500000000006</v>
      </c>
      <c r="AE17" s="13">
        <f>[13]Dezembro!$B$34</f>
        <v>25.424999999999997</v>
      </c>
      <c r="AF17" s="13">
        <f>[13]Dezembro!$B$35</f>
        <v>25.795833333333331</v>
      </c>
      <c r="AG17" s="40">
        <f t="shared" si="1"/>
        <v>25.406854838709684</v>
      </c>
    </row>
    <row r="18" spans="1:33" ht="17.100000000000001" customHeight="1" x14ac:dyDescent="0.2">
      <c r="A18" s="38" t="s">
        <v>9</v>
      </c>
      <c r="B18" s="13">
        <f>[14]Dezembro!$B$5</f>
        <v>22.412499999999998</v>
      </c>
      <c r="C18" s="13">
        <f>[14]Dezembro!$B$6</f>
        <v>24.387499999999999</v>
      </c>
      <c r="D18" s="13">
        <f>[14]Dezembro!$B$7</f>
        <v>26.229166666666668</v>
      </c>
      <c r="E18" s="13">
        <f>[14]Dezembro!$B$8</f>
        <v>26.733333333333334</v>
      </c>
      <c r="F18" s="13">
        <f>[14]Dezembro!$B$9</f>
        <v>25.670833333333334</v>
      </c>
      <c r="G18" s="13">
        <f>[14]Dezembro!$B$10</f>
        <v>23.829166666666666</v>
      </c>
      <c r="H18" s="13">
        <f>[14]Dezembro!$B$11</f>
        <v>24.654166666666669</v>
      </c>
      <c r="I18" s="13">
        <f>[14]Dezembro!$B$12</f>
        <v>26.604166666666661</v>
      </c>
      <c r="J18" s="13">
        <f>[14]Dezembro!$B$13</f>
        <v>28.720833333333342</v>
      </c>
      <c r="K18" s="13">
        <f>[14]Dezembro!$B$14</f>
        <v>28.541666666666675</v>
      </c>
      <c r="L18" s="13">
        <f>[14]Dezembro!$B$15</f>
        <v>28.343478260869563</v>
      </c>
      <c r="M18" s="13">
        <f>[14]Dezembro!$B$16</f>
        <v>26.729166666666668</v>
      </c>
      <c r="N18" s="13">
        <f>[14]Dezembro!$B$17</f>
        <v>26.887500000000003</v>
      </c>
      <c r="O18" s="13">
        <f>[14]Dezembro!$B$18</f>
        <v>28.849999999999994</v>
      </c>
      <c r="P18" s="13">
        <f>[14]Dezembro!$B$19</f>
        <v>30.037499999999998</v>
      </c>
      <c r="Q18" s="13">
        <f>[14]Dezembro!$B$20</f>
        <v>29.458333333333329</v>
      </c>
      <c r="R18" s="13">
        <f>[14]Dezembro!$B$21</f>
        <v>28.650000000000002</v>
      </c>
      <c r="S18" s="13">
        <f>[14]Dezembro!$B$22</f>
        <v>27.654166666666665</v>
      </c>
      <c r="T18" s="13">
        <f>[14]Dezembro!$B$23</f>
        <v>27.749999999999996</v>
      </c>
      <c r="U18" s="13">
        <f>[14]Dezembro!$B$24</f>
        <v>24.237500000000001</v>
      </c>
      <c r="V18" s="13">
        <f>[14]Dezembro!$B$25</f>
        <v>23.995833333333334</v>
      </c>
      <c r="W18" s="13">
        <f>[14]Dezembro!$B$26</f>
        <v>23.558333333333337</v>
      </c>
      <c r="X18" s="13">
        <f>[14]Dezembro!$B$27</f>
        <v>23.762499999999999</v>
      </c>
      <c r="Y18" s="13">
        <f>[14]Dezembro!$B$28</f>
        <v>23.758333333333336</v>
      </c>
      <c r="Z18" s="13">
        <f>[14]Dezembro!$B$29</f>
        <v>23.441666666666663</v>
      </c>
      <c r="AA18" s="13">
        <f>[14]Dezembro!$B$30</f>
        <v>23.495833333333337</v>
      </c>
      <c r="AB18" s="13">
        <f>[14]Dezembro!$B$31</f>
        <v>23.933333333333326</v>
      </c>
      <c r="AC18" s="13">
        <f>[14]Dezembro!$B$32</f>
        <v>25.520833333333332</v>
      </c>
      <c r="AD18" s="13">
        <f>[14]Dezembro!$B$33</f>
        <v>24.395833333333332</v>
      </c>
      <c r="AE18" s="13">
        <f>[14]Dezembro!$B$34</f>
        <v>23.724999999999998</v>
      </c>
      <c r="AF18" s="13">
        <f>[14]Dezembro!$B$35</f>
        <v>25.916666666666668</v>
      </c>
      <c r="AG18" s="40">
        <f t="shared" si="1"/>
        <v>25.867262739597944</v>
      </c>
    </row>
    <row r="19" spans="1:33" ht="17.100000000000001" customHeight="1" x14ac:dyDescent="0.2">
      <c r="A19" s="38" t="s">
        <v>47</v>
      </c>
      <c r="B19" s="13">
        <f>[15]Dezembro!$B$5</f>
        <v>23.875</v>
      </c>
      <c r="C19" s="13">
        <f>[15]Dezembro!$B$6</f>
        <v>26.620833333333334</v>
      </c>
      <c r="D19" s="13">
        <f>[15]Dezembro!$B$7</f>
        <v>26.608333333333334</v>
      </c>
      <c r="E19" s="13">
        <f>[15]Dezembro!$B$8</f>
        <v>24.570833333333329</v>
      </c>
      <c r="F19" s="13">
        <f>[15]Dezembro!$B$9</f>
        <v>26.454166666666666</v>
      </c>
      <c r="G19" s="13">
        <f>[15]Dezembro!$B$10</f>
        <v>27.270833333333339</v>
      </c>
      <c r="H19" s="13">
        <f>[15]Dezembro!$B$11</f>
        <v>25.420833333333334</v>
      </c>
      <c r="I19" s="13">
        <f>[15]Dezembro!$B$12</f>
        <v>27.212500000000002</v>
      </c>
      <c r="J19" s="13">
        <f>[15]Dezembro!$B$13</f>
        <v>27.883333333333329</v>
      </c>
      <c r="K19" s="13">
        <f>[15]Dezembro!$B$14</f>
        <v>26.366666666666664</v>
      </c>
      <c r="L19" s="13">
        <f>[15]Dezembro!$B$15</f>
        <v>27.783333333333335</v>
      </c>
      <c r="M19" s="13">
        <f>[15]Dezembro!$B$16</f>
        <v>26.883333333333329</v>
      </c>
      <c r="N19" s="13">
        <f>[15]Dezembro!$B$17</f>
        <v>27.516666666666666</v>
      </c>
      <c r="O19" s="13">
        <f>[15]Dezembro!$B$18</f>
        <v>28.834782608695651</v>
      </c>
      <c r="P19" s="13">
        <f>[15]Dezembro!$B$19</f>
        <v>33.549999999999997</v>
      </c>
      <c r="Q19" s="13">
        <f>[15]Dezembro!$B$20</f>
        <v>32.458333333333329</v>
      </c>
      <c r="R19" s="13">
        <f>[15]Dezembro!$B$21</f>
        <v>28.658333333333335</v>
      </c>
      <c r="S19" s="13">
        <f>[15]Dezembro!$B$22</f>
        <v>26.504166666666666</v>
      </c>
      <c r="T19" s="13">
        <f>[15]Dezembro!$B$23</f>
        <v>27.300000000000008</v>
      </c>
      <c r="U19" s="13">
        <f>[15]Dezembro!$B$24</f>
        <v>25.893749999999994</v>
      </c>
      <c r="V19" s="13">
        <f>[15]Dezembro!$B$25</f>
        <v>26.137499999999999</v>
      </c>
      <c r="W19" s="13">
        <f>[15]Dezembro!$B$26</f>
        <v>28.090909090909086</v>
      </c>
      <c r="X19" s="13">
        <f>[15]Dezembro!$B$27</f>
        <v>25.508333333333329</v>
      </c>
      <c r="Y19" s="13">
        <f>[15]Dezembro!$B$28</f>
        <v>23.787499999999998</v>
      </c>
      <c r="Z19" s="13">
        <f>[15]Dezembro!$B$29</f>
        <v>24.170833333333331</v>
      </c>
      <c r="AA19" s="13">
        <f>[15]Dezembro!$B$30</f>
        <v>24.712499999999995</v>
      </c>
      <c r="AB19" s="13">
        <f>[15]Dezembro!$B$31</f>
        <v>26.533333333333331</v>
      </c>
      <c r="AC19" s="13">
        <f>[15]Dezembro!$B$32</f>
        <v>25.883333333333326</v>
      </c>
      <c r="AD19" s="13">
        <f>[15]Dezembro!$B$33</f>
        <v>25.194444444444446</v>
      </c>
      <c r="AE19" s="13">
        <f>[15]Dezembro!$B$34</f>
        <v>27.558333333333334</v>
      </c>
      <c r="AF19" s="13">
        <f>[15]Dezembro!$B$35</f>
        <v>28.224999999999998</v>
      </c>
      <c r="AG19" s="40">
        <f t="shared" si="1"/>
        <v>26.88606621970051</v>
      </c>
    </row>
    <row r="20" spans="1:33" ht="17.100000000000001" customHeight="1" x14ac:dyDescent="0.2">
      <c r="A20" s="38" t="s">
        <v>10</v>
      </c>
      <c r="B20" s="13">
        <f>[16]Dezembro!$B$5</f>
        <v>21.837499999999995</v>
      </c>
      <c r="C20" s="13">
        <f>[16]Dezembro!$B$6</f>
        <v>24.375</v>
      </c>
      <c r="D20" s="13">
        <f>[16]Dezembro!$B$7</f>
        <v>25.833333333333332</v>
      </c>
      <c r="E20" s="13">
        <f>[16]Dezembro!$B$8</f>
        <v>26.212499999999995</v>
      </c>
      <c r="F20" s="13">
        <f>[16]Dezembro!$B$9</f>
        <v>25.5625</v>
      </c>
      <c r="G20" s="13">
        <f>[16]Dezembro!$B$10</f>
        <v>24.287499999999998</v>
      </c>
      <c r="H20" s="13">
        <f>[16]Dezembro!$B$11</f>
        <v>24.458333333333332</v>
      </c>
      <c r="I20" s="13">
        <f>[16]Dezembro!$B$12</f>
        <v>26.075000000000006</v>
      </c>
      <c r="J20" s="13">
        <f>[16]Dezembro!$B$13</f>
        <v>27.608333333333338</v>
      </c>
      <c r="K20" s="13">
        <f>[16]Dezembro!$B$14</f>
        <v>27.4375</v>
      </c>
      <c r="L20" s="13">
        <f>[16]Dezembro!$B$15</f>
        <v>26.770833333333332</v>
      </c>
      <c r="M20" s="13">
        <f>[16]Dezembro!$B$16</f>
        <v>25.208333333333332</v>
      </c>
      <c r="N20" s="13">
        <f>[16]Dezembro!$B$17</f>
        <v>27.229166666666671</v>
      </c>
      <c r="O20" s="13">
        <f>[16]Dezembro!$B$18</f>
        <v>28.087499999999995</v>
      </c>
      <c r="P20" s="13">
        <f>[16]Dezembro!$B$19</f>
        <v>29.070833333333336</v>
      </c>
      <c r="Q20" s="13">
        <f>[16]Dezembro!$B$20</f>
        <v>28.86666666666666</v>
      </c>
      <c r="R20" s="13">
        <f>[16]Dezembro!$B$21</f>
        <v>28.895833333333332</v>
      </c>
      <c r="S20" s="13">
        <f>[16]Dezembro!$B$22</f>
        <v>26.233333333333334</v>
      </c>
      <c r="T20" s="13">
        <f>[16]Dezembro!$B$23</f>
        <v>26.316666666666659</v>
      </c>
      <c r="U20" s="13">
        <f>[16]Dezembro!$B$24</f>
        <v>23.841666666666669</v>
      </c>
      <c r="V20" s="13">
        <f>[16]Dezembro!$B$25</f>
        <v>23.037499999999994</v>
      </c>
      <c r="W20" s="13">
        <f>[16]Dezembro!$B$26</f>
        <v>23.441666666666663</v>
      </c>
      <c r="X20" s="13">
        <f>[16]Dezembro!$B$27</f>
        <v>23.979166666666668</v>
      </c>
      <c r="Y20" s="13">
        <f>[16]Dezembro!$B$28</f>
        <v>23.508333333333329</v>
      </c>
      <c r="Z20" s="13">
        <f>[16]Dezembro!$B$29</f>
        <v>22.787500000000005</v>
      </c>
      <c r="AA20" s="13">
        <f>[16]Dezembro!$B$30</f>
        <v>23.316666666666666</v>
      </c>
      <c r="AB20" s="13">
        <f>[16]Dezembro!$B$31</f>
        <v>23.700000000000003</v>
      </c>
      <c r="AC20" s="13">
        <f>[16]Dezembro!$B$32</f>
        <v>24.675000000000001</v>
      </c>
      <c r="AD20" s="13">
        <f>[16]Dezembro!$B$33</f>
        <v>23.654166666666679</v>
      </c>
      <c r="AE20" s="13">
        <f>[16]Dezembro!$B$34</f>
        <v>25.554166666666664</v>
      </c>
      <c r="AF20" s="13">
        <f>[16]Dezembro!$B$35</f>
        <v>27.141666666666666</v>
      </c>
      <c r="AG20" s="40">
        <f t="shared" ref="AG20:AG32" si="2">AVERAGE(B20:AF20)</f>
        <v>25.451747311827958</v>
      </c>
    </row>
    <row r="21" spans="1:33" ht="17.100000000000001" customHeight="1" x14ac:dyDescent="0.2">
      <c r="A21" s="38" t="s">
        <v>11</v>
      </c>
      <c r="B21" s="13">
        <f>[17]Dezembro!$B$5</f>
        <v>25.141666666666669</v>
      </c>
      <c r="C21" s="13">
        <f>[17]Dezembro!$B$6</f>
        <v>24.556521739130439</v>
      </c>
      <c r="D21" s="13">
        <f>[17]Dezembro!$B$7</f>
        <v>25.974999999999998</v>
      </c>
      <c r="E21" s="13">
        <f>[17]Dezembro!$B$8</f>
        <v>23.287500000000005</v>
      </c>
      <c r="F21" s="13">
        <f>[17]Dezembro!$B$9</f>
        <v>26.372222222222224</v>
      </c>
      <c r="G21" s="13">
        <f>[17]Dezembro!$B$10</f>
        <v>25.679166666666664</v>
      </c>
      <c r="H21" s="13">
        <f>[17]Dezembro!$B$11</f>
        <v>24.139130434782611</v>
      </c>
      <c r="I21" s="13">
        <f>[17]Dezembro!$B$12</f>
        <v>28.369230769230764</v>
      </c>
      <c r="J21" s="13">
        <f>[17]Dezembro!$B$13</f>
        <v>29.285714285714288</v>
      </c>
      <c r="K21" s="13">
        <f>[17]Dezembro!$B$14</f>
        <v>27.980000000000004</v>
      </c>
      <c r="L21" s="13">
        <f>[17]Dezembro!$B$15</f>
        <v>28.205555555555552</v>
      </c>
      <c r="M21" s="13">
        <f>[17]Dezembro!$B$16</f>
        <v>27.641176470588231</v>
      </c>
      <c r="N21" s="13">
        <f>[17]Dezembro!$B$17</f>
        <v>26.184210526315788</v>
      </c>
      <c r="O21" s="13">
        <f>[17]Dezembro!$B$18</f>
        <v>30.492307692307694</v>
      </c>
      <c r="P21" s="13">
        <f>[17]Dezembro!$B$19</f>
        <v>29.478947368421053</v>
      </c>
      <c r="Q21" s="13">
        <f>[17]Dezembro!$B$20</f>
        <v>28.091666666666669</v>
      </c>
      <c r="R21" s="13">
        <f>[17]Dezembro!$B$21</f>
        <v>27.426086956521743</v>
      </c>
      <c r="S21" s="13">
        <f>[17]Dezembro!$B$22</f>
        <v>25.912500000000005</v>
      </c>
      <c r="T21" s="13">
        <f>[17]Dezembro!$B$23</f>
        <v>27.045833333333334</v>
      </c>
      <c r="U21" s="13">
        <f>[17]Dezembro!$B$24</f>
        <v>24.624999999999996</v>
      </c>
      <c r="V21" s="13">
        <f>[17]Dezembro!$B$25</f>
        <v>25.712499999999999</v>
      </c>
      <c r="W21" s="13">
        <f>[17]Dezembro!$B$26</f>
        <v>27.899999999999991</v>
      </c>
      <c r="X21" s="13">
        <f>[17]Dezembro!$B$27</f>
        <v>26.3</v>
      </c>
      <c r="Y21" s="13">
        <f>[17]Dezembro!$B$28</f>
        <v>24.383333333333329</v>
      </c>
      <c r="Z21" s="13">
        <f>[17]Dezembro!$B$29</f>
        <v>24.777777777777779</v>
      </c>
      <c r="AA21" s="13">
        <f>[17]Dezembro!$B$30</f>
        <v>25.72</v>
      </c>
      <c r="AB21" s="13">
        <f>[17]Dezembro!$B$31</f>
        <v>27.399999999999995</v>
      </c>
      <c r="AC21" s="13">
        <f>[17]Dezembro!$B$32</f>
        <v>27.920000000000005</v>
      </c>
      <c r="AD21" s="13">
        <f>[17]Dezembro!$B$33</f>
        <v>25.466666666666661</v>
      </c>
      <c r="AE21" s="13">
        <f>[17]Dezembro!$B$34</f>
        <v>25.491666666666664</v>
      </c>
      <c r="AF21" s="13">
        <f>[17]Dezembro!$B$35</f>
        <v>27.792307692307698</v>
      </c>
      <c r="AG21" s="40">
        <f t="shared" si="2"/>
        <v>26.604957725512126</v>
      </c>
    </row>
    <row r="22" spans="1:33" ht="17.100000000000001" customHeight="1" x14ac:dyDescent="0.2">
      <c r="A22" s="38" t="s">
        <v>12</v>
      </c>
      <c r="B22" s="13">
        <f>[18]Dezembro!$B$5</f>
        <v>24.270833333333329</v>
      </c>
      <c r="C22" s="13">
        <f>[18]Dezembro!$B$6</f>
        <v>26.787500000000005</v>
      </c>
      <c r="D22" s="13">
        <f>[18]Dezembro!$B$7</f>
        <v>26.5</v>
      </c>
      <c r="E22" s="13">
        <f>[18]Dezembro!$B$8</f>
        <v>24.0625</v>
      </c>
      <c r="F22" s="13">
        <f>[18]Dezembro!$B$9</f>
        <v>26.977777777777778</v>
      </c>
      <c r="G22" s="13">
        <f>[18]Dezembro!$B$10</f>
        <v>26.954166666666666</v>
      </c>
      <c r="H22" s="13">
        <f>[18]Dezembro!$B$11</f>
        <v>27.904166666666669</v>
      </c>
      <c r="I22" s="13">
        <f>[18]Dezembro!$B$12</f>
        <v>27.079166666666666</v>
      </c>
      <c r="J22" s="13">
        <f>[18]Dezembro!$B$13</f>
        <v>27.924999999999997</v>
      </c>
      <c r="K22" s="13">
        <f>[18]Dezembro!$B$14</f>
        <v>27.012499999999999</v>
      </c>
      <c r="L22" s="13">
        <f>[18]Dezembro!$B$15</f>
        <v>28.333333333333329</v>
      </c>
      <c r="M22" s="13">
        <f>[18]Dezembro!$B$16</f>
        <v>27.883333333333329</v>
      </c>
      <c r="N22" s="13">
        <f>[18]Dezembro!$B$17</f>
        <v>27.754166666666663</v>
      </c>
      <c r="O22" s="13">
        <f>[18]Dezembro!$B$18</f>
        <v>28.912500000000005</v>
      </c>
      <c r="P22" s="13">
        <f>[18]Dezembro!$B$19</f>
        <v>30.099999999999994</v>
      </c>
      <c r="Q22" s="13">
        <f>[18]Dezembro!$B$20</f>
        <v>30.244999999999997</v>
      </c>
      <c r="R22" s="13">
        <f>[18]Dezembro!$B$21</f>
        <v>28.545833333333334</v>
      </c>
      <c r="S22" s="13">
        <f>[18]Dezembro!$B$22</f>
        <v>26.316666666666666</v>
      </c>
      <c r="T22" s="13">
        <f>[18]Dezembro!$B$23</f>
        <v>27.699999999999992</v>
      </c>
      <c r="U22" s="13">
        <f>[18]Dezembro!$B$24</f>
        <v>26.512499999999999</v>
      </c>
      <c r="V22" s="13">
        <f>[18]Dezembro!$B$25</f>
        <v>26.099999999999998</v>
      </c>
      <c r="W22" s="13">
        <f>[18]Dezembro!$B$26</f>
        <v>26.908695652173918</v>
      </c>
      <c r="X22" s="13">
        <f>[18]Dezembro!$B$27</f>
        <v>25.845833333333335</v>
      </c>
      <c r="Y22" s="13">
        <f>[18]Dezembro!$B$28</f>
        <v>24.295238095238098</v>
      </c>
      <c r="Z22" s="13">
        <f>[18]Dezembro!$B$29</f>
        <v>26.738461538461539</v>
      </c>
      <c r="AA22" s="13">
        <f>[18]Dezembro!$B$30</f>
        <v>26.015789473684208</v>
      </c>
      <c r="AB22" s="13">
        <f>[18]Dezembro!$B$31</f>
        <v>28.083333333333336</v>
      </c>
      <c r="AC22" s="13">
        <f>[18]Dezembro!$B$32</f>
        <v>28.179166666666671</v>
      </c>
      <c r="AD22" s="13">
        <f>[18]Dezembro!$B$33</f>
        <v>25.417391304347827</v>
      </c>
      <c r="AE22" s="13">
        <f>[18]Dezembro!$B$34</f>
        <v>27.923076923076923</v>
      </c>
      <c r="AF22" s="13">
        <f>[18]Dezembro!$B$35</f>
        <v>29.588235294117645</v>
      </c>
      <c r="AG22" s="40">
        <f t="shared" si="2"/>
        <v>27.189424711576716</v>
      </c>
    </row>
    <row r="23" spans="1:33" ht="17.100000000000001" customHeight="1" x14ac:dyDescent="0.2">
      <c r="A23" s="38" t="s">
        <v>13</v>
      </c>
      <c r="B23" s="13">
        <f>[19]Dezembro!$B$5</f>
        <v>23.4375</v>
      </c>
      <c r="C23" s="13">
        <f>[19]Dezembro!$B$6</f>
        <v>26.087500000000002</v>
      </c>
      <c r="D23" s="13">
        <f>[19]Dezembro!$B$7</f>
        <v>27.000000000000004</v>
      </c>
      <c r="E23" s="13">
        <f>[19]Dezembro!$B$8</f>
        <v>24.916666666666671</v>
      </c>
      <c r="F23" s="13">
        <f>[19]Dezembro!$B$9</f>
        <v>25.95</v>
      </c>
      <c r="G23" s="13">
        <f>[19]Dezembro!$B$10</f>
        <v>27.420833333333334</v>
      </c>
      <c r="H23" s="13">
        <f>[19]Dezembro!$B$11</f>
        <v>27.191666666666674</v>
      </c>
      <c r="I23" s="13">
        <f>[19]Dezembro!$B$12</f>
        <v>26.954166666666666</v>
      </c>
      <c r="J23" s="13">
        <f>[19]Dezembro!$B$13</f>
        <v>25.666666666666671</v>
      </c>
      <c r="K23" s="13">
        <f>[19]Dezembro!$B$14</f>
        <v>25.033333333333331</v>
      </c>
      <c r="L23" s="13">
        <f>[19]Dezembro!$B$15</f>
        <v>27.099999999999998</v>
      </c>
      <c r="M23" s="13">
        <f>[19]Dezembro!$B$16</f>
        <v>28.483333333333334</v>
      </c>
      <c r="N23" s="13">
        <f>[19]Dezembro!$B$17</f>
        <v>28.537500000000005</v>
      </c>
      <c r="O23" s="13">
        <f>[19]Dezembro!$B$18</f>
        <v>30.091666666666669</v>
      </c>
      <c r="P23" s="13">
        <f>[19]Dezembro!$B$19</f>
        <v>29.495833333333334</v>
      </c>
      <c r="Q23" s="13">
        <f>[19]Dezembro!$B$20</f>
        <v>29.758333333333336</v>
      </c>
      <c r="R23" s="13">
        <f>[19]Dezembro!$B$21</f>
        <v>28.704166666666662</v>
      </c>
      <c r="S23" s="13">
        <f>[19]Dezembro!$B$22</f>
        <v>26.429166666666664</v>
      </c>
      <c r="T23" s="13">
        <f>[19]Dezembro!$B$23</f>
        <v>27.916666666666671</v>
      </c>
      <c r="U23" s="13">
        <f>[19]Dezembro!$B$24</f>
        <v>26.916666666666668</v>
      </c>
      <c r="V23" s="13">
        <f>[19]Dezembro!$B$25</f>
        <v>26.487499999999997</v>
      </c>
      <c r="W23" s="13">
        <f>[19]Dezembro!$B$26</f>
        <v>26.708333333333329</v>
      </c>
      <c r="X23" s="13">
        <f>[19]Dezembro!$B$27</f>
        <v>25.524999999999995</v>
      </c>
      <c r="Y23" s="13">
        <f>[19]Dezembro!$B$28</f>
        <v>26.104166666666671</v>
      </c>
      <c r="Z23" s="13">
        <f>[19]Dezembro!$B$29</f>
        <v>26.150000000000002</v>
      </c>
      <c r="AA23" s="13">
        <f>[19]Dezembro!$B$30</f>
        <v>26.345833333333335</v>
      </c>
      <c r="AB23" s="13">
        <f>[19]Dezembro!$B$31</f>
        <v>27.762500000000003</v>
      </c>
      <c r="AC23" s="13">
        <f>[19]Dezembro!$B$32</f>
        <v>29.304166666666671</v>
      </c>
      <c r="AD23" s="13">
        <f>[19]Dezembro!$B$33</f>
        <v>27.308333333333323</v>
      </c>
      <c r="AE23" s="13">
        <f>[19]Dezembro!$B$34</f>
        <v>27.808333333333334</v>
      </c>
      <c r="AF23" s="13">
        <f>[19]Dezembro!$B$35</f>
        <v>28.991666666666671</v>
      </c>
      <c r="AG23" s="40">
        <f t="shared" si="2"/>
        <v>27.147983870967739</v>
      </c>
    </row>
    <row r="24" spans="1:33" ht="17.100000000000001" customHeight="1" x14ac:dyDescent="0.2">
      <c r="A24" s="38" t="s">
        <v>14</v>
      </c>
      <c r="B24" s="13">
        <f>[20]Dezembro!$B$5</f>
        <v>23.025000000000002</v>
      </c>
      <c r="C24" s="13">
        <f>[20]Dezembro!$B$6</f>
        <v>24.174999999999997</v>
      </c>
      <c r="D24" s="13">
        <f>[20]Dezembro!$B$7</f>
        <v>26.645833333333339</v>
      </c>
      <c r="E24" s="13">
        <f>[20]Dezembro!$B$8</f>
        <v>26.912500000000005</v>
      </c>
      <c r="F24" s="13">
        <f>[20]Dezembro!$B$9</f>
        <v>25.979166666666668</v>
      </c>
      <c r="G24" s="13">
        <f>[20]Dezembro!$B$10</f>
        <v>25.212499999999995</v>
      </c>
      <c r="H24" s="13">
        <f>[20]Dezembro!$B$11</f>
        <v>25.77</v>
      </c>
      <c r="I24" s="13">
        <f>[20]Dezembro!$B$12</f>
        <v>25.962499999999995</v>
      </c>
      <c r="J24" s="13">
        <f>[20]Dezembro!$B$13</f>
        <v>27.74</v>
      </c>
      <c r="K24" s="13">
        <f>[20]Dezembro!$B$14</f>
        <v>27.083333333333329</v>
      </c>
      <c r="L24" s="13">
        <f>[20]Dezembro!$B$15</f>
        <v>27.258333333333336</v>
      </c>
      <c r="M24" s="13">
        <f>[20]Dezembro!$B$16</f>
        <v>26.45</v>
      </c>
      <c r="N24" s="13">
        <f>[20]Dezembro!$B$17</f>
        <v>27.508333333333336</v>
      </c>
      <c r="O24" s="13">
        <f>[20]Dezembro!$B$18</f>
        <v>26.799999999999997</v>
      </c>
      <c r="P24" s="13">
        <f>[20]Dezembro!$B$19</f>
        <v>27.991666666666671</v>
      </c>
      <c r="Q24" s="13">
        <f>[20]Dezembro!$B$20</f>
        <v>26.891666666666662</v>
      </c>
      <c r="R24" s="13">
        <f>[20]Dezembro!$B$21</f>
        <v>25.941666666666666</v>
      </c>
      <c r="S24" s="13">
        <f>[20]Dezembro!$B$22</f>
        <v>26.649999999999995</v>
      </c>
      <c r="T24" s="13">
        <f>[20]Dezembro!$B$23</f>
        <v>28.062500000000004</v>
      </c>
      <c r="U24" s="13">
        <f>[20]Dezembro!$B$24</f>
        <v>25.316666666666666</v>
      </c>
      <c r="V24" s="13">
        <f>[20]Dezembro!$B$25</f>
        <v>24.854166666666671</v>
      </c>
      <c r="W24" s="13">
        <f>[20]Dezembro!$B$26</f>
        <v>23.716666666666672</v>
      </c>
      <c r="X24" s="13">
        <f>[20]Dezembro!$B$27</f>
        <v>24.958333333333332</v>
      </c>
      <c r="Y24" s="13">
        <f>[20]Dezembro!$B$28</f>
        <v>26.229166666666671</v>
      </c>
      <c r="Z24" s="13">
        <f>[20]Dezembro!$B$29</f>
        <v>25.187500000000011</v>
      </c>
      <c r="AA24" s="13">
        <f>[20]Dezembro!$B$30</f>
        <v>24.845833333333335</v>
      </c>
      <c r="AB24" s="13">
        <f>[20]Dezembro!$B$31</f>
        <v>26.112499999999997</v>
      </c>
      <c r="AC24" s="13">
        <f>[20]Dezembro!$B$32</f>
        <v>25.566666666666666</v>
      </c>
      <c r="AD24" s="13">
        <f>[20]Dezembro!$B$33</f>
        <v>25.275000000000002</v>
      </c>
      <c r="AE24" s="13">
        <f>[20]Dezembro!$B$34</f>
        <v>24.691666666666666</v>
      </c>
      <c r="AF24" s="13">
        <f>[20]Dezembro!$B$35</f>
        <v>25.016666666666666</v>
      </c>
      <c r="AG24" s="40">
        <f t="shared" si="2"/>
        <v>25.93002688172043</v>
      </c>
    </row>
    <row r="25" spans="1:33" ht="17.100000000000001" customHeight="1" x14ac:dyDescent="0.2">
      <c r="A25" s="38" t="s">
        <v>15</v>
      </c>
      <c r="B25" s="13">
        <f>[21]Dezembro!$B$5</f>
        <v>22.212500000000002</v>
      </c>
      <c r="C25" s="13">
        <f>[21]Dezembro!$B$6</f>
        <v>24.295833333333338</v>
      </c>
      <c r="D25" s="13">
        <f>[21]Dezembro!$B$7</f>
        <v>25.625000000000004</v>
      </c>
      <c r="E25" s="13">
        <f>[21]Dezembro!$B$8</f>
        <v>24.874999999999996</v>
      </c>
      <c r="F25" s="13">
        <f>[21]Dezembro!$B$9</f>
        <v>26.183333333333334</v>
      </c>
      <c r="G25" s="13">
        <f>[21]Dezembro!$B$10</f>
        <v>25.537499999999998</v>
      </c>
      <c r="H25" s="13">
        <f>[21]Dezembro!$B$11</f>
        <v>24.983333333333331</v>
      </c>
      <c r="I25" s="13">
        <f>[21]Dezembro!$B$12</f>
        <v>26.358333333333338</v>
      </c>
      <c r="J25" s="13">
        <f>[21]Dezembro!$B$13</f>
        <v>27.341666666666665</v>
      </c>
      <c r="K25" s="13">
        <f>[21]Dezembro!$B$14</f>
        <v>27.250000000000004</v>
      </c>
      <c r="L25" s="13">
        <f>[21]Dezembro!$B$15</f>
        <v>27.233333333333334</v>
      </c>
      <c r="M25" s="13">
        <f>[21]Dezembro!$B$16</f>
        <v>26.037499999999998</v>
      </c>
      <c r="N25" s="13">
        <f>[21]Dezembro!$B$17</f>
        <v>25.841666666666669</v>
      </c>
      <c r="O25" s="13">
        <f>[21]Dezembro!$B$18</f>
        <v>27.087500000000002</v>
      </c>
      <c r="P25" s="13">
        <f>[21]Dezembro!$B$19</f>
        <v>27.762500000000006</v>
      </c>
      <c r="Q25" s="13">
        <f>[21]Dezembro!$B$20</f>
        <v>27.379166666666666</v>
      </c>
      <c r="R25" s="13">
        <f>[21]Dezembro!$B$21</f>
        <v>27.266666666666669</v>
      </c>
      <c r="S25" s="13">
        <f>[21]Dezembro!$B$22</f>
        <v>25.604166666666671</v>
      </c>
      <c r="T25" s="13">
        <f>[21]Dezembro!$B$23</f>
        <v>26.170833333333334</v>
      </c>
      <c r="U25" s="13">
        <f>[21]Dezembro!$B$24</f>
        <v>24.416666666666668</v>
      </c>
      <c r="V25" s="13">
        <f>[21]Dezembro!$B$25</f>
        <v>24.137499999999999</v>
      </c>
      <c r="W25" s="13">
        <f>[21]Dezembro!$B$26</f>
        <v>24.779166666666669</v>
      </c>
      <c r="X25" s="13">
        <f>[21]Dezembro!$B$27</f>
        <v>24.379166666666666</v>
      </c>
      <c r="Y25" s="13">
        <f>[21]Dezembro!$B$28</f>
        <v>23.537499999999994</v>
      </c>
      <c r="Z25" s="13">
        <f>[21]Dezembro!$B$29</f>
        <v>22.929166666666671</v>
      </c>
      <c r="AA25" s="13">
        <f>[21]Dezembro!$B$30</f>
        <v>23.308333333333326</v>
      </c>
      <c r="AB25" s="13">
        <f>[21]Dezembro!$B$31</f>
        <v>25.004166666666674</v>
      </c>
      <c r="AC25" s="13">
        <f>[21]Dezembro!$B$32</f>
        <v>24.308333333333334</v>
      </c>
      <c r="AD25" s="13">
        <f>[21]Dezembro!$B$33</f>
        <v>23.904166666666665</v>
      </c>
      <c r="AE25" s="13">
        <f>[21]Dezembro!$B$34</f>
        <v>25.762500000000003</v>
      </c>
      <c r="AF25" s="13">
        <f>[21]Dezembro!$B$35</f>
        <v>25.987500000000008</v>
      </c>
      <c r="AG25" s="40">
        <f t="shared" si="2"/>
        <v>25.403225806451619</v>
      </c>
    </row>
    <row r="26" spans="1:33" ht="17.100000000000001" customHeight="1" x14ac:dyDescent="0.2">
      <c r="A26" s="41" t="s">
        <v>16</v>
      </c>
      <c r="B26" s="13">
        <f>[22]Dezembro!$B$5</f>
        <v>24.916666666666661</v>
      </c>
      <c r="C26" s="13">
        <f>[22]Dezembro!$B$6</f>
        <v>27.3</v>
      </c>
      <c r="D26" s="13">
        <f>[22]Dezembro!$B$7</f>
        <v>27.775000000000002</v>
      </c>
      <c r="E26" s="13">
        <f>[22]Dezembro!$B$8</f>
        <v>24.887499999999999</v>
      </c>
      <c r="F26" s="13">
        <f>[22]Dezembro!$B$9</f>
        <v>26.162499999999998</v>
      </c>
      <c r="G26" s="13">
        <f>[22]Dezembro!$B$10</f>
        <v>27.629166666666663</v>
      </c>
      <c r="H26" s="13">
        <f>[22]Dezembro!$B$11</f>
        <v>26.991666666666671</v>
      </c>
      <c r="I26" s="13">
        <f>[22]Dezembro!$B$12</f>
        <v>28.012499999999999</v>
      </c>
      <c r="J26" s="13">
        <f>[22]Dezembro!$B$13</f>
        <v>29.254166666666674</v>
      </c>
      <c r="K26" s="13">
        <f>[22]Dezembro!$B$14</f>
        <v>26.545833333333324</v>
      </c>
      <c r="L26" s="13">
        <f>[22]Dezembro!$B$15</f>
        <v>28.45</v>
      </c>
      <c r="M26" s="13">
        <f>[22]Dezembro!$B$16</f>
        <v>28.200000000000003</v>
      </c>
      <c r="N26" s="13">
        <f>[22]Dezembro!$B$17</f>
        <v>28.95</v>
      </c>
      <c r="O26" s="13">
        <f>[22]Dezembro!$B$18</f>
        <v>29.787499999999998</v>
      </c>
      <c r="P26" s="13">
        <f>[22]Dezembro!$B$19</f>
        <v>30.912499999999994</v>
      </c>
      <c r="Q26" s="13">
        <f>[22]Dezembro!$B$20</f>
        <v>30.908333333333331</v>
      </c>
      <c r="R26" s="13">
        <f>[22]Dezembro!$B$21</f>
        <v>31.170833333333331</v>
      </c>
      <c r="S26" s="13">
        <f>[22]Dezembro!$B$22</f>
        <v>27.512499999999992</v>
      </c>
      <c r="T26" s="13">
        <f>[22]Dezembro!$B$23</f>
        <v>29.283333333333335</v>
      </c>
      <c r="U26" s="13">
        <f>[22]Dezembro!$B$24</f>
        <v>27.983333333333338</v>
      </c>
      <c r="V26" s="13">
        <f>[22]Dezembro!$B$25</f>
        <v>25.470833333333335</v>
      </c>
      <c r="W26" s="13">
        <f>[22]Dezembro!$B$26</f>
        <v>26.433333333333326</v>
      </c>
      <c r="X26" s="13">
        <f>[22]Dezembro!$B$27</f>
        <v>26.479166666666661</v>
      </c>
      <c r="Y26" s="13">
        <f>[22]Dezembro!$B$28</f>
        <v>24.4375</v>
      </c>
      <c r="Z26" s="13">
        <f>[22]Dezembro!$B$29</f>
        <v>24.812500000000004</v>
      </c>
      <c r="AA26" s="13">
        <f>[22]Dezembro!$B$30</f>
        <v>24.833333333333332</v>
      </c>
      <c r="AB26" s="13">
        <f>[22]Dezembro!$B$31</f>
        <v>27.983333333333338</v>
      </c>
      <c r="AC26" s="13">
        <f>[22]Dezembro!$B$32</f>
        <v>28.487499999999997</v>
      </c>
      <c r="AD26" s="13">
        <f>[22]Dezembro!$B$33</f>
        <v>26.379166666666674</v>
      </c>
      <c r="AE26" s="13">
        <f>[22]Dezembro!$B$34</f>
        <v>28.824999999999999</v>
      </c>
      <c r="AF26" s="13">
        <f>[22]Dezembro!$B$35</f>
        <v>29.883333333333336</v>
      </c>
      <c r="AG26" s="40">
        <f t="shared" si="2"/>
        <v>27.634139784946235</v>
      </c>
    </row>
    <row r="27" spans="1:33" ht="17.100000000000001" customHeight="1" x14ac:dyDescent="0.2">
      <c r="A27" s="38" t="s">
        <v>17</v>
      </c>
      <c r="B27" s="13">
        <f>[23]Dezembro!$B$5</f>
        <v>22.600000000000005</v>
      </c>
      <c r="C27" s="13">
        <f>[23]Dezembro!$B$6</f>
        <v>25.245833333333337</v>
      </c>
      <c r="D27" s="13">
        <f>[23]Dezembro!$B$7</f>
        <v>25.833333333333329</v>
      </c>
      <c r="E27" s="13">
        <f>[23]Dezembro!$B$8</f>
        <v>24.137499999999999</v>
      </c>
      <c r="F27" s="13">
        <f>[23]Dezembro!$B$9</f>
        <v>24.849999999999998</v>
      </c>
      <c r="G27" s="13">
        <f>[23]Dezembro!$B$10</f>
        <v>24.458333333333332</v>
      </c>
      <c r="H27" s="13">
        <f>[23]Dezembro!$B$11</f>
        <v>24.912500000000005</v>
      </c>
      <c r="I27" s="13">
        <f>[23]Dezembro!$B$12</f>
        <v>25.654166666666658</v>
      </c>
      <c r="J27" s="13">
        <f>[23]Dezembro!$B$13</f>
        <v>26.887500000000003</v>
      </c>
      <c r="K27" s="13">
        <f>[23]Dezembro!$B$14</f>
        <v>27.254166666666659</v>
      </c>
      <c r="L27" s="13">
        <f>[23]Dezembro!$B$15</f>
        <v>25.599999999999998</v>
      </c>
      <c r="M27" s="13">
        <f>[23]Dezembro!$B$16</f>
        <v>24.095833333333331</v>
      </c>
      <c r="N27" s="13">
        <f>[23]Dezembro!$B$17</f>
        <v>27.183333333333334</v>
      </c>
      <c r="O27" s="13">
        <f>[23]Dezembro!$B$18</f>
        <v>28.204166666666669</v>
      </c>
      <c r="P27" s="13">
        <f>[23]Dezembro!$B$19</f>
        <v>28.558333333333334</v>
      </c>
      <c r="Q27" s="13">
        <f>[23]Dezembro!$B$20</f>
        <v>27.795833333333331</v>
      </c>
      <c r="R27" s="13">
        <f>[23]Dezembro!$B$21</f>
        <v>26.712500000000002</v>
      </c>
      <c r="S27" s="13">
        <f>[23]Dezembro!$B$22</f>
        <v>25.987500000000001</v>
      </c>
      <c r="T27" s="13">
        <f>[23]Dezembro!$B$23</f>
        <v>27.308333333333326</v>
      </c>
      <c r="U27" s="13">
        <f>[23]Dezembro!$B$24</f>
        <v>24.220833333333331</v>
      </c>
      <c r="V27" s="13">
        <f>[23]Dezembro!$B$25</f>
        <v>24.308333333333337</v>
      </c>
      <c r="W27" s="13">
        <f>[23]Dezembro!$B$26</f>
        <v>23.979166666666668</v>
      </c>
      <c r="X27" s="13">
        <f>[23]Dezembro!$B$27</f>
        <v>24.454166666666669</v>
      </c>
      <c r="Y27" s="13">
        <f>[23]Dezembro!$B$28</f>
        <v>24.166666666666671</v>
      </c>
      <c r="Z27" s="13">
        <f>[23]Dezembro!$B$29</f>
        <v>24.220833333333331</v>
      </c>
      <c r="AA27" s="13">
        <f>[23]Dezembro!$B$30</f>
        <v>23.737500000000001</v>
      </c>
      <c r="AB27" s="13">
        <f>[23]Dezembro!$B$31</f>
        <v>24.525000000000002</v>
      </c>
      <c r="AC27" s="13">
        <f>[23]Dezembro!$B$32</f>
        <v>24.933333333333334</v>
      </c>
      <c r="AD27" s="13">
        <f>[23]Dezembro!$B$33</f>
        <v>24.541666666666671</v>
      </c>
      <c r="AE27" s="13">
        <f>[23]Dezembro!$B$34</f>
        <v>23.704166666666666</v>
      </c>
      <c r="AF27" s="13">
        <f>[23]Dezembro!$B$35</f>
        <v>25.766666666666669</v>
      </c>
      <c r="AG27" s="40">
        <f t="shared" si="2"/>
        <v>25.34959677419354</v>
      </c>
    </row>
    <row r="28" spans="1:33" ht="17.100000000000001" customHeight="1" x14ac:dyDescent="0.2">
      <c r="A28" s="38" t="s">
        <v>18</v>
      </c>
      <c r="B28" s="13">
        <f>[24]Dezembro!$B$5</f>
        <v>21.5625</v>
      </c>
      <c r="C28" s="13">
        <f>[24]Dezembro!$B$6</f>
        <v>23.716666666666665</v>
      </c>
      <c r="D28" s="13">
        <f>[24]Dezembro!$B$7</f>
        <v>23.891666666666669</v>
      </c>
      <c r="E28" s="13">
        <f>[24]Dezembro!$B$8</f>
        <v>22.787500000000005</v>
      </c>
      <c r="F28" s="13">
        <f>[24]Dezembro!$B$9</f>
        <v>23.916666666666671</v>
      </c>
      <c r="G28" s="13">
        <f>[24]Dezembro!$B$10</f>
        <v>24.029166666666658</v>
      </c>
      <c r="H28" s="13">
        <f>[24]Dezembro!$B$11</f>
        <v>24.033333333333331</v>
      </c>
      <c r="I28" s="13">
        <f>[24]Dezembro!$B$12</f>
        <v>24.441666666666674</v>
      </c>
      <c r="J28" s="13">
        <f>[24]Dezembro!$B$13</f>
        <v>23.8125</v>
      </c>
      <c r="K28" s="13">
        <f>[24]Dezembro!$B$14</f>
        <v>24.083333333333332</v>
      </c>
      <c r="L28" s="13">
        <f>[24]Dezembro!$B$15</f>
        <v>24.191666666666663</v>
      </c>
      <c r="M28" s="13">
        <f>[24]Dezembro!$B$16</f>
        <v>24.841666666666669</v>
      </c>
      <c r="N28" s="13">
        <f>[24]Dezembro!$B$17</f>
        <v>25.016666666666669</v>
      </c>
      <c r="O28" s="13">
        <f>[24]Dezembro!$B$18</f>
        <v>26.245833333333326</v>
      </c>
      <c r="P28" s="13">
        <f>[24]Dezembro!$B$19</f>
        <v>26.029166666666669</v>
      </c>
      <c r="Q28" s="13">
        <f>[24]Dezembro!$B$20</f>
        <v>25.462500000000002</v>
      </c>
      <c r="R28" s="13">
        <f>[24]Dezembro!$B$21</f>
        <v>24.150000000000006</v>
      </c>
      <c r="S28" s="13">
        <f>[24]Dezembro!$B$22</f>
        <v>23.783333333333331</v>
      </c>
      <c r="T28" s="13">
        <f>[24]Dezembro!$B$23</f>
        <v>25.091666666666665</v>
      </c>
      <c r="U28" s="13">
        <f>[24]Dezembro!$B$24</f>
        <v>23.266666666666666</v>
      </c>
      <c r="V28" s="13">
        <f>[24]Dezembro!$B$25</f>
        <v>22.383333333333336</v>
      </c>
      <c r="W28" s="13">
        <f>[24]Dezembro!$B$26</f>
        <v>22.433333333333334</v>
      </c>
      <c r="X28" s="13">
        <f>[24]Dezembro!$B$27</f>
        <v>22.783333333333335</v>
      </c>
      <c r="Y28" s="13">
        <f>[24]Dezembro!$B$28</f>
        <v>22.887499999999999</v>
      </c>
      <c r="Z28" s="13">
        <f>[24]Dezembro!$B$29</f>
        <v>23.466666666666665</v>
      </c>
      <c r="AA28" s="13">
        <f>[24]Dezembro!$B$30</f>
        <v>23.566666666666674</v>
      </c>
      <c r="AB28" s="13">
        <f>[24]Dezembro!$B$31</f>
        <v>23.287500000000005</v>
      </c>
      <c r="AC28" s="13">
        <f>[24]Dezembro!$B$32</f>
        <v>24.100000000000005</v>
      </c>
      <c r="AD28" s="13">
        <f>[24]Dezembro!$B$33</f>
        <v>24.649999999999995</v>
      </c>
      <c r="AE28" s="13">
        <f>[24]Dezembro!$B$34</f>
        <v>23.829166666666666</v>
      </c>
      <c r="AF28" s="13">
        <f>[24]Dezembro!$B$35</f>
        <v>24.258333333333336</v>
      </c>
      <c r="AG28" s="40">
        <f t="shared" si="2"/>
        <v>23.93548387096774</v>
      </c>
    </row>
    <row r="29" spans="1:33" ht="17.100000000000001" customHeight="1" x14ac:dyDescent="0.2">
      <c r="A29" s="38" t="s">
        <v>19</v>
      </c>
      <c r="B29" s="13">
        <f>[25]Dezembro!$B$5</f>
        <v>22.495833333333337</v>
      </c>
      <c r="C29" s="13">
        <f>[25]Dezembro!$B$6</f>
        <v>23.991666666666664</v>
      </c>
      <c r="D29" s="13">
        <f>[25]Dezembro!$B$7</f>
        <v>25.191666666666674</v>
      </c>
      <c r="E29" s="13">
        <f>[25]Dezembro!$B$8</f>
        <v>25.712499999999991</v>
      </c>
      <c r="F29" s="13">
        <f>[25]Dezembro!$B$9</f>
        <v>26.270833333333339</v>
      </c>
      <c r="G29" s="13">
        <f>[25]Dezembro!$B$10</f>
        <v>23.604166666666668</v>
      </c>
      <c r="H29" s="13">
        <f>[25]Dezembro!$B$11</f>
        <v>24.975000000000005</v>
      </c>
      <c r="I29" s="13">
        <f>[25]Dezembro!$B$12</f>
        <v>26.262500000000003</v>
      </c>
      <c r="J29" s="13">
        <f>[25]Dezembro!$B$13</f>
        <v>26.579166666666666</v>
      </c>
      <c r="K29" s="13">
        <f>[25]Dezembro!$B$14</f>
        <v>26.566666666666663</v>
      </c>
      <c r="L29" s="13">
        <f>[25]Dezembro!$B$15</f>
        <v>26.262499999999992</v>
      </c>
      <c r="M29" s="13">
        <f>[25]Dezembro!$B$16</f>
        <v>24.299999999999994</v>
      </c>
      <c r="N29" s="13">
        <f>[25]Dezembro!$B$17</f>
        <v>26.108333333333334</v>
      </c>
      <c r="O29" s="13">
        <f>[25]Dezembro!$B$18</f>
        <v>27.470833333333331</v>
      </c>
      <c r="P29" s="13">
        <f>[25]Dezembro!$B$19</f>
        <v>27.641666666666669</v>
      </c>
      <c r="Q29" s="13">
        <f>[25]Dezembro!$B$20</f>
        <v>27.212499999999991</v>
      </c>
      <c r="R29" s="13">
        <f>[25]Dezembro!$B$21</f>
        <v>27.479166666666668</v>
      </c>
      <c r="S29" s="13">
        <f>[25]Dezembro!$B$22</f>
        <v>25.808333333333337</v>
      </c>
      <c r="T29" s="13">
        <f>[25]Dezembro!$B$23</f>
        <v>26.266666666666669</v>
      </c>
      <c r="U29" s="13">
        <f>[25]Dezembro!$B$24</f>
        <v>23.270833333333339</v>
      </c>
      <c r="V29" s="13">
        <f>[25]Dezembro!$B$25</f>
        <v>22.962500000000002</v>
      </c>
      <c r="W29" s="13">
        <f>[25]Dezembro!$B$26</f>
        <v>22.620833333333337</v>
      </c>
      <c r="X29" s="13">
        <f>[25]Dezembro!$B$27</f>
        <v>23.824999999999999</v>
      </c>
      <c r="Y29" s="13">
        <f>[25]Dezembro!$B$28</f>
        <v>23.545833333333331</v>
      </c>
      <c r="Z29" s="13">
        <f>[25]Dezembro!$B$29</f>
        <v>22.491666666666664</v>
      </c>
      <c r="AA29" s="13">
        <f>[25]Dezembro!$B$30</f>
        <v>22.258333333333326</v>
      </c>
      <c r="AB29" s="13">
        <f>[25]Dezembro!$B$31</f>
        <v>22.099999999999998</v>
      </c>
      <c r="AC29" s="13">
        <f>[25]Dezembro!$B$32</f>
        <v>22.745833333333334</v>
      </c>
      <c r="AD29" s="13">
        <f>[25]Dezembro!$B$33</f>
        <v>23.641666666666662</v>
      </c>
      <c r="AE29" s="13">
        <f>[25]Dezembro!$B$34</f>
        <v>25.099999999999998</v>
      </c>
      <c r="AF29" s="13">
        <f>[25]Dezembro!$B$35</f>
        <v>26.525000000000002</v>
      </c>
      <c r="AG29" s="40">
        <f t="shared" si="2"/>
        <v>24.88024193548387</v>
      </c>
    </row>
    <row r="30" spans="1:33" ht="17.100000000000001" customHeight="1" x14ac:dyDescent="0.2">
      <c r="A30" s="38" t="s">
        <v>31</v>
      </c>
      <c r="B30" s="13">
        <f>[26]Dezembro!$B$5</f>
        <v>21.879166666666674</v>
      </c>
      <c r="C30" s="13">
        <f>[26]Dezembro!$B$6</f>
        <v>24.454166666666669</v>
      </c>
      <c r="D30" s="13">
        <f>[26]Dezembro!$B$7</f>
        <v>25.875000000000011</v>
      </c>
      <c r="E30" s="13">
        <f>[26]Dezembro!$B$8</f>
        <v>23.237500000000001</v>
      </c>
      <c r="F30" s="13">
        <f>[26]Dezembro!$B$9</f>
        <v>24.745833333333334</v>
      </c>
      <c r="G30" s="13">
        <f>[26]Dezembro!$B$10</f>
        <v>24.650000000000002</v>
      </c>
      <c r="H30" s="13">
        <f>[26]Dezembro!$B$11</f>
        <v>23.741666666666664</v>
      </c>
      <c r="I30" s="13">
        <f>[26]Dezembro!$B$12</f>
        <v>24.5</v>
      </c>
      <c r="J30" s="13">
        <f>[26]Dezembro!$B$13</f>
        <v>26.270833333333332</v>
      </c>
      <c r="K30" s="13">
        <f>[26]Dezembro!$B$14</f>
        <v>25.279166666666672</v>
      </c>
      <c r="L30" s="13">
        <f>[26]Dezembro!$B$15</f>
        <v>26.062500000000004</v>
      </c>
      <c r="M30" s="13">
        <f>[26]Dezembro!$B$16</f>
        <v>25.754166666666674</v>
      </c>
      <c r="N30" s="13">
        <f>[26]Dezembro!$B$17</f>
        <v>26.741666666666671</v>
      </c>
      <c r="O30" s="13">
        <f>[26]Dezembro!$B$18</f>
        <v>27.879166666666663</v>
      </c>
      <c r="P30" s="13">
        <f>[26]Dezembro!$B$19</f>
        <v>28.462499999999995</v>
      </c>
      <c r="Q30" s="13">
        <f>[26]Dezembro!$B$20</f>
        <v>28.195833333333326</v>
      </c>
      <c r="R30" s="13">
        <f>[26]Dezembro!$B$21</f>
        <v>25.837500000000002</v>
      </c>
      <c r="S30" s="13">
        <f>[26]Dezembro!$B$22</f>
        <v>24.970833333333331</v>
      </c>
      <c r="T30" s="13">
        <f>[26]Dezembro!$B$23</f>
        <v>26.36666666666666</v>
      </c>
      <c r="U30" s="13">
        <f>[26]Dezembro!$B$24</f>
        <v>23.875</v>
      </c>
      <c r="V30" s="13">
        <f>[26]Dezembro!$B$25</f>
        <v>24.200000000000006</v>
      </c>
      <c r="W30" s="13">
        <f>[26]Dezembro!$B$26</f>
        <v>24.104166666666671</v>
      </c>
      <c r="X30" s="13">
        <f>[26]Dezembro!$B$27</f>
        <v>23.229166666666671</v>
      </c>
      <c r="Y30" s="13">
        <f>[26]Dezembro!$B$28</f>
        <v>22.379166666666666</v>
      </c>
      <c r="Z30" s="13">
        <f>[26]Dezembro!$B$29</f>
        <v>23.712500000000002</v>
      </c>
      <c r="AA30" s="13">
        <f>[26]Dezembro!$B$30</f>
        <v>23.904166666666669</v>
      </c>
      <c r="AB30" s="13">
        <f>[26]Dezembro!$B$31</f>
        <v>24.870833333333326</v>
      </c>
      <c r="AC30" s="13">
        <f>[26]Dezembro!$B$32</f>
        <v>25.645833333333339</v>
      </c>
      <c r="AD30" s="13">
        <f>[26]Dezembro!$B$33</f>
        <v>24.254166666666666</v>
      </c>
      <c r="AE30" s="13">
        <f>[26]Dezembro!$B$34</f>
        <v>23.483333333333334</v>
      </c>
      <c r="AF30" s="13">
        <f>[26]Dezembro!$B$35</f>
        <v>25.295833333333334</v>
      </c>
      <c r="AG30" s="40">
        <f t="shared" si="2"/>
        <v>24.963172043010758</v>
      </c>
    </row>
    <row r="31" spans="1:33" ht="17.100000000000001" customHeight="1" x14ac:dyDescent="0.2">
      <c r="A31" s="38" t="s">
        <v>49</v>
      </c>
      <c r="B31" s="13">
        <f>[27]Dezembro!$B$5</f>
        <v>22.843478260869563</v>
      </c>
      <c r="C31" s="13">
        <f>[27]Dezembro!$B$6</f>
        <v>23.595833333333331</v>
      </c>
      <c r="D31" s="13">
        <f>[27]Dezembro!$B$7</f>
        <v>24.41363636363636</v>
      </c>
      <c r="E31" s="13">
        <f>[27]Dezembro!$B$8</f>
        <v>23.872727272727271</v>
      </c>
      <c r="F31" s="13">
        <f>[27]Dezembro!$B$9</f>
        <v>25.299999999999994</v>
      </c>
      <c r="G31" s="13">
        <f>[27]Dezembro!$B$10</f>
        <v>25.45</v>
      </c>
      <c r="H31" s="13">
        <f>[27]Dezembro!$B$11</f>
        <v>25.631578947368421</v>
      </c>
      <c r="I31" s="13">
        <f>[27]Dezembro!$B$12</f>
        <v>25.200000000000003</v>
      </c>
      <c r="J31" s="13">
        <f>[27]Dezembro!$B$13</f>
        <v>23.319999999999997</v>
      </c>
      <c r="K31" s="13">
        <f>[27]Dezembro!$B$14</f>
        <v>24.092857142857138</v>
      </c>
      <c r="L31" s="13">
        <f>[27]Dezembro!$B$15</f>
        <v>26.225000000000001</v>
      </c>
      <c r="M31" s="13">
        <f>[27]Dezembro!$B$16</f>
        <v>28.54666666666667</v>
      </c>
      <c r="N31" s="13">
        <f>[27]Dezembro!$B$17</f>
        <v>28.553333333333335</v>
      </c>
      <c r="O31" s="13">
        <f>[27]Dezembro!$B$18</f>
        <v>29.22666666666667</v>
      </c>
      <c r="P31" s="13">
        <f>[27]Dezembro!$B$19</f>
        <v>27.506666666666664</v>
      </c>
      <c r="Q31" s="13">
        <f>[27]Dezembro!$B$20</f>
        <v>27.68</v>
      </c>
      <c r="R31" s="13">
        <f>[27]Dezembro!$B$21</f>
        <v>27.112500000000004</v>
      </c>
      <c r="S31" s="13">
        <f>[27]Dezembro!$B$22</f>
        <v>27.771428571428572</v>
      </c>
      <c r="T31" s="13">
        <f>[27]Dezembro!$B$23</f>
        <v>28.664285714285711</v>
      </c>
      <c r="U31" s="13">
        <f>[27]Dezembro!$B$24</f>
        <v>26.662500000000005</v>
      </c>
      <c r="V31" s="13">
        <f>[27]Dezembro!$B$25</f>
        <v>24.483333333333334</v>
      </c>
      <c r="W31" s="13">
        <f>[27]Dezembro!$B$26</f>
        <v>23.983333333333324</v>
      </c>
      <c r="X31" s="13">
        <f>[27]Dezembro!$B$27</f>
        <v>24.004166666666666</v>
      </c>
      <c r="Y31" s="13">
        <f>[27]Dezembro!$B$28</f>
        <v>24.450000000000003</v>
      </c>
      <c r="Z31" s="13">
        <f>[27]Dezembro!$B$29</f>
        <v>24.804166666666671</v>
      </c>
      <c r="AA31" s="13">
        <f>[27]Dezembro!$B$30</f>
        <v>25.32083333333334</v>
      </c>
      <c r="AB31" s="13">
        <f>[27]Dezembro!$B$31</f>
        <v>25.612499999999997</v>
      </c>
      <c r="AC31" s="13">
        <f>[27]Dezembro!$B$32</f>
        <v>25.262499999999999</v>
      </c>
      <c r="AD31" s="13">
        <f>[27]Dezembro!$B$33</f>
        <v>26.179166666666671</v>
      </c>
      <c r="AE31" s="13">
        <f>[27]Dezembro!$B$34</f>
        <v>26.025000000000006</v>
      </c>
      <c r="AF31" s="13">
        <f>[27]Dezembro!$B$35</f>
        <v>25.720833333333335</v>
      </c>
      <c r="AG31" s="40">
        <f>AVERAGE(B31:AF31)</f>
        <v>25.726290073328165</v>
      </c>
    </row>
    <row r="32" spans="1:33" ht="17.100000000000001" customHeight="1" x14ac:dyDescent="0.2">
      <c r="A32" s="38" t="s">
        <v>20</v>
      </c>
      <c r="B32" s="13">
        <f>[28]Dezembro!$B$5</f>
        <v>24.004166666666666</v>
      </c>
      <c r="C32" s="13">
        <f>[28]Dezembro!$B$6</f>
        <v>25.454166666666662</v>
      </c>
      <c r="D32" s="13">
        <f>[28]Dezembro!$B$7</f>
        <v>26.741666666666671</v>
      </c>
      <c r="E32" s="13">
        <f>[28]Dezembro!$B$8</f>
        <v>27.545833333333331</v>
      </c>
      <c r="F32" s="13">
        <f>[28]Dezembro!$B$9</f>
        <v>26.395833333333329</v>
      </c>
      <c r="G32" s="13">
        <f>[28]Dezembro!$B$10</f>
        <v>25.799999999999997</v>
      </c>
      <c r="H32" s="13">
        <f>[28]Dezembro!$B$11</f>
        <v>25.291666666666661</v>
      </c>
      <c r="I32" s="13">
        <f>[28]Dezembro!$B$12</f>
        <v>27.095833333333335</v>
      </c>
      <c r="J32" s="13">
        <f>[28]Dezembro!$B$13</f>
        <v>28.245833333333334</v>
      </c>
      <c r="K32" s="13">
        <f>[28]Dezembro!$B$14</f>
        <v>28.716666666666669</v>
      </c>
      <c r="L32" s="13">
        <f>[28]Dezembro!$B$15</f>
        <v>28.700000000000006</v>
      </c>
      <c r="M32" s="13">
        <f>[28]Dezembro!$B$16</f>
        <v>27.616666666666671</v>
      </c>
      <c r="N32" s="13">
        <f>[28]Dezembro!$B$17</f>
        <v>28.116666666666664</v>
      </c>
      <c r="O32" s="13">
        <f>[28]Dezembro!$B$18</f>
        <v>28.57083333333334</v>
      </c>
      <c r="P32" s="13">
        <f>[28]Dezembro!$B$19</f>
        <v>29.308333333333334</v>
      </c>
      <c r="Q32" s="13">
        <f>[28]Dezembro!$B$20</f>
        <v>29.545833333333334</v>
      </c>
      <c r="R32" s="13">
        <f>[28]Dezembro!$B$21</f>
        <v>28.266666666666666</v>
      </c>
      <c r="S32" s="13">
        <f>[28]Dezembro!$B$22</f>
        <v>27.537500000000005</v>
      </c>
      <c r="T32" s="13">
        <f>[28]Dezembro!$B$23</f>
        <v>29.50833333333334</v>
      </c>
      <c r="U32" s="13">
        <f>[28]Dezembro!$B$24</f>
        <v>26.666666666666668</v>
      </c>
      <c r="V32" s="13">
        <f>[28]Dezembro!$B$25</f>
        <v>24.612500000000001</v>
      </c>
      <c r="W32" s="13">
        <f>[28]Dezembro!$B$26</f>
        <v>25.045833333333334</v>
      </c>
      <c r="X32" s="13">
        <f>[28]Dezembro!$B$27</f>
        <v>25.445833333333329</v>
      </c>
      <c r="Y32" s="13">
        <f>[28]Dezembro!$B$28</f>
        <v>26.420833333333334</v>
      </c>
      <c r="Z32" s="13">
        <f>[28]Dezembro!$B$29</f>
        <v>25.979166666666661</v>
      </c>
      <c r="AA32" s="13">
        <f>[28]Dezembro!$B$30</f>
        <v>25.691666666666666</v>
      </c>
      <c r="AB32" s="13">
        <f>[28]Dezembro!$B$31</f>
        <v>26.212500000000002</v>
      </c>
      <c r="AC32" s="13">
        <f>[28]Dezembro!$B$32</f>
        <v>26.204166666666669</v>
      </c>
      <c r="AD32" s="13">
        <f>[28]Dezembro!$B$33</f>
        <v>26.183333333333334</v>
      </c>
      <c r="AE32" s="13">
        <f>[28]Dezembro!$B$34</f>
        <v>24.858333333333331</v>
      </c>
      <c r="AF32" s="13">
        <f>[28]Dezembro!$B$35</f>
        <v>24.520833333333329</v>
      </c>
      <c r="AG32" s="40">
        <f t="shared" si="2"/>
        <v>26.784005376344084</v>
      </c>
    </row>
    <row r="33" spans="1:37" s="5" customFormat="1" ht="17.100000000000001" customHeight="1" thickBot="1" x14ac:dyDescent="0.25">
      <c r="A33" s="102" t="s">
        <v>34</v>
      </c>
      <c r="B33" s="103">
        <f t="shared" ref="B33:AG33" si="3">AVERAGE(B5:B32)</f>
        <v>23.050696250877415</v>
      </c>
      <c r="C33" s="103">
        <f t="shared" si="3"/>
        <v>24.908955537663264</v>
      </c>
      <c r="D33" s="103">
        <f t="shared" si="3"/>
        <v>25.94520689991705</v>
      </c>
      <c r="E33" s="103">
        <f t="shared" si="3"/>
        <v>24.973383637966975</v>
      </c>
      <c r="F33" s="103">
        <f t="shared" si="3"/>
        <v>25.563431938431936</v>
      </c>
      <c r="G33" s="103">
        <f t="shared" si="3"/>
        <v>25.248589065255732</v>
      </c>
      <c r="H33" s="103">
        <f t="shared" si="3"/>
        <v>25.171106520326575</v>
      </c>
      <c r="I33" s="103">
        <f t="shared" si="3"/>
        <v>26.164755460588797</v>
      </c>
      <c r="J33" s="103">
        <f t="shared" si="3"/>
        <v>26.808395061728401</v>
      </c>
      <c r="K33" s="103">
        <f t="shared" si="3"/>
        <v>26.335537918871253</v>
      </c>
      <c r="L33" s="103">
        <f t="shared" si="3"/>
        <v>26.748070276029217</v>
      </c>
      <c r="M33" s="103">
        <f t="shared" si="3"/>
        <v>26.337402479510324</v>
      </c>
      <c r="N33" s="103">
        <f t="shared" si="3"/>
        <v>26.909812030075184</v>
      </c>
      <c r="O33" s="103">
        <f t="shared" si="3"/>
        <v>28.110236148714399</v>
      </c>
      <c r="P33" s="103">
        <f t="shared" si="3"/>
        <v>28.715904576255454</v>
      </c>
      <c r="Q33" s="103">
        <f t="shared" si="3"/>
        <v>28.137334656084654</v>
      </c>
      <c r="R33" s="103">
        <f t="shared" si="3"/>
        <v>27.220598017790039</v>
      </c>
      <c r="S33" s="103">
        <f t="shared" si="3"/>
        <v>26.140864197530863</v>
      </c>
      <c r="T33" s="103">
        <f t="shared" si="3"/>
        <v>27.051815108759552</v>
      </c>
      <c r="U33" s="103">
        <f t="shared" si="3"/>
        <v>24.86910737491878</v>
      </c>
      <c r="V33" s="103">
        <f t="shared" si="3"/>
        <v>24.322258533042849</v>
      </c>
      <c r="W33" s="103">
        <f t="shared" si="3"/>
        <v>24.406981245628579</v>
      </c>
      <c r="X33" s="103">
        <f t="shared" si="3"/>
        <v>24.41904362884755</v>
      </c>
      <c r="Y33" s="103">
        <f t="shared" si="3"/>
        <v>24.265361721611729</v>
      </c>
      <c r="Z33" s="103">
        <f t="shared" si="3"/>
        <v>24.329653893115431</v>
      </c>
      <c r="AA33" s="103">
        <f t="shared" si="3"/>
        <v>24.370012049354159</v>
      </c>
      <c r="AB33" s="103">
        <f t="shared" si="3"/>
        <v>25.345032051282047</v>
      </c>
      <c r="AC33" s="103">
        <f t="shared" si="3"/>
        <v>25.728974358974362</v>
      </c>
      <c r="AD33" s="103">
        <f t="shared" si="3"/>
        <v>25.060665843818015</v>
      </c>
      <c r="AE33" s="103">
        <f t="shared" si="3"/>
        <v>25.538802355261637</v>
      </c>
      <c r="AF33" s="103">
        <f t="shared" si="3"/>
        <v>26.306943961016358</v>
      </c>
      <c r="AG33" s="101">
        <f t="shared" si="3"/>
        <v>25.759541498600424</v>
      </c>
    </row>
    <row r="34" spans="1:37" x14ac:dyDescent="0.2">
      <c r="A34" s="92"/>
      <c r="B34" s="93"/>
      <c r="C34" s="93"/>
      <c r="D34" s="93" t="s">
        <v>59</v>
      </c>
      <c r="E34" s="93"/>
      <c r="F34" s="93"/>
      <c r="G34" s="93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5"/>
      <c r="AE34" s="96"/>
      <c r="AF34" s="99"/>
      <c r="AG34" s="104"/>
    </row>
    <row r="35" spans="1:37" x14ac:dyDescent="0.2">
      <c r="A35" s="97"/>
      <c r="B35" s="98" t="s">
        <v>60</v>
      </c>
      <c r="C35" s="98"/>
      <c r="D35" s="98"/>
      <c r="E35" s="98"/>
      <c r="F35" s="98"/>
      <c r="G35" s="98"/>
      <c r="H35" s="98"/>
      <c r="I35" s="98"/>
      <c r="J35" s="147"/>
      <c r="K35" s="147"/>
      <c r="L35" s="147"/>
      <c r="M35" s="147" t="s">
        <v>51</v>
      </c>
      <c r="N35" s="147"/>
      <c r="O35" s="147"/>
      <c r="P35" s="147"/>
      <c r="Q35" s="147"/>
      <c r="R35" s="147"/>
      <c r="S35" s="147"/>
      <c r="T35" s="156" t="s">
        <v>61</v>
      </c>
      <c r="U35" s="156"/>
      <c r="V35" s="156"/>
      <c r="W35" s="156"/>
      <c r="X35" s="156"/>
      <c r="Y35" s="147"/>
      <c r="Z35" s="147"/>
      <c r="AA35" s="147"/>
      <c r="AB35" s="147"/>
      <c r="AC35" s="147"/>
      <c r="AD35" s="56"/>
      <c r="AE35" s="147"/>
      <c r="AF35" s="147"/>
      <c r="AG35" s="45"/>
    </row>
    <row r="36" spans="1:37" x14ac:dyDescent="0.2">
      <c r="A36" s="43"/>
      <c r="B36" s="147"/>
      <c r="C36" s="147"/>
      <c r="D36" s="147"/>
      <c r="E36" s="147"/>
      <c r="F36" s="147"/>
      <c r="G36" s="147"/>
      <c r="H36" s="147"/>
      <c r="I36" s="147"/>
      <c r="J36" s="148"/>
      <c r="K36" s="148"/>
      <c r="L36" s="148"/>
      <c r="M36" s="148" t="s">
        <v>52</v>
      </c>
      <c r="N36" s="148"/>
      <c r="O36" s="148"/>
      <c r="P36" s="148"/>
      <c r="Q36" s="147"/>
      <c r="R36" s="147"/>
      <c r="S36" s="147"/>
      <c r="T36" s="157" t="s">
        <v>62</v>
      </c>
      <c r="U36" s="157"/>
      <c r="V36" s="157"/>
      <c r="W36" s="157"/>
      <c r="X36" s="157"/>
      <c r="Y36" s="147"/>
      <c r="Z36" s="147"/>
      <c r="AA36" s="147"/>
      <c r="AB36" s="147"/>
      <c r="AC36" s="147"/>
      <c r="AD36" s="56"/>
      <c r="AE36" s="89"/>
      <c r="AF36" s="100"/>
      <c r="AG36" s="45"/>
    </row>
    <row r="37" spans="1:37" x14ac:dyDescent="0.2">
      <c r="A37" s="97"/>
      <c r="B37" s="46"/>
      <c r="C37" s="46"/>
      <c r="D37" s="46"/>
      <c r="E37" s="46"/>
      <c r="F37" s="46"/>
      <c r="G37" s="46"/>
      <c r="H37" s="46"/>
      <c r="I37" s="46"/>
      <c r="J37" s="46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56"/>
      <c r="AE37" s="89"/>
      <c r="AF37" s="100"/>
      <c r="AG37" s="45"/>
    </row>
    <row r="38" spans="1:37" ht="13.5" thickBot="1" x14ac:dyDescent="0.2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51"/>
      <c r="AH38" s="33"/>
      <c r="AI38" s="33"/>
      <c r="AJ38" s="33"/>
      <c r="AK38" s="33"/>
    </row>
    <row r="41" spans="1:37" x14ac:dyDescent="0.2">
      <c r="H41" s="2" t="s">
        <v>50</v>
      </c>
      <c r="V41" s="2" t="s">
        <v>50</v>
      </c>
    </row>
    <row r="42" spans="1:37" x14ac:dyDescent="0.2">
      <c r="K42" s="2" t="s">
        <v>50</v>
      </c>
    </row>
    <row r="44" spans="1:37" x14ac:dyDescent="0.2">
      <c r="E44" s="2" t="s">
        <v>50</v>
      </c>
    </row>
  </sheetData>
  <sheetProtection password="C6EC" sheet="1" objects="1" scenarios="1"/>
  <mergeCells count="36"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V3:V4"/>
    <mergeCell ref="U3:U4"/>
    <mergeCell ref="S3:S4"/>
    <mergeCell ref="T3:T4"/>
    <mergeCell ref="N3:N4"/>
    <mergeCell ref="B2:AG2"/>
    <mergeCell ref="P3:P4"/>
    <mergeCell ref="M3:M4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Q3:Q4"/>
    <mergeCell ref="R3:R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topLeftCell="A4" zoomScale="90" zoomScaleNormal="90" workbookViewId="0">
      <selection activeCell="Z59" sqref="Z59"/>
    </sheetView>
  </sheetViews>
  <sheetFormatPr defaultRowHeight="12.75" x14ac:dyDescent="0.2"/>
  <cols>
    <col min="1" max="1" width="23.28515625" style="2" customWidth="1"/>
    <col min="2" max="2" width="7.7109375" style="2" bestFit="1" customWidth="1"/>
    <col min="3" max="3" width="6.28515625" style="2" customWidth="1"/>
    <col min="4" max="4" width="5.85546875" style="2" customWidth="1"/>
    <col min="5" max="5" width="6.140625" style="2" customWidth="1"/>
    <col min="6" max="6" width="7.7109375" style="2" customWidth="1"/>
    <col min="7" max="7" width="6.85546875" style="2" customWidth="1"/>
    <col min="8" max="8" width="6.140625" style="2" customWidth="1"/>
    <col min="9" max="9" width="6.5703125" style="2" customWidth="1"/>
    <col min="10" max="10" width="6.7109375" style="2" customWidth="1"/>
    <col min="11" max="11" width="6.28515625" style="2" customWidth="1"/>
    <col min="12" max="12" width="6.42578125" style="2" customWidth="1"/>
    <col min="13" max="13" width="6" style="2" customWidth="1"/>
    <col min="14" max="14" width="6.7109375" style="2" customWidth="1"/>
    <col min="15" max="15" width="6.28515625" style="2" customWidth="1"/>
    <col min="16" max="16" width="6.140625" style="2" customWidth="1"/>
    <col min="17" max="17" width="6.42578125" style="2" customWidth="1"/>
    <col min="18" max="19" width="6.140625" style="2" customWidth="1"/>
    <col min="20" max="20" width="7.140625" style="2" bestFit="1" customWidth="1"/>
    <col min="21" max="21" width="6.42578125" style="2" bestFit="1" customWidth="1"/>
    <col min="22" max="22" width="6.85546875" style="2" customWidth="1"/>
    <col min="23" max="23" width="6.5703125" style="2" bestFit="1" customWidth="1"/>
    <col min="24" max="24" width="6" style="2" customWidth="1"/>
    <col min="25" max="25" width="7.140625" style="2" customWidth="1"/>
    <col min="26" max="26" width="6.42578125" style="2" customWidth="1"/>
    <col min="27" max="29" width="6.140625" style="2" customWidth="1"/>
    <col min="30" max="30" width="6.42578125" style="2" customWidth="1"/>
    <col min="31" max="32" width="7" style="2" customWidth="1"/>
    <col min="33" max="33" width="7.28515625" style="9" customWidth="1"/>
    <col min="34" max="34" width="7.85546875" style="1" customWidth="1"/>
    <col min="35" max="35" width="12.42578125" style="12" customWidth="1"/>
  </cols>
  <sheetData>
    <row r="1" spans="1:41" ht="20.100000000000001" customHeight="1" thickBot="1" x14ac:dyDescent="0.25">
      <c r="A1" s="162" t="s">
        <v>30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36"/>
    </row>
    <row r="2" spans="1:41" s="4" customFormat="1" ht="20.100000000000001" customHeight="1" thickBot="1" x14ac:dyDescent="0.25">
      <c r="A2" s="171" t="s">
        <v>21</v>
      </c>
      <c r="B2" s="176" t="s">
        <v>57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8"/>
      <c r="AI2" s="127"/>
    </row>
    <row r="3" spans="1:41" s="5" customFormat="1" ht="20.100000000000001" customHeight="1" x14ac:dyDescent="0.2">
      <c r="A3" s="172"/>
      <c r="B3" s="174">
        <v>1</v>
      </c>
      <c r="C3" s="169">
        <f>SUM(B3+1)</f>
        <v>2</v>
      </c>
      <c r="D3" s="169">
        <f t="shared" ref="D3:AD3" si="0">SUM(C3+1)</f>
        <v>3</v>
      </c>
      <c r="E3" s="169">
        <f t="shared" si="0"/>
        <v>4</v>
      </c>
      <c r="F3" s="169">
        <f t="shared" si="0"/>
        <v>5</v>
      </c>
      <c r="G3" s="169">
        <f t="shared" si="0"/>
        <v>6</v>
      </c>
      <c r="H3" s="169">
        <f t="shared" si="0"/>
        <v>7</v>
      </c>
      <c r="I3" s="169">
        <f t="shared" si="0"/>
        <v>8</v>
      </c>
      <c r="J3" s="169">
        <f t="shared" si="0"/>
        <v>9</v>
      </c>
      <c r="K3" s="169">
        <f t="shared" si="0"/>
        <v>10</v>
      </c>
      <c r="L3" s="169">
        <f t="shared" si="0"/>
        <v>11</v>
      </c>
      <c r="M3" s="169">
        <f t="shared" si="0"/>
        <v>12</v>
      </c>
      <c r="N3" s="169">
        <f t="shared" si="0"/>
        <v>13</v>
      </c>
      <c r="O3" s="169">
        <f t="shared" si="0"/>
        <v>14</v>
      </c>
      <c r="P3" s="169">
        <f t="shared" si="0"/>
        <v>15</v>
      </c>
      <c r="Q3" s="169">
        <f t="shared" si="0"/>
        <v>16</v>
      </c>
      <c r="R3" s="169">
        <f t="shared" si="0"/>
        <v>17</v>
      </c>
      <c r="S3" s="169">
        <f t="shared" si="0"/>
        <v>18</v>
      </c>
      <c r="T3" s="169">
        <f t="shared" si="0"/>
        <v>19</v>
      </c>
      <c r="U3" s="169">
        <f t="shared" si="0"/>
        <v>20</v>
      </c>
      <c r="V3" s="169">
        <f t="shared" si="0"/>
        <v>21</v>
      </c>
      <c r="W3" s="169">
        <f t="shared" si="0"/>
        <v>22</v>
      </c>
      <c r="X3" s="169">
        <f t="shared" si="0"/>
        <v>23</v>
      </c>
      <c r="Y3" s="169">
        <f t="shared" si="0"/>
        <v>24</v>
      </c>
      <c r="Z3" s="169">
        <f t="shared" si="0"/>
        <v>25</v>
      </c>
      <c r="AA3" s="169">
        <f t="shared" si="0"/>
        <v>26</v>
      </c>
      <c r="AB3" s="169">
        <f t="shared" si="0"/>
        <v>27</v>
      </c>
      <c r="AC3" s="169">
        <f t="shared" si="0"/>
        <v>28</v>
      </c>
      <c r="AD3" s="169">
        <f t="shared" si="0"/>
        <v>29</v>
      </c>
      <c r="AE3" s="169">
        <v>30</v>
      </c>
      <c r="AF3" s="169">
        <v>31</v>
      </c>
      <c r="AG3" s="85" t="s">
        <v>44</v>
      </c>
      <c r="AH3" s="144" t="s">
        <v>41</v>
      </c>
      <c r="AI3" s="138" t="s">
        <v>58</v>
      </c>
    </row>
    <row r="4" spans="1:41" s="5" customFormat="1" ht="20.100000000000001" customHeight="1" thickBot="1" x14ac:dyDescent="0.25">
      <c r="A4" s="173"/>
      <c r="B4" s="175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45" t="s">
        <v>39</v>
      </c>
      <c r="AH4" s="146" t="s">
        <v>39</v>
      </c>
      <c r="AI4" s="139"/>
    </row>
    <row r="5" spans="1:41" s="5" customFormat="1" ht="20.100000000000001" customHeight="1" x14ac:dyDescent="0.2">
      <c r="A5" s="137" t="s">
        <v>45</v>
      </c>
      <c r="B5" s="140" t="str">
        <f>[1]Dezembro!$K$5</f>
        <v>*</v>
      </c>
      <c r="C5" s="141" t="str">
        <f>[1]Dezembro!$K$6</f>
        <v>*</v>
      </c>
      <c r="D5" s="141" t="str">
        <f>[1]Dezembro!$K$7</f>
        <v>*</v>
      </c>
      <c r="E5" s="141" t="str">
        <f>[1]Dezembro!$K$8</f>
        <v>*</v>
      </c>
      <c r="F5" s="141" t="str">
        <f>[1]Dezembro!$K$9</f>
        <v>*</v>
      </c>
      <c r="G5" s="141" t="str">
        <f>[1]Dezembro!$K$10</f>
        <v>*</v>
      </c>
      <c r="H5" s="141" t="str">
        <f>[1]Dezembro!$K$11</f>
        <v>*</v>
      </c>
      <c r="I5" s="141" t="str">
        <f>[1]Dezembro!$K$12</f>
        <v>*</v>
      </c>
      <c r="J5" s="141" t="str">
        <f>[1]Dezembro!$K$13</f>
        <v>*</v>
      </c>
      <c r="K5" s="141" t="str">
        <f>[1]Dezembro!$K$14</f>
        <v>*</v>
      </c>
      <c r="L5" s="141" t="str">
        <f>[1]Dezembro!$K$15</f>
        <v>*</v>
      </c>
      <c r="M5" s="141" t="str">
        <f>[1]Dezembro!$K$16</f>
        <v>*</v>
      </c>
      <c r="N5" s="141" t="str">
        <f>[1]Dezembro!$K$17</f>
        <v>*</v>
      </c>
      <c r="O5" s="141" t="str">
        <f>[1]Dezembro!$K$18</f>
        <v>*</v>
      </c>
      <c r="P5" s="141" t="str">
        <f>[1]Dezembro!$K$19</f>
        <v>*</v>
      </c>
      <c r="Q5" s="141" t="str">
        <f>[1]Dezembro!$K$20</f>
        <v>*</v>
      </c>
      <c r="R5" s="141" t="str">
        <f>[1]Dezembro!$K$21</f>
        <v>*</v>
      </c>
      <c r="S5" s="141" t="str">
        <f>[1]Dezembro!$K$22</f>
        <v>*</v>
      </c>
      <c r="T5" s="141" t="str">
        <f>[1]Dezembro!$K$23</f>
        <v>*</v>
      </c>
      <c r="U5" s="141" t="str">
        <f>[1]Dezembro!$K$24</f>
        <v>*</v>
      </c>
      <c r="V5" s="141" t="str">
        <f>[1]Dezembro!$K$25</f>
        <v>*</v>
      </c>
      <c r="W5" s="141" t="str">
        <f>[1]Dezembro!$K$26</f>
        <v>*</v>
      </c>
      <c r="X5" s="141" t="str">
        <f>[1]Dezembro!$K$27</f>
        <v>*</v>
      </c>
      <c r="Y5" s="141" t="str">
        <f>[1]Dezembro!$K$28</f>
        <v>*</v>
      </c>
      <c r="Z5" s="141" t="str">
        <f>[1]Dezembro!$K$29</f>
        <v>*</v>
      </c>
      <c r="AA5" s="141" t="str">
        <f>[1]Dezembro!$K$30</f>
        <v>*</v>
      </c>
      <c r="AB5" s="141" t="str">
        <f>[1]Dezembro!$K$31</f>
        <v>*</v>
      </c>
      <c r="AC5" s="141" t="str">
        <f>[1]Dezembro!$K$32</f>
        <v>*</v>
      </c>
      <c r="AD5" s="141" t="str">
        <f>[1]Dezembro!$K$33</f>
        <v>*</v>
      </c>
      <c r="AE5" s="141" t="str">
        <f>[1]Dezembro!$K$34</f>
        <v>*</v>
      </c>
      <c r="AF5" s="141" t="str">
        <f>[1]Dezembro!$K$35</f>
        <v>*</v>
      </c>
      <c r="AG5" s="142" t="s">
        <v>65</v>
      </c>
      <c r="AH5" s="143" t="s">
        <v>65</v>
      </c>
      <c r="AI5" s="129" t="s">
        <v>65</v>
      </c>
    </row>
    <row r="6" spans="1:41" ht="17.100000000000001" customHeight="1" x14ac:dyDescent="0.2">
      <c r="A6" s="124" t="s">
        <v>0</v>
      </c>
      <c r="B6" s="128">
        <f>[2]Dezembro!$K$5</f>
        <v>0.2</v>
      </c>
      <c r="C6" s="13">
        <f>[2]Dezembro!$K$6</f>
        <v>0</v>
      </c>
      <c r="D6" s="13">
        <f>[2]Dezembro!$K$7</f>
        <v>0</v>
      </c>
      <c r="E6" s="13">
        <f>[2]Dezembro!$K$8</f>
        <v>7.2</v>
      </c>
      <c r="F6" s="13">
        <f>[2]Dezembro!$K$9</f>
        <v>0</v>
      </c>
      <c r="G6" s="13">
        <f>[2]Dezembro!$K$10</f>
        <v>12.799999999999999</v>
      </c>
      <c r="H6" s="13">
        <f>[2]Dezembro!$K$11</f>
        <v>12.8</v>
      </c>
      <c r="I6" s="13">
        <f>[2]Dezembro!$K$12</f>
        <v>0.2</v>
      </c>
      <c r="J6" s="13">
        <f>[2]Dezembro!$K$13</f>
        <v>0</v>
      </c>
      <c r="K6" s="13">
        <f>[2]Dezembro!$K$14</f>
        <v>0</v>
      </c>
      <c r="L6" s="13">
        <f>[2]Dezembro!$K$15</f>
        <v>0</v>
      </c>
      <c r="M6" s="13">
        <f>[2]Dezembro!$K$16</f>
        <v>0</v>
      </c>
      <c r="N6" s="13">
        <f>[2]Dezembro!$K$17</f>
        <v>0</v>
      </c>
      <c r="O6" s="13">
        <f>[2]Dezembro!$K$18</f>
        <v>0</v>
      </c>
      <c r="P6" s="13">
        <f>[2]Dezembro!$K$19</f>
        <v>0</v>
      </c>
      <c r="Q6" s="13">
        <f>[2]Dezembro!$K$20</f>
        <v>0</v>
      </c>
      <c r="R6" s="13">
        <f>[2]Dezembro!$K$21</f>
        <v>0</v>
      </c>
      <c r="S6" s="13">
        <f>[2]Dezembro!$K$22</f>
        <v>1</v>
      </c>
      <c r="T6" s="13">
        <f>[2]Dezembro!$K$23</f>
        <v>1</v>
      </c>
      <c r="U6" s="13">
        <f>[2]Dezembro!$K$24</f>
        <v>6.2</v>
      </c>
      <c r="V6" s="13">
        <f>[2]Dezembro!$K$25</f>
        <v>13.999999999999998</v>
      </c>
      <c r="W6" s="13">
        <f>[2]Dezembro!$K$26</f>
        <v>6.2</v>
      </c>
      <c r="X6" s="13">
        <f>[2]Dezembro!$K$27</f>
        <v>13.8</v>
      </c>
      <c r="Y6" s="13">
        <f>[2]Dezembro!$K$28</f>
        <v>17</v>
      </c>
      <c r="Z6" s="13">
        <f>[2]Dezembro!$K$29</f>
        <v>12</v>
      </c>
      <c r="AA6" s="13">
        <f>[2]Dezembro!$K$30</f>
        <v>5.6</v>
      </c>
      <c r="AB6" s="13">
        <f>[2]Dezembro!$K$31</f>
        <v>23.199999999999996</v>
      </c>
      <c r="AC6" s="13">
        <f>[2]Dezembro!$K$32</f>
        <v>14.2</v>
      </c>
      <c r="AD6" s="13">
        <f>[2]Dezembro!$K$33</f>
        <v>37.4</v>
      </c>
      <c r="AE6" s="13">
        <f>[2]Dezembro!$K$34</f>
        <v>0</v>
      </c>
      <c r="AF6" s="13">
        <f>[2]Dezembro!$K$35</f>
        <v>0.2</v>
      </c>
      <c r="AG6" s="22">
        <f t="shared" ref="AG6:AG17" si="1">SUM(B6:AF6)</f>
        <v>184.99999999999997</v>
      </c>
      <c r="AH6" s="24">
        <f>MAX(B6:AF6)</f>
        <v>37.4</v>
      </c>
      <c r="AI6" s="129">
        <f t="shared" ref="AI6:AI31" si="2">COUNTIF(B6:AF6,"=0,0")</f>
        <v>13</v>
      </c>
    </row>
    <row r="7" spans="1:41" ht="17.100000000000001" customHeight="1" x14ac:dyDescent="0.2">
      <c r="A7" s="124" t="s">
        <v>1</v>
      </c>
      <c r="B7" s="128">
        <f>[3]Dezembro!$K$5</f>
        <v>0.2</v>
      </c>
      <c r="C7" s="13">
        <f>[3]Dezembro!$K$6</f>
        <v>0</v>
      </c>
      <c r="D7" s="13">
        <f>[3]Dezembro!$K$7</f>
        <v>0</v>
      </c>
      <c r="E7" s="13">
        <f>[3]Dezembro!$K$8</f>
        <v>41</v>
      </c>
      <c r="F7" s="13">
        <f>[3]Dezembro!$K$9</f>
        <v>0.2</v>
      </c>
      <c r="G7" s="13">
        <f>[3]Dezembro!$K$10</f>
        <v>2.5999999999999996</v>
      </c>
      <c r="H7" s="13">
        <f>[3]Dezembro!$K$11</f>
        <v>7.2</v>
      </c>
      <c r="I7" s="13">
        <f>[3]Dezembro!$K$12</f>
        <v>0.8</v>
      </c>
      <c r="J7" s="13">
        <f>[3]Dezembro!$K$13</f>
        <v>0</v>
      </c>
      <c r="K7" s="13">
        <f>[3]Dezembro!$K$14</f>
        <v>0</v>
      </c>
      <c r="L7" s="13">
        <f>[3]Dezembro!$K$15</f>
        <v>0</v>
      </c>
      <c r="M7" s="13">
        <f>[3]Dezembro!$K$16</f>
        <v>0</v>
      </c>
      <c r="N7" s="13">
        <f>[3]Dezembro!$K$17</f>
        <v>0</v>
      </c>
      <c r="O7" s="13">
        <f>[3]Dezembro!$K$18</f>
        <v>0</v>
      </c>
      <c r="P7" s="13">
        <f>[3]Dezembro!$K$19</f>
        <v>0</v>
      </c>
      <c r="Q7" s="13">
        <f>[3]Dezembro!$K$20</f>
        <v>0</v>
      </c>
      <c r="R7" s="13">
        <f>[3]Dezembro!$K$21</f>
        <v>12.399999999999999</v>
      </c>
      <c r="S7" s="13">
        <f>[3]Dezembro!$K$22</f>
        <v>0.2</v>
      </c>
      <c r="T7" s="13">
        <f>[3]Dezembro!$K$23</f>
        <v>0</v>
      </c>
      <c r="U7" s="13">
        <f>[3]Dezembro!$K$24</f>
        <v>5.3999999999999995</v>
      </c>
      <c r="V7" s="13">
        <f>[3]Dezembro!$K$25</f>
        <v>0.2</v>
      </c>
      <c r="W7" s="13">
        <f>[3]Dezembro!$K$26</f>
        <v>0</v>
      </c>
      <c r="X7" s="13">
        <f>[3]Dezembro!$K$27</f>
        <v>32.799999999999997</v>
      </c>
      <c r="Y7" s="13">
        <f>[3]Dezembro!$K$28</f>
        <v>24</v>
      </c>
      <c r="Z7" s="13">
        <f>[3]Dezembro!$K$29</f>
        <v>13.599999999999998</v>
      </c>
      <c r="AA7" s="13">
        <f>[3]Dezembro!$K$30</f>
        <v>5.8000000000000007</v>
      </c>
      <c r="AB7" s="13">
        <f>[3]Dezembro!$K$31</f>
        <v>0.60000000000000009</v>
      </c>
      <c r="AC7" s="13">
        <f>[3]Dezembro!$K$32</f>
        <v>0</v>
      </c>
      <c r="AD7" s="13">
        <f>[3]Dezembro!$K$33</f>
        <v>1.8</v>
      </c>
      <c r="AE7" s="13">
        <f>[3]Dezembro!$K$34</f>
        <v>3</v>
      </c>
      <c r="AF7" s="13">
        <f>[3]Dezembro!$K$35</f>
        <v>2.6</v>
      </c>
      <c r="AG7" s="22">
        <f t="shared" si="1"/>
        <v>154.40000000000003</v>
      </c>
      <c r="AH7" s="24">
        <f t="shared" ref="AH7:AH17" si="3">MAX(B7:AF7)</f>
        <v>41</v>
      </c>
      <c r="AI7" s="129">
        <f t="shared" si="2"/>
        <v>13</v>
      </c>
    </row>
    <row r="8" spans="1:41" ht="17.100000000000001" customHeight="1" x14ac:dyDescent="0.2">
      <c r="A8" s="124" t="s">
        <v>53</v>
      </c>
      <c r="B8" s="128">
        <f>[4]Dezembro!$K$5</f>
        <v>19.399999999999999</v>
      </c>
      <c r="C8" s="13">
        <f>[4]Dezembro!$K$6</f>
        <v>0</v>
      </c>
      <c r="D8" s="13">
        <f>[4]Dezembro!$K$7</f>
        <v>0</v>
      </c>
      <c r="E8" s="13">
        <f>[4]Dezembro!$K$8</f>
        <v>0</v>
      </c>
      <c r="F8" s="13">
        <f>[4]Dezembro!$K$9</f>
        <v>4.2</v>
      </c>
      <c r="G8" s="13">
        <f>[4]Dezembro!$K$10</f>
        <v>0</v>
      </c>
      <c r="H8" s="13">
        <f>[4]Dezembro!$K$11</f>
        <v>10</v>
      </c>
      <c r="I8" s="13">
        <f>[4]Dezembro!$K$12</f>
        <v>0</v>
      </c>
      <c r="J8" s="13">
        <f>[4]Dezembro!$K$13</f>
        <v>0</v>
      </c>
      <c r="K8" s="13">
        <f>[4]Dezembro!$K$14</f>
        <v>0</v>
      </c>
      <c r="L8" s="13">
        <f>[4]Dezembro!$K$15</f>
        <v>0</v>
      </c>
      <c r="M8" s="13">
        <f>[4]Dezembro!$K$16</f>
        <v>0</v>
      </c>
      <c r="N8" s="13">
        <f>[4]Dezembro!$K$17</f>
        <v>1</v>
      </c>
      <c r="O8" s="13">
        <f>[4]Dezembro!$K$18</f>
        <v>0</v>
      </c>
      <c r="P8" s="13">
        <f>[4]Dezembro!$K$19</f>
        <v>0</v>
      </c>
      <c r="Q8" s="13">
        <f>[4]Dezembro!$K$20</f>
        <v>9.4</v>
      </c>
      <c r="R8" s="13">
        <f>[4]Dezembro!$K$21</f>
        <v>0</v>
      </c>
      <c r="S8" s="13">
        <f>[4]Dezembro!$K$22</f>
        <v>0</v>
      </c>
      <c r="T8" s="13">
        <f>[4]Dezembro!$K$23</f>
        <v>0</v>
      </c>
      <c r="U8" s="13">
        <f>[4]Dezembro!$K$24</f>
        <v>30.999999999999996</v>
      </c>
      <c r="V8" s="13">
        <f>[4]Dezembro!$K$25</f>
        <v>0.60000000000000009</v>
      </c>
      <c r="W8" s="13">
        <f>[4]Dezembro!$K$26</f>
        <v>28.000000000000004</v>
      </c>
      <c r="X8" s="13">
        <f>[4]Dezembro!$K$27</f>
        <v>31</v>
      </c>
      <c r="Y8" s="13">
        <f>[4]Dezembro!$K$28</f>
        <v>25.799999999999997</v>
      </c>
      <c r="Z8" s="13">
        <f>[4]Dezembro!$K$29</f>
        <v>23.200000000000003</v>
      </c>
      <c r="AA8" s="13">
        <f>[4]Dezembro!$K$30</f>
        <v>17.600000000000001</v>
      </c>
      <c r="AB8" s="13">
        <f>[4]Dezembro!$K$31</f>
        <v>11</v>
      </c>
      <c r="AC8" s="13">
        <f>[4]Dezembro!$K$32</f>
        <v>0</v>
      </c>
      <c r="AD8" s="13">
        <f>[4]Dezembro!$K$33</f>
        <v>0.8</v>
      </c>
      <c r="AE8" s="13">
        <f>[4]Dezembro!$K$34</f>
        <v>6.8</v>
      </c>
      <c r="AF8" s="13">
        <f>[4]Dezembro!$K$35</f>
        <v>14.4</v>
      </c>
      <c r="AG8" s="22">
        <f t="shared" ref="AG8" si="4">SUM(B8:AF8)</f>
        <v>234.2</v>
      </c>
      <c r="AH8" s="24">
        <f t="shared" ref="AH8" si="5">MAX(B8:AF8)</f>
        <v>31</v>
      </c>
      <c r="AI8" s="129">
        <f t="shared" si="2"/>
        <v>15</v>
      </c>
    </row>
    <row r="9" spans="1:41" ht="17.100000000000001" customHeight="1" x14ac:dyDescent="0.2">
      <c r="A9" s="124" t="s">
        <v>46</v>
      </c>
      <c r="B9" s="128">
        <f>[5]Dezembro!$K$5</f>
        <v>0</v>
      </c>
      <c r="C9" s="13">
        <f>[5]Dezembro!$K$6</f>
        <v>0</v>
      </c>
      <c r="D9" s="13">
        <f>[5]Dezembro!$K$7</f>
        <v>0</v>
      </c>
      <c r="E9" s="13">
        <f>[5]Dezembro!$K$8</f>
        <v>3.2</v>
      </c>
      <c r="F9" s="13">
        <f>[5]Dezembro!$K$9</f>
        <v>0</v>
      </c>
      <c r="G9" s="13">
        <f>[5]Dezembro!$K$10</f>
        <v>1</v>
      </c>
      <c r="H9" s="13">
        <f>[5]Dezembro!$K$11</f>
        <v>26.8</v>
      </c>
      <c r="I9" s="13">
        <f>[5]Dezembro!$K$12</f>
        <v>0.2</v>
      </c>
      <c r="J9" s="13">
        <f>[5]Dezembro!$K$13</f>
        <v>8.8000000000000007</v>
      </c>
      <c r="K9" s="13">
        <f>[5]Dezembro!$K$14</f>
        <v>0.2</v>
      </c>
      <c r="L9" s="13">
        <f>[5]Dezembro!$K$15</f>
        <v>0.2</v>
      </c>
      <c r="M9" s="13">
        <f>[5]Dezembro!$K$16</f>
        <v>0</v>
      </c>
      <c r="N9" s="13">
        <f>[5]Dezembro!$K$17</f>
        <v>0</v>
      </c>
      <c r="O9" s="13">
        <f>[5]Dezembro!$K$18</f>
        <v>0</v>
      </c>
      <c r="P9" s="13">
        <f>[5]Dezembro!$K$19</f>
        <v>0</v>
      </c>
      <c r="Q9" s="13">
        <f>[5]Dezembro!$K$20</f>
        <v>0</v>
      </c>
      <c r="R9" s="13">
        <f>[5]Dezembro!$K$21</f>
        <v>0.6</v>
      </c>
      <c r="S9" s="13">
        <f>[5]Dezembro!$K$22</f>
        <v>30.4</v>
      </c>
      <c r="T9" s="13">
        <f>[5]Dezembro!$K$23</f>
        <v>2.2000000000000002</v>
      </c>
      <c r="U9" s="13">
        <f>[5]Dezembro!$K$24</f>
        <v>9.6</v>
      </c>
      <c r="V9" s="13">
        <f>[5]Dezembro!$K$25</f>
        <v>30.8</v>
      </c>
      <c r="W9" s="13">
        <f>[5]Dezembro!$K$26</f>
        <v>22</v>
      </c>
      <c r="X9" s="13">
        <f>[5]Dezembro!$K$27</f>
        <v>0.4</v>
      </c>
      <c r="Y9" s="13">
        <f>[5]Dezembro!$K$28</f>
        <v>33</v>
      </c>
      <c r="Z9" s="13">
        <f>[5]Dezembro!$K$29</f>
        <v>16.2</v>
      </c>
      <c r="AA9" s="13">
        <f>[5]Dezembro!$K$30</f>
        <v>4</v>
      </c>
      <c r="AB9" s="13">
        <f>[5]Dezembro!$K$31</f>
        <v>24.4</v>
      </c>
      <c r="AC9" s="13">
        <f>[5]Dezembro!$K$32</f>
        <v>22.8</v>
      </c>
      <c r="AD9" s="13">
        <f>[5]Dezembro!$K$33</f>
        <v>18</v>
      </c>
      <c r="AE9" s="13">
        <f>[5]Dezembro!$K$34</f>
        <v>0.2</v>
      </c>
      <c r="AF9" s="13">
        <f>[5]Dezembro!$K$35</f>
        <v>5.4</v>
      </c>
      <c r="AG9" s="22">
        <f t="shared" ref="AG9" si="6">SUM(B9:AF9)</f>
        <v>260.39999999999998</v>
      </c>
      <c r="AH9" s="24">
        <f t="shared" ref="AH9" si="7">MAX(B9:AF9)</f>
        <v>33</v>
      </c>
      <c r="AI9" s="129">
        <f t="shared" si="2"/>
        <v>9</v>
      </c>
    </row>
    <row r="10" spans="1:41" ht="17.100000000000001" customHeight="1" x14ac:dyDescent="0.2">
      <c r="A10" s="124" t="s">
        <v>2</v>
      </c>
      <c r="B10" s="128">
        <f>[6]Dezembro!$K$5</f>
        <v>0</v>
      </c>
      <c r="C10" s="13">
        <f>[6]Dezembro!$K$6</f>
        <v>0</v>
      </c>
      <c r="D10" s="13">
        <f>[6]Dezembro!$K$7</f>
        <v>0</v>
      </c>
      <c r="E10" s="13">
        <f>[6]Dezembro!$K$8</f>
        <v>37.800000000000004</v>
      </c>
      <c r="F10" s="13">
        <f>[6]Dezembro!$K$9</f>
        <v>0</v>
      </c>
      <c r="G10" s="13">
        <f>[6]Dezembro!$K$10</f>
        <v>33.599999999999994</v>
      </c>
      <c r="H10" s="13">
        <f>[6]Dezembro!$K$11</f>
        <v>0.2</v>
      </c>
      <c r="I10" s="13">
        <f>[6]Dezembro!$K$12</f>
        <v>6.2</v>
      </c>
      <c r="J10" s="13">
        <f>[6]Dezembro!$K$13</f>
        <v>0</v>
      </c>
      <c r="K10" s="13">
        <f>[6]Dezembro!$K$14</f>
        <v>11.2</v>
      </c>
      <c r="L10" s="13">
        <f>[6]Dezembro!$K$15</f>
        <v>0.2</v>
      </c>
      <c r="M10" s="13">
        <f>[6]Dezembro!$K$16</f>
        <v>0</v>
      </c>
      <c r="N10" s="13">
        <f>[6]Dezembro!$K$17</f>
        <v>0</v>
      </c>
      <c r="O10" s="13">
        <f>[6]Dezembro!$K$18</f>
        <v>0</v>
      </c>
      <c r="P10" s="13">
        <f>[6]Dezembro!$K$19</f>
        <v>0</v>
      </c>
      <c r="Q10" s="13">
        <f>[6]Dezembro!$K$20</f>
        <v>0</v>
      </c>
      <c r="R10" s="13">
        <f>[6]Dezembro!$K$21</f>
        <v>1.6</v>
      </c>
      <c r="S10" s="13">
        <f>[6]Dezembro!$K$22</f>
        <v>0.2</v>
      </c>
      <c r="T10" s="13">
        <f>[6]Dezembro!$K$23</f>
        <v>0.2</v>
      </c>
      <c r="U10" s="13">
        <f>[6]Dezembro!$K$24</f>
        <v>50</v>
      </c>
      <c r="V10" s="13">
        <f>[6]Dezembro!$K$25</f>
        <v>0.2</v>
      </c>
      <c r="W10" s="13">
        <f>[6]Dezembro!$K$26</f>
        <v>13.2</v>
      </c>
      <c r="X10" s="13">
        <f>[6]Dezembro!$K$27</f>
        <v>20.599999999999998</v>
      </c>
      <c r="Y10" s="13">
        <f>[6]Dezembro!$K$28</f>
        <v>12.600000000000001</v>
      </c>
      <c r="Z10" s="13">
        <f>[6]Dezembro!$K$29</f>
        <v>14.2</v>
      </c>
      <c r="AA10" s="13">
        <f>[6]Dezembro!$K$30</f>
        <v>2</v>
      </c>
      <c r="AB10" s="13">
        <f>[6]Dezembro!$K$31</f>
        <v>0</v>
      </c>
      <c r="AC10" s="13">
        <f>[6]Dezembro!$K$32</f>
        <v>0</v>
      </c>
      <c r="AD10" s="13">
        <f>[6]Dezembro!$K$33</f>
        <v>11</v>
      </c>
      <c r="AE10" s="13">
        <f>[6]Dezembro!$K$34</f>
        <v>2.2000000000000002</v>
      </c>
      <c r="AF10" s="13">
        <f>[6]Dezembro!$K$35</f>
        <v>8.1999999999999993</v>
      </c>
      <c r="AG10" s="22">
        <f t="shared" si="1"/>
        <v>225.39999999999995</v>
      </c>
      <c r="AH10" s="24">
        <f t="shared" si="3"/>
        <v>50</v>
      </c>
      <c r="AI10" s="129">
        <f t="shared" si="2"/>
        <v>12</v>
      </c>
      <c r="AJ10" t="s">
        <v>50</v>
      </c>
      <c r="AO10" s="17" t="s">
        <v>50</v>
      </c>
    </row>
    <row r="11" spans="1:41" ht="17.100000000000001" customHeight="1" x14ac:dyDescent="0.2">
      <c r="A11" s="124" t="s">
        <v>3</v>
      </c>
      <c r="B11" s="128">
        <f>[7]Dezembro!$K$5</f>
        <v>22.599999999999998</v>
      </c>
      <c r="C11" s="13">
        <f>[7]Dezembro!$K$6</f>
        <v>7.8</v>
      </c>
      <c r="D11" s="13">
        <f>[7]Dezembro!$K$7</f>
        <v>0.2</v>
      </c>
      <c r="E11" s="13">
        <f>[7]Dezembro!$K$8</f>
        <v>35.800000000000004</v>
      </c>
      <c r="F11" s="13">
        <f>[7]Dezembro!$K$9</f>
        <v>19.799999999999997</v>
      </c>
      <c r="G11" s="13">
        <f>[7]Dezembro!$K$10</f>
        <v>50</v>
      </c>
      <c r="H11" s="13">
        <f>[7]Dezembro!$K$11</f>
        <v>1.2</v>
      </c>
      <c r="I11" s="13">
        <f>[7]Dezembro!$K$12</f>
        <v>0.6</v>
      </c>
      <c r="J11" s="13">
        <f>[7]Dezembro!$K$13</f>
        <v>0</v>
      </c>
      <c r="K11" s="13">
        <f>[7]Dezembro!$K$14</f>
        <v>0</v>
      </c>
      <c r="L11" s="13">
        <f>[7]Dezembro!$K$15</f>
        <v>0</v>
      </c>
      <c r="M11" s="13">
        <f>[7]Dezembro!$K$16</f>
        <v>0</v>
      </c>
      <c r="N11" s="13">
        <f>[7]Dezembro!$K$17</f>
        <v>0</v>
      </c>
      <c r="O11" s="13">
        <f>[7]Dezembro!$K$18</f>
        <v>0</v>
      </c>
      <c r="P11" s="13">
        <f>[7]Dezembro!$K$19</f>
        <v>0</v>
      </c>
      <c r="Q11" s="13">
        <f>[7]Dezembro!$K$20</f>
        <v>0.60000000000000009</v>
      </c>
      <c r="R11" s="13">
        <f>[7]Dezembro!$K$21</f>
        <v>0</v>
      </c>
      <c r="S11" s="13">
        <f>[7]Dezembro!$K$22</f>
        <v>0</v>
      </c>
      <c r="T11" s="13">
        <f>[7]Dezembro!$K$23</f>
        <v>0</v>
      </c>
      <c r="U11" s="13">
        <f>[7]Dezembro!$K$24</f>
        <v>0.2</v>
      </c>
      <c r="V11" s="13">
        <f>[7]Dezembro!$K$25</f>
        <v>2.4</v>
      </c>
      <c r="W11" s="13">
        <f>[7]Dezembro!$K$26</f>
        <v>6.8</v>
      </c>
      <c r="X11" s="13">
        <f>[7]Dezembro!$K$27</f>
        <v>1.2</v>
      </c>
      <c r="Y11" s="13">
        <f>[7]Dezembro!$K$28</f>
        <v>0</v>
      </c>
      <c r="Z11" s="13">
        <f>[7]Dezembro!$K$29</f>
        <v>43.199999999999996</v>
      </c>
      <c r="AA11" s="13">
        <f>[7]Dezembro!$K$30</f>
        <v>20.999999999999996</v>
      </c>
      <c r="AB11" s="13">
        <f>[7]Dezembro!$K$31</f>
        <v>0.8</v>
      </c>
      <c r="AC11" s="13">
        <f>[7]Dezembro!$K$32</f>
        <v>0</v>
      </c>
      <c r="AD11" s="13">
        <f>[7]Dezembro!$K$33</f>
        <v>22.599999999999998</v>
      </c>
      <c r="AE11" s="13">
        <f>[7]Dezembro!$K$34</f>
        <v>17</v>
      </c>
      <c r="AF11" s="13">
        <f>[7]Dezembro!$K$35</f>
        <v>54.400000000000006</v>
      </c>
      <c r="AG11" s="22">
        <f t="shared" si="1"/>
        <v>308.19999999999993</v>
      </c>
      <c r="AH11" s="24">
        <f t="shared" si="3"/>
        <v>54.400000000000006</v>
      </c>
      <c r="AI11" s="129">
        <f t="shared" si="2"/>
        <v>12</v>
      </c>
    </row>
    <row r="12" spans="1:41" ht="17.100000000000001" customHeight="1" x14ac:dyDescent="0.2">
      <c r="A12" s="124" t="s">
        <v>4</v>
      </c>
      <c r="B12" s="128">
        <f>[8]Dezembro!$K$5</f>
        <v>7.8000000000000007</v>
      </c>
      <c r="C12" s="13">
        <f>[8]Dezembro!$K$6</f>
        <v>0</v>
      </c>
      <c r="D12" s="13">
        <f>[8]Dezembro!$K$7</f>
        <v>13.399999999999999</v>
      </c>
      <c r="E12" s="13">
        <f>[8]Dezembro!$K$8</f>
        <v>37.4</v>
      </c>
      <c r="F12" s="13">
        <f>[8]Dezembro!$K$9</f>
        <v>29.2</v>
      </c>
      <c r="G12" s="13">
        <f>[8]Dezembro!$K$10</f>
        <v>49</v>
      </c>
      <c r="H12" s="13">
        <f>[8]Dezembro!$K$11</f>
        <v>2.8</v>
      </c>
      <c r="I12" s="13">
        <f>[8]Dezembro!$K$12</f>
        <v>18</v>
      </c>
      <c r="J12" s="13">
        <f>[8]Dezembro!$K$13</f>
        <v>29.000000000000004</v>
      </c>
      <c r="K12" s="13">
        <f>[8]Dezembro!$K$14</f>
        <v>0</v>
      </c>
      <c r="L12" s="13">
        <f>[8]Dezembro!$K$15</f>
        <v>0</v>
      </c>
      <c r="M12" s="13">
        <f>[8]Dezembro!$K$16</f>
        <v>0</v>
      </c>
      <c r="N12" s="13">
        <f>[8]Dezembro!$K$17</f>
        <v>0</v>
      </c>
      <c r="O12" s="13">
        <f>[8]Dezembro!$K$18</f>
        <v>0</v>
      </c>
      <c r="P12" s="13">
        <f>[8]Dezembro!$K$19</f>
        <v>0</v>
      </c>
      <c r="Q12" s="13">
        <f>[8]Dezembro!$K$20</f>
        <v>56.4</v>
      </c>
      <c r="R12" s="13">
        <f>[8]Dezembro!$K$21</f>
        <v>2.8</v>
      </c>
      <c r="S12" s="13">
        <f>[8]Dezembro!$K$22</f>
        <v>0</v>
      </c>
      <c r="T12" s="13">
        <f>[8]Dezembro!$K$23</f>
        <v>0</v>
      </c>
      <c r="U12" s="13">
        <f>[8]Dezembro!$K$24</f>
        <v>0</v>
      </c>
      <c r="V12" s="13">
        <f>[8]Dezembro!$K$25</f>
        <v>0</v>
      </c>
      <c r="W12" s="13">
        <f>[8]Dezembro!$K$26</f>
        <v>0</v>
      </c>
      <c r="X12" s="13">
        <f>[8]Dezembro!$K$27</f>
        <v>0</v>
      </c>
      <c r="Y12" s="13">
        <f>[8]Dezembro!$K$28</f>
        <v>0</v>
      </c>
      <c r="Z12" s="13">
        <f>[8]Dezembro!$K$29</f>
        <v>0</v>
      </c>
      <c r="AA12" s="13">
        <f>[8]Dezembro!$K$30</f>
        <v>0</v>
      </c>
      <c r="AB12" s="13">
        <f>[8]Dezembro!$K$31</f>
        <v>0</v>
      </c>
      <c r="AC12" s="13">
        <f>[8]Dezembro!$K$32</f>
        <v>3.2</v>
      </c>
      <c r="AD12" s="13">
        <f>[8]Dezembro!$K$33</f>
        <v>1.8</v>
      </c>
      <c r="AE12" s="13">
        <f>[8]Dezembro!$K$34</f>
        <v>0</v>
      </c>
      <c r="AF12" s="13">
        <f>[8]Dezembro!$K$35</f>
        <v>0</v>
      </c>
      <c r="AG12" s="22">
        <f t="shared" si="1"/>
        <v>250.80000000000004</v>
      </c>
      <c r="AH12" s="24">
        <f t="shared" si="3"/>
        <v>56.4</v>
      </c>
      <c r="AI12" s="129">
        <f t="shared" si="2"/>
        <v>19</v>
      </c>
    </row>
    <row r="13" spans="1:41" ht="17.100000000000001" customHeight="1" x14ac:dyDescent="0.2">
      <c r="A13" s="124" t="s">
        <v>5</v>
      </c>
      <c r="B13" s="128">
        <f>[9]Dezembro!$K$5</f>
        <v>0.2</v>
      </c>
      <c r="C13" s="13">
        <f>[9]Dezembro!$K$6</f>
        <v>0.4</v>
      </c>
      <c r="D13" s="13">
        <f>[9]Dezembro!$K$7</f>
        <v>0.4</v>
      </c>
      <c r="E13" s="13">
        <f>[9]Dezembro!$K$8</f>
        <v>0.2</v>
      </c>
      <c r="F13" s="13">
        <f>[9]Dezembro!$K$9</f>
        <v>0.2</v>
      </c>
      <c r="G13" s="13">
        <f>[9]Dezembro!$K$10</f>
        <v>0.4</v>
      </c>
      <c r="H13" s="13">
        <f>[9]Dezembro!$K$11</f>
        <v>0.2</v>
      </c>
      <c r="I13" s="13">
        <f>[9]Dezembro!$K$12</f>
        <v>0.4</v>
      </c>
      <c r="J13" s="13">
        <f>[9]Dezembro!$K$13</f>
        <v>0.2</v>
      </c>
      <c r="K13" s="13">
        <f>[9]Dezembro!$K$14</f>
        <v>0.2</v>
      </c>
      <c r="L13" s="13">
        <f>[9]Dezembro!$K$15</f>
        <v>0.4</v>
      </c>
      <c r="M13" s="13">
        <f>[9]Dezembro!$K$16</f>
        <v>0.2</v>
      </c>
      <c r="N13" s="13">
        <f>[9]Dezembro!$K$17</f>
        <v>0</v>
      </c>
      <c r="O13" s="13">
        <f>[9]Dezembro!$K$18</f>
        <v>0.2</v>
      </c>
      <c r="P13" s="13">
        <f>[9]Dezembro!$K$19</f>
        <v>0</v>
      </c>
      <c r="Q13" s="13">
        <f>[9]Dezembro!$K$20</f>
        <v>0</v>
      </c>
      <c r="R13" s="13">
        <f>[9]Dezembro!$K$21</f>
        <v>0</v>
      </c>
      <c r="S13" s="13">
        <f>[9]Dezembro!$K$22</f>
        <v>0</v>
      </c>
      <c r="T13" s="13">
        <f>[9]Dezembro!$K$23</f>
        <v>0</v>
      </c>
      <c r="U13" s="13">
        <f>[9]Dezembro!$K$24</f>
        <v>0</v>
      </c>
      <c r="V13" s="13">
        <f>[9]Dezembro!$K$25</f>
        <v>0</v>
      </c>
      <c r="W13" s="13">
        <f>[9]Dezembro!$K$26</f>
        <v>0</v>
      </c>
      <c r="X13" s="13">
        <f>[9]Dezembro!$K$27</f>
        <v>0</v>
      </c>
      <c r="Y13" s="13">
        <f>[9]Dezembro!$K$28</f>
        <v>0</v>
      </c>
      <c r="Z13" s="13">
        <f>[9]Dezembro!$K$29</f>
        <v>0</v>
      </c>
      <c r="AA13" s="13">
        <f>[9]Dezembro!$K$30</f>
        <v>0</v>
      </c>
      <c r="AB13" s="13">
        <f>[9]Dezembro!$K$31</f>
        <v>0</v>
      </c>
      <c r="AC13" s="13">
        <f>[9]Dezembro!$K$32</f>
        <v>0</v>
      </c>
      <c r="AD13" s="13">
        <f>[9]Dezembro!$K$33</f>
        <v>0</v>
      </c>
      <c r="AE13" s="13">
        <f>[9]Dezembro!$K$34</f>
        <v>0</v>
      </c>
      <c r="AF13" s="13">
        <f>[9]Dezembro!$K$35</f>
        <v>0</v>
      </c>
      <c r="AG13" s="22">
        <f t="shared" si="1"/>
        <v>3.6000000000000005</v>
      </c>
      <c r="AH13" s="24">
        <f t="shared" si="3"/>
        <v>0.4</v>
      </c>
      <c r="AI13" s="129">
        <f t="shared" si="2"/>
        <v>18</v>
      </c>
    </row>
    <row r="14" spans="1:41" ht="17.100000000000001" customHeight="1" x14ac:dyDescent="0.2">
      <c r="A14" s="124" t="s">
        <v>48</v>
      </c>
      <c r="B14" s="128" t="str">
        <f>[10]Dezembro!$K$5</f>
        <v>*</v>
      </c>
      <c r="C14" s="13" t="str">
        <f>[10]Dezembro!$K$6</f>
        <v>*</v>
      </c>
      <c r="D14" s="13" t="str">
        <f>[10]Dezembro!$K$7</f>
        <v>*</v>
      </c>
      <c r="E14" s="13" t="str">
        <f>[10]Dezembro!$K$8</f>
        <v>*</v>
      </c>
      <c r="F14" s="13" t="str">
        <f>[10]Dezembro!$K$9</f>
        <v>*</v>
      </c>
      <c r="G14" s="13" t="str">
        <f>[10]Dezembro!$K$10</f>
        <v>*</v>
      </c>
      <c r="H14" s="13" t="str">
        <f>[10]Dezembro!$K$11</f>
        <v>*</v>
      </c>
      <c r="I14" s="13" t="str">
        <f>[10]Dezembro!$K$12</f>
        <v>*</v>
      </c>
      <c r="J14" s="13" t="str">
        <f>[10]Dezembro!$K$13</f>
        <v>*</v>
      </c>
      <c r="K14" s="13" t="str">
        <f>[10]Dezembro!$K$14</f>
        <v>*</v>
      </c>
      <c r="L14" s="13" t="str">
        <f>[10]Dezembro!$K$15</f>
        <v>*</v>
      </c>
      <c r="M14" s="13" t="str">
        <f>[10]Dezembro!$K$16</f>
        <v>*</v>
      </c>
      <c r="N14" s="13" t="str">
        <f>[10]Dezembro!$K$17</f>
        <v>*</v>
      </c>
      <c r="O14" s="13" t="str">
        <f>[10]Dezembro!$K$18</f>
        <v>*</v>
      </c>
      <c r="P14" s="13" t="str">
        <f>[10]Dezembro!$K$19</f>
        <v>*</v>
      </c>
      <c r="Q14" s="13" t="str">
        <f>[10]Dezembro!$K$20</f>
        <v>*</v>
      </c>
      <c r="R14" s="13" t="str">
        <f>[10]Dezembro!$K$21</f>
        <v>*</v>
      </c>
      <c r="S14" s="13" t="str">
        <f>[10]Dezembro!$K$22</f>
        <v>*</v>
      </c>
      <c r="T14" s="13">
        <f>[10]Dezembro!$K$23</f>
        <v>0.60000000000000009</v>
      </c>
      <c r="U14" s="13">
        <f>[10]Dezembro!$K$24</f>
        <v>3.6000000000000005</v>
      </c>
      <c r="V14" s="13">
        <f>[10]Dezembro!$K$25</f>
        <v>3.4</v>
      </c>
      <c r="W14" s="13">
        <f>[10]Dezembro!$K$26</f>
        <v>1.7999999999999998</v>
      </c>
      <c r="X14" s="13">
        <f>[10]Dezembro!$K$27</f>
        <v>0</v>
      </c>
      <c r="Y14" s="13">
        <f>[10]Dezembro!$K$28</f>
        <v>3</v>
      </c>
      <c r="Z14" s="13">
        <f>[10]Dezembro!$K$29</f>
        <v>3.8</v>
      </c>
      <c r="AA14" s="13">
        <f>[10]Dezembro!$K$30</f>
        <v>28.2</v>
      </c>
      <c r="AB14" s="13">
        <f>[10]Dezembro!$K$31</f>
        <v>0</v>
      </c>
      <c r="AC14" s="13">
        <f>[10]Dezembro!$K$32</f>
        <v>0.4</v>
      </c>
      <c r="AD14" s="13">
        <f>[10]Dezembro!$K$33</f>
        <v>0.8</v>
      </c>
      <c r="AE14" s="13">
        <f>[10]Dezembro!$K$34</f>
        <v>29.800000000000004</v>
      </c>
      <c r="AF14" s="13">
        <f>[10]Dezembro!$K$35</f>
        <v>1</v>
      </c>
      <c r="AG14" s="22">
        <f t="shared" si="1"/>
        <v>76.400000000000006</v>
      </c>
      <c r="AH14" s="24">
        <f t="shared" si="3"/>
        <v>29.800000000000004</v>
      </c>
      <c r="AI14" s="129">
        <f t="shared" si="2"/>
        <v>2</v>
      </c>
    </row>
    <row r="15" spans="1:41" ht="17.100000000000001" customHeight="1" x14ac:dyDescent="0.2">
      <c r="A15" s="124" t="s">
        <v>6</v>
      </c>
      <c r="B15" s="128">
        <f>[11]Dezembro!$K$5</f>
        <v>27.800000000000004</v>
      </c>
      <c r="C15" s="13">
        <f>[11]Dezembro!$K$6</f>
        <v>0.2</v>
      </c>
      <c r="D15" s="13">
        <f>[11]Dezembro!$K$7</f>
        <v>0.2</v>
      </c>
      <c r="E15" s="13">
        <f>[11]Dezembro!$K$8</f>
        <v>26.6</v>
      </c>
      <c r="F15" s="13">
        <f>[11]Dezembro!$K$9</f>
        <v>0.2</v>
      </c>
      <c r="G15" s="13">
        <f>[11]Dezembro!$K$10</f>
        <v>0</v>
      </c>
      <c r="H15" s="13">
        <f>[11]Dezembro!$K$11</f>
        <v>1.5999999999999999</v>
      </c>
      <c r="I15" s="13">
        <f>[11]Dezembro!$K$12</f>
        <v>0.6</v>
      </c>
      <c r="J15" s="13">
        <f>[11]Dezembro!$K$13</f>
        <v>2.2000000000000002</v>
      </c>
      <c r="K15" s="13">
        <f>[11]Dezembro!$K$14</f>
        <v>0</v>
      </c>
      <c r="L15" s="13">
        <f>[11]Dezembro!$K$15</f>
        <v>0</v>
      </c>
      <c r="M15" s="13">
        <f>[11]Dezembro!$K$16</f>
        <v>0</v>
      </c>
      <c r="N15" s="13">
        <f>[11]Dezembro!$K$17</f>
        <v>0</v>
      </c>
      <c r="O15" s="13">
        <f>[11]Dezembro!$K$18</f>
        <v>0</v>
      </c>
      <c r="P15" s="13">
        <f>[11]Dezembro!$K$19</f>
        <v>3</v>
      </c>
      <c r="Q15" s="13">
        <f>[11]Dezembro!$K$20</f>
        <v>37.600000000000009</v>
      </c>
      <c r="R15" s="13">
        <f>[11]Dezembro!$K$21</f>
        <v>1.4</v>
      </c>
      <c r="S15" s="13">
        <f>[11]Dezembro!$K$22</f>
        <v>0</v>
      </c>
      <c r="T15" s="13">
        <f>[11]Dezembro!$K$23</f>
        <v>0.4</v>
      </c>
      <c r="U15" s="13">
        <f>[11]Dezembro!$K$24</f>
        <v>4.8000000000000007</v>
      </c>
      <c r="V15" s="13">
        <f>[11]Dezembro!$K$25</f>
        <v>5.2000000000000011</v>
      </c>
      <c r="W15" s="13">
        <f>[11]Dezembro!$K$26</f>
        <v>54.400000000000006</v>
      </c>
      <c r="X15" s="13">
        <f>[11]Dezembro!$K$27</f>
        <v>13.8</v>
      </c>
      <c r="Y15" s="13">
        <f>[11]Dezembro!$K$28</f>
        <v>0.2</v>
      </c>
      <c r="Z15" s="13">
        <f>[11]Dezembro!$K$29</f>
        <v>8.1999999999999993</v>
      </c>
      <c r="AA15" s="13">
        <f>[11]Dezembro!$K$30</f>
        <v>1</v>
      </c>
      <c r="AB15" s="13">
        <f>[11]Dezembro!$K$31</f>
        <v>2.4</v>
      </c>
      <c r="AC15" s="13">
        <f>[11]Dezembro!$K$32</f>
        <v>0</v>
      </c>
      <c r="AD15" s="13">
        <f>[11]Dezembro!$K$33</f>
        <v>7.8</v>
      </c>
      <c r="AE15" s="13">
        <f>[11]Dezembro!$K$34</f>
        <v>0</v>
      </c>
      <c r="AF15" s="13">
        <f>[11]Dezembro!$K$35</f>
        <v>1.4</v>
      </c>
      <c r="AG15" s="22">
        <f t="shared" si="1"/>
        <v>201.00000000000006</v>
      </c>
      <c r="AH15" s="24">
        <f t="shared" si="3"/>
        <v>54.400000000000006</v>
      </c>
      <c r="AI15" s="129">
        <f t="shared" si="2"/>
        <v>9</v>
      </c>
    </row>
    <row r="16" spans="1:41" ht="17.100000000000001" customHeight="1" x14ac:dyDescent="0.2">
      <c r="A16" s="124" t="s">
        <v>7</v>
      </c>
      <c r="B16" s="128">
        <f>[12]Dezembro!$K$5</f>
        <v>16.399999999999999</v>
      </c>
      <c r="C16" s="13">
        <f>[12]Dezembro!$K$6</f>
        <v>0.8</v>
      </c>
      <c r="D16" s="13">
        <f>[12]Dezembro!$K$7</f>
        <v>1</v>
      </c>
      <c r="E16" s="13">
        <f>[12]Dezembro!$K$8</f>
        <v>0.4</v>
      </c>
      <c r="F16" s="13">
        <f>[12]Dezembro!$K$9</f>
        <v>1.6</v>
      </c>
      <c r="G16" s="13">
        <f>[12]Dezembro!$K$10</f>
        <v>27.000000000000004</v>
      </c>
      <c r="H16" s="13">
        <f>[12]Dezembro!$K$11</f>
        <v>7.4000000000000039</v>
      </c>
      <c r="I16" s="13">
        <f>[12]Dezembro!$K$12</f>
        <v>1.2</v>
      </c>
      <c r="J16" s="13">
        <f>[12]Dezembro!$K$13</f>
        <v>0.4</v>
      </c>
      <c r="K16" s="13">
        <f>[12]Dezembro!$K$14</f>
        <v>0.2</v>
      </c>
      <c r="L16" s="13">
        <f>[12]Dezembro!$K$15</f>
        <v>0</v>
      </c>
      <c r="M16" s="13">
        <f>[12]Dezembro!$K$16</f>
        <v>0</v>
      </c>
      <c r="N16" s="13">
        <f>[12]Dezembro!$K$17</f>
        <v>0</v>
      </c>
      <c r="O16" s="13">
        <f>[12]Dezembro!$K$18</f>
        <v>0</v>
      </c>
      <c r="P16" s="13">
        <f>[12]Dezembro!$K$19</f>
        <v>0</v>
      </c>
      <c r="Q16" s="13">
        <f>[12]Dezembro!$K$20</f>
        <v>0</v>
      </c>
      <c r="R16" s="13">
        <f>[12]Dezembro!$K$21</f>
        <v>0</v>
      </c>
      <c r="S16" s="13">
        <f>[12]Dezembro!$K$22</f>
        <v>1.2</v>
      </c>
      <c r="T16" s="13">
        <f>[12]Dezembro!$K$23</f>
        <v>3.2000000000000006</v>
      </c>
      <c r="U16" s="13">
        <f>[12]Dezembro!$K$24</f>
        <v>0.2</v>
      </c>
      <c r="V16" s="13">
        <f>[12]Dezembro!$K$25</f>
        <v>0</v>
      </c>
      <c r="W16" s="13">
        <f>[12]Dezembro!$K$26</f>
        <v>0.2</v>
      </c>
      <c r="X16" s="13">
        <f>[12]Dezembro!$K$27</f>
        <v>0.2</v>
      </c>
      <c r="Y16" s="13" t="str">
        <f>[12]Dezembro!$K$28</f>
        <v>*</v>
      </c>
      <c r="Z16" s="13" t="str">
        <f>[12]Dezembro!$K$29</f>
        <v>*</v>
      </c>
      <c r="AA16" s="13" t="str">
        <f>[12]Dezembro!$K$30</f>
        <v>*</v>
      </c>
      <c r="AB16" s="13" t="str">
        <f>[12]Dezembro!$K$31</f>
        <v>*</v>
      </c>
      <c r="AC16" s="13" t="str">
        <f>[12]Dezembro!$K$32</f>
        <v>*</v>
      </c>
      <c r="AD16" s="13" t="str">
        <f>[12]Dezembro!$K$33</f>
        <v>*</v>
      </c>
      <c r="AE16" s="13" t="str">
        <f>[12]Dezembro!$K$34</f>
        <v>*</v>
      </c>
      <c r="AF16" s="13" t="str">
        <f>[12]Dezembro!$K$35</f>
        <v>*</v>
      </c>
      <c r="AG16" s="22">
        <f t="shared" si="1"/>
        <v>61.400000000000027</v>
      </c>
      <c r="AH16" s="24">
        <f t="shared" si="3"/>
        <v>27.000000000000004</v>
      </c>
      <c r="AI16" s="129">
        <f t="shared" si="2"/>
        <v>8</v>
      </c>
    </row>
    <row r="17" spans="1:39" ht="17.100000000000001" customHeight="1" x14ac:dyDescent="0.2">
      <c r="A17" s="124" t="s">
        <v>8</v>
      </c>
      <c r="B17" s="128">
        <f>[13]Dezembro!$K$5</f>
        <v>0</v>
      </c>
      <c r="C17" s="13">
        <f>[13]Dezembro!$K$6</f>
        <v>0</v>
      </c>
      <c r="D17" s="13">
        <f>[13]Dezembro!$K$7</f>
        <v>0</v>
      </c>
      <c r="E17" s="13">
        <f>[13]Dezembro!$K$8</f>
        <v>0.60000000000000009</v>
      </c>
      <c r="F17" s="13">
        <f>[13]Dezembro!$K$9</f>
        <v>0.8</v>
      </c>
      <c r="G17" s="13">
        <f>[13]Dezembro!$K$10</f>
        <v>27.4</v>
      </c>
      <c r="H17" s="13">
        <f>[13]Dezembro!$K$11</f>
        <v>3.8</v>
      </c>
      <c r="I17" s="13">
        <f>[13]Dezembro!$K$12</f>
        <v>0.2</v>
      </c>
      <c r="J17" s="13">
        <f>[13]Dezembro!$K$13</f>
        <v>0</v>
      </c>
      <c r="K17" s="13">
        <f>[13]Dezembro!$K$14</f>
        <v>0</v>
      </c>
      <c r="L17" s="13">
        <f>[13]Dezembro!$K$15</f>
        <v>0</v>
      </c>
      <c r="M17" s="13">
        <f>[13]Dezembro!$K$16</f>
        <v>0</v>
      </c>
      <c r="N17" s="13">
        <f>[13]Dezembro!$K$17</f>
        <v>0</v>
      </c>
      <c r="O17" s="13">
        <f>[13]Dezembro!$K$18</f>
        <v>0</v>
      </c>
      <c r="P17" s="13">
        <f>[13]Dezembro!$K$19</f>
        <v>0</v>
      </c>
      <c r="Q17" s="13">
        <f>[13]Dezembro!$K$20</f>
        <v>0</v>
      </c>
      <c r="R17" s="13">
        <f>[13]Dezembro!$K$21</f>
        <v>0</v>
      </c>
      <c r="S17" s="13">
        <f>[13]Dezembro!$K$22</f>
        <v>0</v>
      </c>
      <c r="T17" s="13">
        <f>[13]Dezembro!$K$23</f>
        <v>0</v>
      </c>
      <c r="U17" s="13">
        <f>[13]Dezembro!$K$24</f>
        <v>15</v>
      </c>
      <c r="V17" s="13">
        <f>[13]Dezembro!$K$25</f>
        <v>9.7999999999999989</v>
      </c>
      <c r="W17" s="13">
        <f>[13]Dezembro!$K$26</f>
        <v>19.399999999999995</v>
      </c>
      <c r="X17" s="13">
        <f>[13]Dezembro!$K$27</f>
        <v>13.799999999999997</v>
      </c>
      <c r="Y17" s="13">
        <f>[13]Dezembro!$K$28</f>
        <v>36.199999999999989</v>
      </c>
      <c r="Z17" s="13">
        <f>[13]Dezembro!$K$29</f>
        <v>4.8</v>
      </c>
      <c r="AA17" s="13">
        <f>[13]Dezembro!$K$30</f>
        <v>19.600000000000001</v>
      </c>
      <c r="AB17" s="13">
        <f>[13]Dezembro!$K$31</f>
        <v>16.599999999999998</v>
      </c>
      <c r="AC17" s="13">
        <f>[13]Dezembro!$K$32</f>
        <v>12.799999999999999</v>
      </c>
      <c r="AD17" s="13">
        <f>[13]Dezembro!$K$33</f>
        <v>37.999999999999993</v>
      </c>
      <c r="AE17" s="13">
        <f>[13]Dezembro!$K$34</f>
        <v>0.2</v>
      </c>
      <c r="AF17" s="13">
        <f>[13]Dezembro!$K$35</f>
        <v>17.600000000000001</v>
      </c>
      <c r="AG17" s="22">
        <f t="shared" si="1"/>
        <v>236.59999999999997</v>
      </c>
      <c r="AH17" s="24">
        <f t="shared" si="3"/>
        <v>37.999999999999993</v>
      </c>
      <c r="AI17" s="129">
        <f t="shared" si="2"/>
        <v>14</v>
      </c>
    </row>
    <row r="18" spans="1:39" ht="17.100000000000001" customHeight="1" x14ac:dyDescent="0.2">
      <c r="A18" s="124" t="s">
        <v>9</v>
      </c>
      <c r="B18" s="128">
        <f>[14]Dezembro!$K$5</f>
        <v>0.8</v>
      </c>
      <c r="C18" s="13">
        <f>[14]Dezembro!$K$6</f>
        <v>0</v>
      </c>
      <c r="D18" s="13">
        <f>[14]Dezembro!$K$7</f>
        <v>0</v>
      </c>
      <c r="E18" s="13">
        <f>[14]Dezembro!$K$8</f>
        <v>0.2</v>
      </c>
      <c r="F18" s="13">
        <f>[14]Dezembro!$K$9</f>
        <v>0.8</v>
      </c>
      <c r="G18" s="13">
        <f>[14]Dezembro!$K$10</f>
        <v>18.399999999999999</v>
      </c>
      <c r="H18" s="13">
        <f>[14]Dezembro!$K$11</f>
        <v>4.4000000000000004</v>
      </c>
      <c r="I18" s="13">
        <f>[14]Dezembro!$K$12</f>
        <v>0.2</v>
      </c>
      <c r="J18" s="13">
        <f>[14]Dezembro!$K$13</f>
        <v>0</v>
      </c>
      <c r="K18" s="13">
        <f>[14]Dezembro!$K$14</f>
        <v>0</v>
      </c>
      <c r="L18" s="13">
        <f>[14]Dezembro!$K$15</f>
        <v>0</v>
      </c>
      <c r="M18" s="13">
        <f>[14]Dezembro!$K$16</f>
        <v>0</v>
      </c>
      <c r="N18" s="13">
        <f>[14]Dezembro!$K$17</f>
        <v>0</v>
      </c>
      <c r="O18" s="13">
        <f>[14]Dezembro!$K$18</f>
        <v>0</v>
      </c>
      <c r="P18" s="13">
        <f>[14]Dezembro!$K$19</f>
        <v>0</v>
      </c>
      <c r="Q18" s="13">
        <f>[14]Dezembro!$K$20</f>
        <v>0.6</v>
      </c>
      <c r="R18" s="13">
        <f>[14]Dezembro!$K$21</f>
        <v>0</v>
      </c>
      <c r="S18" s="13">
        <f>[14]Dezembro!$K$22</f>
        <v>0</v>
      </c>
      <c r="T18" s="13">
        <f>[14]Dezembro!$K$23</f>
        <v>0</v>
      </c>
      <c r="U18" s="13">
        <f>[14]Dezembro!$K$24</f>
        <v>24.6</v>
      </c>
      <c r="V18" s="13">
        <f>[14]Dezembro!$K$25</f>
        <v>3.4</v>
      </c>
      <c r="W18" s="13">
        <f>[14]Dezembro!$K$26</f>
        <v>44.8</v>
      </c>
      <c r="X18" s="13">
        <f>[14]Dezembro!$K$27</f>
        <v>6.8</v>
      </c>
      <c r="Y18" s="13">
        <f>[14]Dezembro!$K$28</f>
        <v>10</v>
      </c>
      <c r="Z18" s="13">
        <f>[14]Dezembro!$K$29</f>
        <v>28.599999999999998</v>
      </c>
      <c r="AA18" s="13">
        <f>[14]Dezembro!$K$30</f>
        <v>10.799999999999999</v>
      </c>
      <c r="AB18" s="13">
        <f>[14]Dezembro!$K$31</f>
        <v>0.8</v>
      </c>
      <c r="AC18" s="13">
        <f>[14]Dezembro!$K$32</f>
        <v>0.2</v>
      </c>
      <c r="AD18" s="13">
        <f>[14]Dezembro!$K$33</f>
        <v>4</v>
      </c>
      <c r="AE18" s="13">
        <f>[14]Dezembro!$K$34</f>
        <v>15.4</v>
      </c>
      <c r="AF18" s="13">
        <f>[14]Dezembro!$K$35</f>
        <v>9.4</v>
      </c>
      <c r="AG18" s="22">
        <f t="shared" ref="AG18:AG32" si="8">SUM(B18:AF18)</f>
        <v>184.20000000000002</v>
      </c>
      <c r="AH18" s="24">
        <f t="shared" ref="AH18:AH32" si="9">MAX(B18:AF18)</f>
        <v>44.8</v>
      </c>
      <c r="AI18" s="129">
        <f t="shared" si="2"/>
        <v>12</v>
      </c>
    </row>
    <row r="19" spans="1:39" ht="17.100000000000001" customHeight="1" x14ac:dyDescent="0.2">
      <c r="A19" s="124" t="s">
        <v>47</v>
      </c>
      <c r="B19" s="128">
        <f>[15]Dezembro!$K$5</f>
        <v>0.4</v>
      </c>
      <c r="C19" s="13">
        <f>[15]Dezembro!$K$6</f>
        <v>0</v>
      </c>
      <c r="D19" s="13">
        <f>[15]Dezembro!$K$7</f>
        <v>0.2</v>
      </c>
      <c r="E19" s="13">
        <f>[15]Dezembro!$K$8</f>
        <v>25.999999999999993</v>
      </c>
      <c r="F19" s="13">
        <f>[15]Dezembro!$K$9</f>
        <v>0.2</v>
      </c>
      <c r="G19" s="13">
        <f>[15]Dezembro!$K$10</f>
        <v>0.8</v>
      </c>
      <c r="H19" s="13">
        <f>[15]Dezembro!$K$11</f>
        <v>8.8000000000000007</v>
      </c>
      <c r="I19" s="13">
        <f>[15]Dezembro!$K$12</f>
        <v>1</v>
      </c>
      <c r="J19" s="13">
        <f>[15]Dezembro!$K$13</f>
        <v>9.8000000000000007</v>
      </c>
      <c r="K19" s="13">
        <f>[15]Dezembro!$K$14</f>
        <v>6.4000000000000012</v>
      </c>
      <c r="L19" s="13">
        <f>[15]Dezembro!$K$15</f>
        <v>0</v>
      </c>
      <c r="M19" s="13">
        <f>[15]Dezembro!$K$16</f>
        <v>0</v>
      </c>
      <c r="N19" s="13">
        <f>[15]Dezembro!$K$17</f>
        <v>0</v>
      </c>
      <c r="O19" s="13">
        <f>[15]Dezembro!$K$18</f>
        <v>0</v>
      </c>
      <c r="P19" s="13">
        <f>[15]Dezembro!$K$19</f>
        <v>0</v>
      </c>
      <c r="Q19" s="13">
        <f>[15]Dezembro!$K$20</f>
        <v>0</v>
      </c>
      <c r="R19" s="13">
        <f>[15]Dezembro!$K$21</f>
        <v>0</v>
      </c>
      <c r="S19" s="13">
        <f>[15]Dezembro!$K$22</f>
        <v>8.5999999999999979</v>
      </c>
      <c r="T19" s="13">
        <f>[15]Dezembro!$K$23</f>
        <v>1.5999999999999999</v>
      </c>
      <c r="U19" s="13">
        <f>[15]Dezembro!$K$24</f>
        <v>18.2</v>
      </c>
      <c r="V19" s="13">
        <f>[15]Dezembro!$K$25</f>
        <v>0</v>
      </c>
      <c r="W19" s="13">
        <f>[15]Dezembro!$K$26</f>
        <v>0.2</v>
      </c>
      <c r="X19" s="13">
        <f>[15]Dezembro!$K$27</f>
        <v>6.2000000000000011</v>
      </c>
      <c r="Y19" s="13">
        <f>[15]Dezembro!$K$28</f>
        <v>46.4</v>
      </c>
      <c r="Z19" s="13">
        <f>[15]Dezembro!$K$29</f>
        <v>17</v>
      </c>
      <c r="AA19" s="13">
        <f>[15]Dezembro!$K$30</f>
        <v>3.8000000000000003</v>
      </c>
      <c r="AB19" s="13">
        <f>[15]Dezembro!$K$31</f>
        <v>6.8</v>
      </c>
      <c r="AC19" s="13">
        <f>[15]Dezembro!$K$32</f>
        <v>2.2000000000000002</v>
      </c>
      <c r="AD19" s="13">
        <f>[15]Dezembro!$K$33</f>
        <v>16.2</v>
      </c>
      <c r="AE19" s="13">
        <f>[15]Dezembro!$K$34</f>
        <v>16.8</v>
      </c>
      <c r="AF19" s="13">
        <f>[15]Dezembro!$K$35</f>
        <v>5.4</v>
      </c>
      <c r="AG19" s="22">
        <f t="shared" ref="AG19:AG20" si="10">SUM(B19:AF19)</f>
        <v>203</v>
      </c>
      <c r="AH19" s="24">
        <f t="shared" ref="AH19:AH20" si="11">MAX(B19:AF19)</f>
        <v>46.4</v>
      </c>
      <c r="AI19" s="129">
        <f t="shared" si="2"/>
        <v>9</v>
      </c>
    </row>
    <row r="20" spans="1:39" ht="17.100000000000001" customHeight="1" x14ac:dyDescent="0.2">
      <c r="A20" s="124" t="s">
        <v>10</v>
      </c>
      <c r="B20" s="128">
        <f>[16]Dezembro!$K$5</f>
        <v>0.2</v>
      </c>
      <c r="C20" s="13">
        <f>[16]Dezembro!$K$6</f>
        <v>0</v>
      </c>
      <c r="D20" s="13">
        <f>[16]Dezembro!$K$7</f>
        <v>0</v>
      </c>
      <c r="E20" s="13">
        <f>[16]Dezembro!$K$8</f>
        <v>0</v>
      </c>
      <c r="F20" s="13">
        <f>[16]Dezembro!$K$9</f>
        <v>3.1999999999999997</v>
      </c>
      <c r="G20" s="13">
        <f>[16]Dezembro!$K$10</f>
        <v>8.6</v>
      </c>
      <c r="H20" s="13">
        <f>[16]Dezembro!$K$11</f>
        <v>18.400000000000002</v>
      </c>
      <c r="I20" s="13">
        <f>[16]Dezembro!$K$12</f>
        <v>0.2</v>
      </c>
      <c r="J20" s="13">
        <f>[16]Dezembro!$K$13</f>
        <v>0.2</v>
      </c>
      <c r="K20" s="13">
        <f>[16]Dezembro!$K$14</f>
        <v>0</v>
      </c>
      <c r="L20" s="13">
        <f>[16]Dezembro!$K$15</f>
        <v>0</v>
      </c>
      <c r="M20" s="13">
        <f>[16]Dezembro!$K$16</f>
        <v>0</v>
      </c>
      <c r="N20" s="13">
        <f>[16]Dezembro!$K$17</f>
        <v>0</v>
      </c>
      <c r="O20" s="13">
        <f>[16]Dezembro!$K$18</f>
        <v>0</v>
      </c>
      <c r="P20" s="13">
        <f>[16]Dezembro!$K$19</f>
        <v>0</v>
      </c>
      <c r="Q20" s="13">
        <f>[16]Dezembro!$K$20</f>
        <v>0</v>
      </c>
      <c r="R20" s="13">
        <f>[16]Dezembro!$K$21</f>
        <v>0</v>
      </c>
      <c r="S20" s="13">
        <f>[16]Dezembro!$K$22</f>
        <v>19.8</v>
      </c>
      <c r="T20" s="13">
        <f>[16]Dezembro!$K$23</f>
        <v>36.4</v>
      </c>
      <c r="U20" s="13">
        <f>[16]Dezembro!$K$24</f>
        <v>8.1999999999999993</v>
      </c>
      <c r="V20" s="13">
        <f>[16]Dezembro!$K$25</f>
        <v>3.8</v>
      </c>
      <c r="W20" s="13">
        <f>[16]Dezembro!$K$26</f>
        <v>23.4</v>
      </c>
      <c r="X20" s="13">
        <f>[16]Dezembro!$K$27</f>
        <v>13.799999999999997</v>
      </c>
      <c r="Y20" s="13">
        <f>[16]Dezembro!$K$28</f>
        <v>32.199999999999996</v>
      </c>
      <c r="Z20" s="13">
        <f>[16]Dezembro!$K$29</f>
        <v>46.600000000000009</v>
      </c>
      <c r="AA20" s="13">
        <f>[16]Dezembro!$K$30</f>
        <v>27.4</v>
      </c>
      <c r="AB20" s="13">
        <f>[16]Dezembro!$K$31</f>
        <v>6.6000000000000005</v>
      </c>
      <c r="AC20" s="13">
        <f>[16]Dezembro!$K$32</f>
        <v>6.1999999999999993</v>
      </c>
      <c r="AD20" s="13">
        <f>[16]Dezembro!$K$33</f>
        <v>57.2</v>
      </c>
      <c r="AE20" s="13">
        <f>[16]Dezembro!$K$34</f>
        <v>0.2</v>
      </c>
      <c r="AF20" s="13">
        <f>[16]Dezembro!$K$35</f>
        <v>0</v>
      </c>
      <c r="AG20" s="22">
        <f t="shared" si="10"/>
        <v>312.59999999999997</v>
      </c>
      <c r="AH20" s="24">
        <f t="shared" si="11"/>
        <v>57.2</v>
      </c>
      <c r="AI20" s="129">
        <f t="shared" si="2"/>
        <v>12</v>
      </c>
      <c r="AK20" s="17" t="s">
        <v>50</v>
      </c>
    </row>
    <row r="21" spans="1:39" ht="17.100000000000001" customHeight="1" x14ac:dyDescent="0.2">
      <c r="A21" s="124" t="s">
        <v>11</v>
      </c>
      <c r="B21" s="128">
        <f>[17]Dezembro!$K$5</f>
        <v>0</v>
      </c>
      <c r="C21" s="13">
        <f>[17]Dezembro!$K$6</f>
        <v>0</v>
      </c>
      <c r="D21" s="13">
        <f>[17]Dezembro!$K$7</f>
        <v>0</v>
      </c>
      <c r="E21" s="13">
        <f>[17]Dezembro!$K$8</f>
        <v>8.6</v>
      </c>
      <c r="F21" s="13">
        <f>[17]Dezembro!$K$9</f>
        <v>0</v>
      </c>
      <c r="G21" s="13">
        <f>[17]Dezembro!$K$10</f>
        <v>12.4</v>
      </c>
      <c r="H21" s="13">
        <f>[17]Dezembro!$K$11</f>
        <v>5.4</v>
      </c>
      <c r="I21" s="13">
        <f>[17]Dezembro!$K$12</f>
        <v>0</v>
      </c>
      <c r="J21" s="13">
        <f>[17]Dezembro!$K$13</f>
        <v>0</v>
      </c>
      <c r="K21" s="13">
        <f>[17]Dezembro!$K$14</f>
        <v>0</v>
      </c>
      <c r="L21" s="13">
        <f>[17]Dezembro!$K$15</f>
        <v>0</v>
      </c>
      <c r="M21" s="13">
        <f>[17]Dezembro!$K$16</f>
        <v>0</v>
      </c>
      <c r="N21" s="13">
        <f>[17]Dezembro!$K$17</f>
        <v>13.4</v>
      </c>
      <c r="O21" s="13">
        <f>[17]Dezembro!$K$18</f>
        <v>0.4</v>
      </c>
      <c r="P21" s="13">
        <f>[17]Dezembro!$K$19</f>
        <v>0</v>
      </c>
      <c r="Q21" s="13">
        <f>[17]Dezembro!$K$20</f>
        <v>0</v>
      </c>
      <c r="R21" s="13">
        <f>[17]Dezembro!$K$21</f>
        <v>4</v>
      </c>
      <c r="S21" s="13">
        <f>[17]Dezembro!$K$22</f>
        <v>2.8</v>
      </c>
      <c r="T21" s="13">
        <f>[17]Dezembro!$K$23</f>
        <v>3.4000000000000004</v>
      </c>
      <c r="U21" s="13">
        <f>[17]Dezembro!$K$24</f>
        <v>0.2</v>
      </c>
      <c r="V21" s="13">
        <f>[17]Dezembro!$K$25</f>
        <v>0</v>
      </c>
      <c r="W21" s="13">
        <f>[17]Dezembro!$K$26</f>
        <v>0</v>
      </c>
      <c r="X21" s="13">
        <f>[17]Dezembro!$K$27</f>
        <v>0.2</v>
      </c>
      <c r="Y21" s="13">
        <f>[17]Dezembro!$K$28</f>
        <v>7.4</v>
      </c>
      <c r="Z21" s="13">
        <f>[17]Dezembro!$K$29</f>
        <v>3.2</v>
      </c>
      <c r="AA21" s="13">
        <f>[17]Dezembro!$K$30</f>
        <v>0.4</v>
      </c>
      <c r="AB21" s="13">
        <f>[17]Dezembro!$K$31</f>
        <v>6</v>
      </c>
      <c r="AC21" s="13">
        <f>[17]Dezembro!$K$32</f>
        <v>0</v>
      </c>
      <c r="AD21" s="13">
        <f>[17]Dezembro!$K$33</f>
        <v>8.1999999999999993</v>
      </c>
      <c r="AE21" s="13">
        <f>[17]Dezembro!$K$34</f>
        <v>11.2</v>
      </c>
      <c r="AF21" s="13">
        <f>[17]Dezembro!$K$35</f>
        <v>0.2</v>
      </c>
      <c r="AG21" s="22">
        <f t="shared" si="8"/>
        <v>87.4</v>
      </c>
      <c r="AH21" s="24">
        <f t="shared" si="9"/>
        <v>13.4</v>
      </c>
      <c r="AI21" s="129">
        <f t="shared" si="2"/>
        <v>14</v>
      </c>
    </row>
    <row r="22" spans="1:39" ht="17.100000000000001" customHeight="1" x14ac:dyDescent="0.2">
      <c r="A22" s="124" t="s">
        <v>12</v>
      </c>
      <c r="B22" s="128">
        <f>[18]Dezembro!$K$5</f>
        <v>0</v>
      </c>
      <c r="C22" s="13">
        <f>[18]Dezembro!$K$6</f>
        <v>0.2</v>
      </c>
      <c r="D22" s="13">
        <f>[18]Dezembro!$K$7</f>
        <v>0</v>
      </c>
      <c r="E22" s="13">
        <f>[18]Dezembro!$K$8</f>
        <v>0.2</v>
      </c>
      <c r="F22" s="13">
        <f>[18]Dezembro!$K$9</f>
        <v>0</v>
      </c>
      <c r="G22" s="13">
        <f>[18]Dezembro!$K$10</f>
        <v>0.2</v>
      </c>
      <c r="H22" s="13">
        <f>[18]Dezembro!$K$11</f>
        <v>0</v>
      </c>
      <c r="I22" s="13">
        <f>[18]Dezembro!$K$12</f>
        <v>0</v>
      </c>
      <c r="J22" s="13">
        <f>[18]Dezembro!$K$13</f>
        <v>0.2</v>
      </c>
      <c r="K22" s="13">
        <f>[18]Dezembro!$K$14</f>
        <v>0</v>
      </c>
      <c r="L22" s="13">
        <f>[18]Dezembro!$K$15</f>
        <v>0</v>
      </c>
      <c r="M22" s="13">
        <f>[18]Dezembro!$K$16</f>
        <v>0</v>
      </c>
      <c r="N22" s="13">
        <f>[18]Dezembro!$K$17</f>
        <v>0</v>
      </c>
      <c r="O22" s="13">
        <f>[18]Dezembro!$K$18</f>
        <v>0</v>
      </c>
      <c r="P22" s="13">
        <f>[18]Dezembro!$K$19</f>
        <v>0</v>
      </c>
      <c r="Q22" s="13">
        <f>[18]Dezembro!$K$20</f>
        <v>0</v>
      </c>
      <c r="R22" s="13">
        <f>[18]Dezembro!$K$21</f>
        <v>0</v>
      </c>
      <c r="S22" s="13">
        <f>[18]Dezembro!$K$22</f>
        <v>0.2</v>
      </c>
      <c r="T22" s="13">
        <f>[18]Dezembro!$K$23</f>
        <v>0.4</v>
      </c>
      <c r="U22" s="13">
        <f>[18]Dezembro!$K$24</f>
        <v>0.8</v>
      </c>
      <c r="V22" s="13">
        <f>[18]Dezembro!$K$25</f>
        <v>3</v>
      </c>
      <c r="W22" s="13">
        <f>[18]Dezembro!$K$26</f>
        <v>8.2000000000000011</v>
      </c>
      <c r="X22" s="13">
        <f>[18]Dezembro!$K$27</f>
        <v>4.8000000000000016</v>
      </c>
      <c r="Y22" s="13">
        <f>[18]Dezembro!$K$28</f>
        <v>3.0000000000000004</v>
      </c>
      <c r="Z22" s="13">
        <f>[18]Dezembro!$K$29</f>
        <v>0.8</v>
      </c>
      <c r="AA22" s="13">
        <f>[18]Dezembro!$K$30</f>
        <v>0.8</v>
      </c>
      <c r="AB22" s="13">
        <f>[18]Dezembro!$K$31</f>
        <v>0.60000000000000009</v>
      </c>
      <c r="AC22" s="13">
        <f>[18]Dezembro!$K$32</f>
        <v>0.4</v>
      </c>
      <c r="AD22" s="13">
        <f>[18]Dezembro!$K$33</f>
        <v>0.4</v>
      </c>
      <c r="AE22" s="13">
        <f>[18]Dezembro!$K$34</f>
        <v>0.2</v>
      </c>
      <c r="AF22" s="13">
        <f>[18]Dezembro!$K$35</f>
        <v>0</v>
      </c>
      <c r="AG22" s="22">
        <f t="shared" si="8"/>
        <v>24.400000000000002</v>
      </c>
      <c r="AH22" s="24">
        <f t="shared" si="9"/>
        <v>8.2000000000000011</v>
      </c>
      <c r="AI22" s="129">
        <f t="shared" si="2"/>
        <v>14</v>
      </c>
    </row>
    <row r="23" spans="1:39" ht="17.100000000000001" customHeight="1" x14ac:dyDescent="0.2">
      <c r="A23" s="124" t="s">
        <v>13</v>
      </c>
      <c r="B23" s="128">
        <f>[19]Dezembro!$K$5</f>
        <v>2.8</v>
      </c>
      <c r="C23" s="13">
        <f>[19]Dezembro!$K$6</f>
        <v>0.6</v>
      </c>
      <c r="D23" s="13">
        <f>[19]Dezembro!$K$7</f>
        <v>2.4</v>
      </c>
      <c r="E23" s="13">
        <f>[19]Dezembro!$K$8</f>
        <v>40.200000000000003</v>
      </c>
      <c r="F23" s="13">
        <f>[19]Dezembro!$K$9</f>
        <v>20.000000000000004</v>
      </c>
      <c r="G23" s="13">
        <f>[19]Dezembro!$K$10</f>
        <v>0</v>
      </c>
      <c r="H23" s="13">
        <f>[19]Dezembro!$K$11</f>
        <v>2.2000000000000002</v>
      </c>
      <c r="I23" s="13">
        <f>[19]Dezembro!$K$12</f>
        <v>55.599999999999994</v>
      </c>
      <c r="J23" s="13">
        <f>[19]Dezembro!$K$13</f>
        <v>24.8</v>
      </c>
      <c r="K23" s="13">
        <f>[19]Dezembro!$K$14</f>
        <v>97.800000000000026</v>
      </c>
      <c r="L23" s="13">
        <f>[19]Dezembro!$K$15</f>
        <v>0</v>
      </c>
      <c r="M23" s="13">
        <f>[19]Dezembro!$K$16</f>
        <v>0.2</v>
      </c>
      <c r="N23" s="13">
        <f>[19]Dezembro!$K$17</f>
        <v>0</v>
      </c>
      <c r="O23" s="13">
        <f>[19]Dezembro!$K$18</f>
        <v>0</v>
      </c>
      <c r="P23" s="13">
        <f>[19]Dezembro!$K$19</f>
        <v>0</v>
      </c>
      <c r="Q23" s="13">
        <f>[19]Dezembro!$K$20</f>
        <v>0</v>
      </c>
      <c r="R23" s="13">
        <f>[19]Dezembro!$K$21</f>
        <v>0.2</v>
      </c>
      <c r="S23" s="13">
        <f>[19]Dezembro!$K$22</f>
        <v>10.6</v>
      </c>
      <c r="T23" s="13">
        <f>[19]Dezembro!$K$23</f>
        <v>1.4</v>
      </c>
      <c r="U23" s="13">
        <f>[19]Dezembro!$K$24</f>
        <v>13.6</v>
      </c>
      <c r="V23" s="13">
        <f>[19]Dezembro!$K$25</f>
        <v>0.8</v>
      </c>
      <c r="W23" s="13">
        <f>[19]Dezembro!$K$26</f>
        <v>1.4</v>
      </c>
      <c r="X23" s="13">
        <f>[19]Dezembro!$K$27</f>
        <v>11.8</v>
      </c>
      <c r="Y23" s="13">
        <f>[19]Dezembro!$K$28</f>
        <v>16.8</v>
      </c>
      <c r="Z23" s="13">
        <f>[19]Dezembro!$K$29</f>
        <v>2</v>
      </c>
      <c r="AA23" s="13">
        <f>[19]Dezembro!$K$30</f>
        <v>13.999999999999998</v>
      </c>
      <c r="AB23" s="13">
        <f>[19]Dezembro!$K$31</f>
        <v>0</v>
      </c>
      <c r="AC23" s="13">
        <f>[19]Dezembro!$K$32</f>
        <v>0</v>
      </c>
      <c r="AD23" s="13">
        <f>[19]Dezembro!$K$33</f>
        <v>1.2000000000000002</v>
      </c>
      <c r="AE23" s="13">
        <f>[19]Dezembro!$K$34</f>
        <v>0</v>
      </c>
      <c r="AF23" s="13">
        <f>[19]Dezembro!$K$35</f>
        <v>0</v>
      </c>
      <c r="AG23" s="22">
        <f t="shared" si="8"/>
        <v>320.40000000000003</v>
      </c>
      <c r="AH23" s="24">
        <f t="shared" si="9"/>
        <v>97.800000000000026</v>
      </c>
      <c r="AI23" s="129">
        <f t="shared" si="2"/>
        <v>10</v>
      </c>
    </row>
    <row r="24" spans="1:39" ht="17.100000000000001" customHeight="1" x14ac:dyDescent="0.2">
      <c r="A24" s="124" t="s">
        <v>14</v>
      </c>
      <c r="B24" s="128">
        <f>[20]Dezembro!$K$5</f>
        <v>42.2</v>
      </c>
      <c r="C24" s="13">
        <f>[20]Dezembro!$K$6</f>
        <v>35.200000000000003</v>
      </c>
      <c r="D24" s="13">
        <f>[20]Dezembro!$K$7</f>
        <v>0.2</v>
      </c>
      <c r="E24" s="13">
        <f>[20]Dezembro!$K$8</f>
        <v>0.4</v>
      </c>
      <c r="F24" s="13">
        <f>[20]Dezembro!$K$9</f>
        <v>30.8</v>
      </c>
      <c r="G24" s="13">
        <f>[20]Dezembro!$K$10</f>
        <v>14.600000000000001</v>
      </c>
      <c r="H24" s="13">
        <f>[20]Dezembro!$K$11</f>
        <v>5.8</v>
      </c>
      <c r="I24" s="13">
        <f>[20]Dezembro!$K$12</f>
        <v>6.8</v>
      </c>
      <c r="J24" s="13">
        <f>[20]Dezembro!$K$13</f>
        <v>15.599999999999998</v>
      </c>
      <c r="K24" s="13">
        <f>[20]Dezembro!$K$14</f>
        <v>0</v>
      </c>
      <c r="L24" s="13">
        <f>[20]Dezembro!$K$15</f>
        <v>0</v>
      </c>
      <c r="M24" s="13">
        <f>[20]Dezembro!$K$16</f>
        <v>0</v>
      </c>
      <c r="N24" s="13">
        <f>[20]Dezembro!$K$17</f>
        <v>0</v>
      </c>
      <c r="O24" s="13">
        <f>[20]Dezembro!$K$18</f>
        <v>0</v>
      </c>
      <c r="P24" s="13">
        <f>[20]Dezembro!$K$19</f>
        <v>0</v>
      </c>
      <c r="Q24" s="13">
        <f>[20]Dezembro!$K$20</f>
        <v>0</v>
      </c>
      <c r="R24" s="13">
        <f>[20]Dezembro!$K$21</f>
        <v>0</v>
      </c>
      <c r="S24" s="13">
        <f>[20]Dezembro!$K$22</f>
        <v>0.60000000000000009</v>
      </c>
      <c r="T24" s="13">
        <f>[20]Dezembro!$K$23</f>
        <v>0</v>
      </c>
      <c r="U24" s="13">
        <f>[20]Dezembro!$K$24</f>
        <v>18.600000000000005</v>
      </c>
      <c r="V24" s="13">
        <f>[20]Dezembro!$K$25</f>
        <v>0</v>
      </c>
      <c r="W24" s="13">
        <f>[20]Dezembro!$K$26</f>
        <v>2.2000000000000002</v>
      </c>
      <c r="X24" s="13">
        <f>[20]Dezembro!$K$27</f>
        <v>0</v>
      </c>
      <c r="Y24" s="13">
        <f>[20]Dezembro!$K$28</f>
        <v>0</v>
      </c>
      <c r="Z24" s="13">
        <f>[20]Dezembro!$K$29</f>
        <v>40</v>
      </c>
      <c r="AA24" s="13">
        <f>[20]Dezembro!$K$30</f>
        <v>22</v>
      </c>
      <c r="AB24" s="13">
        <f>[20]Dezembro!$K$31</f>
        <v>2.4000000000000004</v>
      </c>
      <c r="AC24" s="13">
        <f>[20]Dezembro!$K$32</f>
        <v>0</v>
      </c>
      <c r="AD24" s="13">
        <f>[20]Dezembro!$K$33</f>
        <v>15</v>
      </c>
      <c r="AE24" s="13">
        <f>[20]Dezembro!$K$34</f>
        <v>9.3999999999999986</v>
      </c>
      <c r="AF24" s="13">
        <f>[20]Dezembro!$K$35</f>
        <v>12.4</v>
      </c>
      <c r="AG24" s="22">
        <f t="shared" si="8"/>
        <v>274.2</v>
      </c>
      <c r="AH24" s="24">
        <f t="shared" si="9"/>
        <v>42.2</v>
      </c>
      <c r="AI24" s="129">
        <f t="shared" si="2"/>
        <v>13</v>
      </c>
    </row>
    <row r="25" spans="1:39" ht="17.100000000000001" customHeight="1" x14ac:dyDescent="0.2">
      <c r="A25" s="124" t="s">
        <v>15</v>
      </c>
      <c r="B25" s="128">
        <f>[21]Dezembro!$K$5</f>
        <v>0</v>
      </c>
      <c r="C25" s="13">
        <f>[21]Dezembro!$K$6</f>
        <v>0.2</v>
      </c>
      <c r="D25" s="13">
        <f>[21]Dezembro!$K$7</f>
        <v>0.60000000000000009</v>
      </c>
      <c r="E25" s="13">
        <f>[21]Dezembro!$K$8</f>
        <v>15</v>
      </c>
      <c r="F25" s="13">
        <f>[21]Dezembro!$K$9</f>
        <v>1.2000000000000002</v>
      </c>
      <c r="G25" s="13">
        <f>[21]Dezembro!$K$10</f>
        <v>67.8</v>
      </c>
      <c r="H25" s="13">
        <f>[21]Dezembro!$K$11</f>
        <v>10.4</v>
      </c>
      <c r="I25" s="13">
        <f>[21]Dezembro!$K$12</f>
        <v>0.2</v>
      </c>
      <c r="J25" s="13">
        <f>[21]Dezembro!$K$13</f>
        <v>0</v>
      </c>
      <c r="K25" s="13">
        <f>[21]Dezembro!$K$14</f>
        <v>0</v>
      </c>
      <c r="L25" s="13">
        <f>[21]Dezembro!$K$15</f>
        <v>0</v>
      </c>
      <c r="M25" s="13">
        <f>[21]Dezembro!$K$16</f>
        <v>0</v>
      </c>
      <c r="N25" s="13">
        <f>[21]Dezembro!$K$17</f>
        <v>0</v>
      </c>
      <c r="O25" s="13">
        <f>[21]Dezembro!$K$18</f>
        <v>0</v>
      </c>
      <c r="P25" s="13">
        <f>[21]Dezembro!$K$19</f>
        <v>0</v>
      </c>
      <c r="Q25" s="13">
        <f>[21]Dezembro!$K$20</f>
        <v>0</v>
      </c>
      <c r="R25" s="13">
        <f>[21]Dezembro!$K$21</f>
        <v>0.2</v>
      </c>
      <c r="S25" s="13">
        <f>[21]Dezembro!$K$22</f>
        <v>6.6</v>
      </c>
      <c r="T25" s="13">
        <f>[21]Dezembro!$K$23</f>
        <v>9.1999999999999993</v>
      </c>
      <c r="U25" s="13">
        <f>[21]Dezembro!$K$24</f>
        <v>5.8</v>
      </c>
      <c r="V25" s="13">
        <f>[21]Dezembro!$K$25</f>
        <v>12.399999999999999</v>
      </c>
      <c r="W25" s="13">
        <f>[21]Dezembro!$K$26</f>
        <v>1</v>
      </c>
      <c r="X25" s="13">
        <f>[21]Dezembro!$K$27</f>
        <v>12.6</v>
      </c>
      <c r="Y25" s="13">
        <f>[21]Dezembro!$K$28</f>
        <v>15.999999999999998</v>
      </c>
      <c r="Z25" s="13">
        <f>[21]Dezembro!$K$29</f>
        <v>43.4</v>
      </c>
      <c r="AA25" s="13">
        <f>[21]Dezembro!$K$30</f>
        <v>3.8000000000000003</v>
      </c>
      <c r="AB25" s="13">
        <f>[21]Dezembro!$K$31</f>
        <v>0.4</v>
      </c>
      <c r="AC25" s="13">
        <f>[21]Dezembro!$K$32</f>
        <v>16</v>
      </c>
      <c r="AD25" s="13">
        <f>[21]Dezembro!$K$33</f>
        <v>6.8000000000000007</v>
      </c>
      <c r="AE25" s="13">
        <f>[21]Dezembro!$K$34</f>
        <v>2.4000000000000004</v>
      </c>
      <c r="AF25" s="13">
        <f>[21]Dezembro!$K$35</f>
        <v>0.2</v>
      </c>
      <c r="AG25" s="22">
        <f t="shared" si="8"/>
        <v>232.20000000000002</v>
      </c>
      <c r="AH25" s="24">
        <f t="shared" si="9"/>
        <v>67.8</v>
      </c>
      <c r="AI25" s="129">
        <f t="shared" si="2"/>
        <v>9</v>
      </c>
    </row>
    <row r="26" spans="1:39" ht="17.100000000000001" customHeight="1" x14ac:dyDescent="0.2">
      <c r="A26" s="124" t="s">
        <v>64</v>
      </c>
      <c r="B26" s="128">
        <f>[22]Dezembro!$K$5</f>
        <v>0.2</v>
      </c>
      <c r="C26" s="13">
        <f>[22]Dezembro!$K$6</f>
        <v>0</v>
      </c>
      <c r="D26" s="13">
        <f>[22]Dezembro!$K$7</f>
        <v>0</v>
      </c>
      <c r="E26" s="13">
        <f>[22]Dezembro!$K$8</f>
        <v>0.2</v>
      </c>
      <c r="F26" s="13">
        <f>[22]Dezembro!$K$9</f>
        <v>0</v>
      </c>
      <c r="G26" s="13">
        <f>[22]Dezembro!$K$10</f>
        <v>0</v>
      </c>
      <c r="H26" s="13">
        <f>[22]Dezembro!$K$11</f>
        <v>0.2</v>
      </c>
      <c r="I26" s="13">
        <f>[22]Dezembro!$K$12</f>
        <v>0</v>
      </c>
      <c r="J26" s="13">
        <f>[22]Dezembro!$K$13</f>
        <v>0</v>
      </c>
      <c r="K26" s="13">
        <f>[22]Dezembro!$K$14</f>
        <v>0</v>
      </c>
      <c r="L26" s="13">
        <f>[22]Dezembro!$K$15</f>
        <v>0</v>
      </c>
      <c r="M26" s="13">
        <f>[22]Dezembro!$K$16</f>
        <v>0</v>
      </c>
      <c r="N26" s="13">
        <f>[22]Dezembro!$K$17</f>
        <v>0</v>
      </c>
      <c r="O26" s="13">
        <f>[22]Dezembro!$K$18</f>
        <v>0</v>
      </c>
      <c r="P26" s="13">
        <f>[22]Dezembro!$K$19</f>
        <v>0</v>
      </c>
      <c r="Q26" s="13">
        <f>[22]Dezembro!$K$20</f>
        <v>0</v>
      </c>
      <c r="R26" s="13">
        <f>[22]Dezembro!$K$21</f>
        <v>0</v>
      </c>
      <c r="S26" s="13">
        <f>[22]Dezembro!$K$22</f>
        <v>0</v>
      </c>
      <c r="T26" s="13">
        <f>[22]Dezembro!$K$23</f>
        <v>0</v>
      </c>
      <c r="U26" s="13">
        <f>[22]Dezembro!$K$24</f>
        <v>0</v>
      </c>
      <c r="V26" s="13">
        <f>[22]Dezembro!$K$25</f>
        <v>0</v>
      </c>
      <c r="W26" s="13">
        <f>[22]Dezembro!$K$26</f>
        <v>0</v>
      </c>
      <c r="X26" s="13">
        <f>[22]Dezembro!$K$27</f>
        <v>0</v>
      </c>
      <c r="Y26" s="13">
        <f>[22]Dezembro!$K$28</f>
        <v>0</v>
      </c>
      <c r="Z26" s="13">
        <f>[22]Dezembro!$K$29</f>
        <v>0.2</v>
      </c>
      <c r="AA26" s="13">
        <f>[22]Dezembro!$K$30</f>
        <v>0</v>
      </c>
      <c r="AB26" s="13">
        <f>[22]Dezembro!$K$31</f>
        <v>0</v>
      </c>
      <c r="AC26" s="13">
        <f>[22]Dezembro!$K$32</f>
        <v>0</v>
      </c>
      <c r="AD26" s="13">
        <f>[22]Dezembro!$K$33</f>
        <v>0</v>
      </c>
      <c r="AE26" s="13">
        <f>[22]Dezembro!$K$34</f>
        <v>0</v>
      </c>
      <c r="AF26" s="13">
        <f>[22]Dezembro!$K$35</f>
        <v>0</v>
      </c>
      <c r="AG26" s="22">
        <f t="shared" si="8"/>
        <v>0.8</v>
      </c>
      <c r="AH26" s="24">
        <f t="shared" si="9"/>
        <v>0.2</v>
      </c>
      <c r="AI26" s="129">
        <f t="shared" si="2"/>
        <v>27</v>
      </c>
    </row>
    <row r="27" spans="1:39" ht="17.100000000000001" customHeight="1" x14ac:dyDescent="0.2">
      <c r="A27" s="124" t="s">
        <v>17</v>
      </c>
      <c r="B27" s="128">
        <f>[23]Dezembro!$K$5</f>
        <v>0</v>
      </c>
      <c r="C27" s="13">
        <f>[23]Dezembro!$K$6</f>
        <v>0</v>
      </c>
      <c r="D27" s="13">
        <f>[23]Dezembro!$K$7</f>
        <v>0</v>
      </c>
      <c r="E27" s="13">
        <f>[23]Dezembro!$K$8</f>
        <v>0.8</v>
      </c>
      <c r="F27" s="13">
        <f>[23]Dezembro!$K$9</f>
        <v>30.2</v>
      </c>
      <c r="G27" s="13">
        <f>[23]Dezembro!$K$10</f>
        <v>18.2</v>
      </c>
      <c r="H27" s="13">
        <f>[23]Dezembro!$K$11</f>
        <v>0.4</v>
      </c>
      <c r="I27" s="13">
        <f>[23]Dezembro!$K$12</f>
        <v>0</v>
      </c>
      <c r="J27" s="13">
        <f>[23]Dezembro!$K$13</f>
        <v>0</v>
      </c>
      <c r="K27" s="13">
        <f>[23]Dezembro!$K$14</f>
        <v>0</v>
      </c>
      <c r="L27" s="13">
        <f>[23]Dezembro!$K$15</f>
        <v>0</v>
      </c>
      <c r="M27" s="13">
        <f>[23]Dezembro!$K$16</f>
        <v>0</v>
      </c>
      <c r="N27" s="13">
        <f>[23]Dezembro!$K$17</f>
        <v>0</v>
      </c>
      <c r="O27" s="13">
        <f>[23]Dezembro!$K$18</f>
        <v>0</v>
      </c>
      <c r="P27" s="13">
        <f>[23]Dezembro!$K$19</f>
        <v>0</v>
      </c>
      <c r="Q27" s="13">
        <f>[23]Dezembro!$K$20</f>
        <v>0</v>
      </c>
      <c r="R27" s="13">
        <f>[23]Dezembro!$K$21</f>
        <v>0</v>
      </c>
      <c r="S27" s="13">
        <f>[23]Dezembro!$K$22</f>
        <v>2.6</v>
      </c>
      <c r="T27" s="13">
        <f>[23]Dezembro!$K$23</f>
        <v>0</v>
      </c>
      <c r="U27" s="13">
        <f>[23]Dezembro!$K$24</f>
        <v>30.199999999999996</v>
      </c>
      <c r="V27" s="13">
        <f>[23]Dezembro!$K$25</f>
        <v>0</v>
      </c>
      <c r="W27" s="13">
        <f>[23]Dezembro!$K$26</f>
        <v>7.8000000000000007</v>
      </c>
      <c r="X27" s="13">
        <f>[23]Dezembro!$K$27</f>
        <v>3.6</v>
      </c>
      <c r="Y27" s="13">
        <f>[23]Dezembro!$K$28</f>
        <v>5.0000000000000009</v>
      </c>
      <c r="Z27" s="13">
        <f>[23]Dezembro!$K$29</f>
        <v>30.000000000000004</v>
      </c>
      <c r="AA27" s="13">
        <f>[23]Dezembro!$K$30</f>
        <v>16.799999999999997</v>
      </c>
      <c r="AB27" s="13">
        <f>[23]Dezembro!$K$31</f>
        <v>3.4000000000000008</v>
      </c>
      <c r="AC27" s="13">
        <f>[23]Dezembro!$K$32</f>
        <v>0.8</v>
      </c>
      <c r="AD27" s="13">
        <f>[23]Dezembro!$K$33</f>
        <v>1.7999999999999998</v>
      </c>
      <c r="AE27" s="13">
        <f>[23]Dezembro!$K$34</f>
        <v>1</v>
      </c>
      <c r="AF27" s="13">
        <f>[23]Dezembro!$K$35</f>
        <v>0.8</v>
      </c>
      <c r="AG27" s="22">
        <f t="shared" si="8"/>
        <v>153.40000000000006</v>
      </c>
      <c r="AH27" s="24">
        <f t="shared" si="9"/>
        <v>30.2</v>
      </c>
      <c r="AI27" s="129">
        <f t="shared" si="2"/>
        <v>15</v>
      </c>
      <c r="AM27" s="17" t="s">
        <v>50</v>
      </c>
    </row>
    <row r="28" spans="1:39" ht="17.100000000000001" customHeight="1" x14ac:dyDescent="0.2">
      <c r="A28" s="124" t="s">
        <v>18</v>
      </c>
      <c r="B28" s="128">
        <f>[24]Dezembro!$K$5</f>
        <v>3.2</v>
      </c>
      <c r="C28" s="13">
        <f>[24]Dezembro!$K$6</f>
        <v>4.0000000000000009</v>
      </c>
      <c r="D28" s="13">
        <f>[24]Dezembro!$K$7</f>
        <v>9.4000000000000021</v>
      </c>
      <c r="E28" s="13">
        <f>[24]Dezembro!$K$8</f>
        <v>19.199999999999996</v>
      </c>
      <c r="F28" s="13">
        <f>[24]Dezembro!$K$9</f>
        <v>3.600000000000001</v>
      </c>
      <c r="G28" s="13">
        <f>[24]Dezembro!$K$10</f>
        <v>2.1999999999999997</v>
      </c>
      <c r="H28" s="13">
        <f>[24]Dezembro!$K$11</f>
        <v>1</v>
      </c>
      <c r="I28" s="13">
        <f>[24]Dezembro!$K$12</f>
        <v>0</v>
      </c>
      <c r="J28" s="13">
        <f>[24]Dezembro!$K$13</f>
        <v>0</v>
      </c>
      <c r="K28" s="13">
        <f>[24]Dezembro!$K$14</f>
        <v>0</v>
      </c>
      <c r="L28" s="13">
        <f>[24]Dezembro!$K$15</f>
        <v>0</v>
      </c>
      <c r="M28" s="13">
        <f>[24]Dezembro!$K$16</f>
        <v>0</v>
      </c>
      <c r="N28" s="13">
        <f>[24]Dezembro!$K$17</f>
        <v>0.2</v>
      </c>
      <c r="O28" s="13">
        <f>[24]Dezembro!$K$18</f>
        <v>0</v>
      </c>
      <c r="P28" s="13">
        <f>[24]Dezembro!$K$19</f>
        <v>0</v>
      </c>
      <c r="Q28" s="13">
        <f>[24]Dezembro!$K$20</f>
        <v>0</v>
      </c>
      <c r="R28" s="13">
        <f>[24]Dezembro!$K$21</f>
        <v>0</v>
      </c>
      <c r="S28" s="13">
        <f>[24]Dezembro!$K$22</f>
        <v>17</v>
      </c>
      <c r="T28" s="13">
        <f>[24]Dezembro!$K$23</f>
        <v>1.4</v>
      </c>
      <c r="U28" s="13">
        <f>[24]Dezembro!$K$24</f>
        <v>8.7999999999999972</v>
      </c>
      <c r="V28" s="13">
        <f>[24]Dezembro!$K$25</f>
        <v>4.6000000000000005</v>
      </c>
      <c r="W28" s="13">
        <f>[24]Dezembro!$K$26</f>
        <v>2.1999999999999997</v>
      </c>
      <c r="X28" s="13">
        <f>[24]Dezembro!$K$27</f>
        <v>2.8000000000000003</v>
      </c>
      <c r="Y28" s="13">
        <f>[24]Dezembro!$K$28</f>
        <v>1.7999999999999998</v>
      </c>
      <c r="Z28" s="13">
        <f>[24]Dezembro!$K$29</f>
        <v>1.4</v>
      </c>
      <c r="AA28" s="13">
        <f>[24]Dezembro!$K$30</f>
        <v>1.4</v>
      </c>
      <c r="AB28" s="13">
        <f>[24]Dezembro!$K$31</f>
        <v>0.60000000000000009</v>
      </c>
      <c r="AC28" s="13">
        <f>[24]Dezembro!$K$32</f>
        <v>0.8</v>
      </c>
      <c r="AD28" s="13">
        <f>[24]Dezembro!$K$33</f>
        <v>0.4</v>
      </c>
      <c r="AE28" s="13">
        <f>[24]Dezembro!$K$34</f>
        <v>0.2</v>
      </c>
      <c r="AF28" s="13">
        <f>[24]Dezembro!$K$35</f>
        <v>0.2</v>
      </c>
      <c r="AG28" s="22">
        <f t="shared" si="8"/>
        <v>86.4</v>
      </c>
      <c r="AH28" s="24">
        <f t="shared" si="9"/>
        <v>19.199999999999996</v>
      </c>
      <c r="AI28" s="129">
        <f t="shared" si="2"/>
        <v>9</v>
      </c>
    </row>
    <row r="29" spans="1:39" ht="17.100000000000001" customHeight="1" x14ac:dyDescent="0.2">
      <c r="A29" s="124" t="s">
        <v>19</v>
      </c>
      <c r="B29" s="128">
        <f>[25]Dezembro!$K$5</f>
        <v>0</v>
      </c>
      <c r="C29" s="13">
        <f>[25]Dezembro!$K$6</f>
        <v>0</v>
      </c>
      <c r="D29" s="13">
        <f>[25]Dezembro!$K$7</f>
        <v>0</v>
      </c>
      <c r="E29" s="13">
        <f>[25]Dezembro!$K$8</f>
        <v>0.2</v>
      </c>
      <c r="F29" s="13">
        <f>[25]Dezembro!$K$9</f>
        <v>0</v>
      </c>
      <c r="G29" s="13">
        <f>[25]Dezembro!$K$10</f>
        <v>3</v>
      </c>
      <c r="H29" s="13">
        <f>[25]Dezembro!$K$11</f>
        <v>3.2</v>
      </c>
      <c r="I29" s="13">
        <f>[25]Dezembro!$K$12</f>
        <v>0</v>
      </c>
      <c r="J29" s="13">
        <f>[25]Dezembro!$K$13</f>
        <v>0</v>
      </c>
      <c r="K29" s="13">
        <f>[25]Dezembro!$K$14</f>
        <v>0</v>
      </c>
      <c r="L29" s="13">
        <f>[25]Dezembro!$K$15</f>
        <v>0</v>
      </c>
      <c r="M29" s="13">
        <f>[25]Dezembro!$K$16</f>
        <v>0</v>
      </c>
      <c r="N29" s="13">
        <f>[25]Dezembro!$K$17</f>
        <v>0</v>
      </c>
      <c r="O29" s="13">
        <f>[25]Dezembro!$K$18</f>
        <v>0.2</v>
      </c>
      <c r="P29" s="13">
        <f>[25]Dezembro!$K$19</f>
        <v>0.2</v>
      </c>
      <c r="Q29" s="13">
        <f>[25]Dezembro!$K$20</f>
        <v>0.2</v>
      </c>
      <c r="R29" s="13">
        <f>[25]Dezembro!$K$21</f>
        <v>0</v>
      </c>
      <c r="S29" s="13">
        <f>[25]Dezembro!$K$22</f>
        <v>0</v>
      </c>
      <c r="T29" s="13">
        <f>[25]Dezembro!$K$23</f>
        <v>0</v>
      </c>
      <c r="U29" s="13">
        <f>[25]Dezembro!$K$24</f>
        <v>20.799999999999997</v>
      </c>
      <c r="V29" s="13">
        <f>[25]Dezembro!$K$25</f>
        <v>82.2</v>
      </c>
      <c r="W29" s="13">
        <f>[25]Dezembro!$K$26</f>
        <v>38.799999999999997</v>
      </c>
      <c r="X29" s="13">
        <f>[25]Dezembro!$K$27</f>
        <v>14.2</v>
      </c>
      <c r="Y29" s="13">
        <f>[25]Dezembro!$K$28</f>
        <v>59.600000000000009</v>
      </c>
      <c r="Z29" s="13">
        <f>[25]Dezembro!$K$29</f>
        <v>28</v>
      </c>
      <c r="AA29" s="13">
        <f>[25]Dezembro!$K$30</f>
        <v>13.6</v>
      </c>
      <c r="AB29" s="13">
        <f>[25]Dezembro!$K$31</f>
        <v>39.200000000000003</v>
      </c>
      <c r="AC29" s="13">
        <f>[25]Dezembro!$K$32</f>
        <v>15</v>
      </c>
      <c r="AD29" s="13">
        <f>[25]Dezembro!$K$33</f>
        <v>1.6</v>
      </c>
      <c r="AE29" s="13">
        <f>[25]Dezembro!$K$34</f>
        <v>1.7999999999999998</v>
      </c>
      <c r="AF29" s="13">
        <f>[25]Dezembro!$K$35</f>
        <v>0</v>
      </c>
      <c r="AG29" s="22">
        <f t="shared" si="8"/>
        <v>321.80000000000007</v>
      </c>
      <c r="AH29" s="24">
        <f t="shared" si="9"/>
        <v>82.2</v>
      </c>
      <c r="AI29" s="129">
        <f t="shared" si="2"/>
        <v>14</v>
      </c>
    </row>
    <row r="30" spans="1:39" ht="17.100000000000001" customHeight="1" x14ac:dyDescent="0.2">
      <c r="A30" s="124" t="s">
        <v>31</v>
      </c>
      <c r="B30" s="128">
        <f>[26]Dezembro!$K$5</f>
        <v>0</v>
      </c>
      <c r="C30" s="13">
        <f>[26]Dezembro!$K$6</f>
        <v>0.60000000000000009</v>
      </c>
      <c r="D30" s="13">
        <f>[26]Dezembro!$K$7</f>
        <v>0</v>
      </c>
      <c r="E30" s="13">
        <f>[26]Dezembro!$K$8</f>
        <v>16.2</v>
      </c>
      <c r="F30" s="13">
        <f>[26]Dezembro!$K$9</f>
        <v>0.2</v>
      </c>
      <c r="G30" s="13">
        <f>[26]Dezembro!$K$10</f>
        <v>7.6000000000000005</v>
      </c>
      <c r="H30" s="13">
        <f>[26]Dezembro!$K$11</f>
        <v>4.8</v>
      </c>
      <c r="I30" s="13">
        <f>[26]Dezembro!$K$12</f>
        <v>6.8</v>
      </c>
      <c r="J30" s="13">
        <f>[26]Dezembro!$K$13</f>
        <v>0</v>
      </c>
      <c r="K30" s="13">
        <f>[26]Dezembro!$K$14</f>
        <v>3</v>
      </c>
      <c r="L30" s="13">
        <f>[26]Dezembro!$K$15</f>
        <v>0</v>
      </c>
      <c r="M30" s="13">
        <f>[26]Dezembro!$K$16</f>
        <v>0</v>
      </c>
      <c r="N30" s="13">
        <f>[26]Dezembro!$K$17</f>
        <v>0</v>
      </c>
      <c r="O30" s="13">
        <f>[26]Dezembro!$K$18</f>
        <v>0</v>
      </c>
      <c r="P30" s="13">
        <f>[26]Dezembro!$K$19</f>
        <v>0</v>
      </c>
      <c r="Q30" s="13">
        <f>[26]Dezembro!$K$20</f>
        <v>0</v>
      </c>
      <c r="R30" s="13">
        <f>[26]Dezembro!$K$21</f>
        <v>6</v>
      </c>
      <c r="S30" s="13">
        <f>[26]Dezembro!$K$22</f>
        <v>3.8</v>
      </c>
      <c r="T30" s="13">
        <f>[26]Dezembro!$K$23</f>
        <v>0</v>
      </c>
      <c r="U30" s="13">
        <f>[26]Dezembro!$K$24</f>
        <v>3.6</v>
      </c>
      <c r="V30" s="13">
        <f>[26]Dezembro!$K$25</f>
        <v>0</v>
      </c>
      <c r="W30" s="13">
        <f>[26]Dezembro!$K$26</f>
        <v>17.2</v>
      </c>
      <c r="X30" s="13">
        <f>[26]Dezembro!$K$27</f>
        <v>72.8</v>
      </c>
      <c r="Y30" s="13">
        <f>[26]Dezembro!$K$28</f>
        <v>19.400000000000002</v>
      </c>
      <c r="Z30" s="13">
        <f>[26]Dezembro!$K$29</f>
        <v>3.2</v>
      </c>
      <c r="AA30" s="13">
        <f>[26]Dezembro!$K$30</f>
        <v>5.2</v>
      </c>
      <c r="AB30" s="13">
        <f>[26]Dezembro!$K$31</f>
        <v>9.8000000000000007</v>
      </c>
      <c r="AC30" s="13">
        <f>[26]Dezembro!$K$32</f>
        <v>0</v>
      </c>
      <c r="AD30" s="13">
        <f>[26]Dezembro!$K$33</f>
        <v>0.60000000000000009</v>
      </c>
      <c r="AE30" s="13">
        <f>[26]Dezembro!$K$34</f>
        <v>0.60000000000000009</v>
      </c>
      <c r="AF30" s="13">
        <f>[26]Dezembro!$K$35</f>
        <v>0.60000000000000009</v>
      </c>
      <c r="AG30" s="22">
        <f>SUM(B30:AF30)</f>
        <v>181.99999999999997</v>
      </c>
      <c r="AH30" s="24">
        <f t="shared" ref="AH30" si="12">MAX(B30:AF30)</f>
        <v>72.8</v>
      </c>
      <c r="AI30" s="129">
        <f t="shared" si="2"/>
        <v>12</v>
      </c>
    </row>
    <row r="31" spans="1:39" ht="17.100000000000001" customHeight="1" x14ac:dyDescent="0.2">
      <c r="A31" s="124" t="s">
        <v>49</v>
      </c>
      <c r="B31" s="128">
        <f>[27]Dezembro!$K$5</f>
        <v>19.799999999999997</v>
      </c>
      <c r="C31" s="13">
        <f>[27]Dezembro!$K$6</f>
        <v>2.6</v>
      </c>
      <c r="D31" s="13">
        <f>[27]Dezembro!$K$7</f>
        <v>4.2</v>
      </c>
      <c r="E31" s="13">
        <f>[27]Dezembro!$K$8</f>
        <v>23.999999999999996</v>
      </c>
      <c r="F31" s="13">
        <f>[27]Dezembro!$K$9</f>
        <v>0.2</v>
      </c>
      <c r="G31" s="13">
        <f>[27]Dezembro!$K$10</f>
        <v>18.8</v>
      </c>
      <c r="H31" s="13">
        <f>[27]Dezembro!$K$11</f>
        <v>4.2</v>
      </c>
      <c r="I31" s="13">
        <f>[27]Dezembro!$K$12</f>
        <v>6.8</v>
      </c>
      <c r="J31" s="13">
        <f>[27]Dezembro!$K$13</f>
        <v>24.6</v>
      </c>
      <c r="K31" s="13">
        <f>[27]Dezembro!$K$14</f>
        <v>25.2</v>
      </c>
      <c r="L31" s="13">
        <f>[27]Dezembro!$K$15</f>
        <v>6</v>
      </c>
      <c r="M31" s="13">
        <f>[27]Dezembro!$K$16</f>
        <v>0</v>
      </c>
      <c r="N31" s="13">
        <f>[27]Dezembro!$K$17</f>
        <v>0</v>
      </c>
      <c r="O31" s="13">
        <f>[27]Dezembro!$K$18</f>
        <v>0</v>
      </c>
      <c r="P31" s="13">
        <f>[27]Dezembro!$K$19</f>
        <v>0</v>
      </c>
      <c r="Q31" s="13">
        <f>[27]Dezembro!$K$20</f>
        <v>0</v>
      </c>
      <c r="R31" s="13">
        <f>[27]Dezembro!$K$21</f>
        <v>1.4</v>
      </c>
      <c r="S31" s="13">
        <f>[27]Dezembro!$K$22</f>
        <v>35.200000000000003</v>
      </c>
      <c r="T31" s="13">
        <f>[27]Dezembro!$K$23</f>
        <v>0</v>
      </c>
      <c r="U31" s="13">
        <f>[27]Dezembro!$K$24</f>
        <v>0</v>
      </c>
      <c r="V31" s="13">
        <f>[27]Dezembro!$K$25</f>
        <v>0</v>
      </c>
      <c r="W31" s="13">
        <f>[27]Dezembro!$K$26</f>
        <v>0.4</v>
      </c>
      <c r="X31" s="13">
        <f>[27]Dezembro!$K$27</f>
        <v>8</v>
      </c>
      <c r="Y31" s="13">
        <f>[27]Dezembro!$K$28</f>
        <v>2.4</v>
      </c>
      <c r="Z31" s="13">
        <f>[27]Dezembro!$K$29</f>
        <v>3</v>
      </c>
      <c r="AA31" s="13">
        <f>[27]Dezembro!$K$30</f>
        <v>1.2</v>
      </c>
      <c r="AB31" s="13">
        <f>[27]Dezembro!$K$31</f>
        <v>1.8</v>
      </c>
      <c r="AC31" s="13">
        <f>[27]Dezembro!$K$32</f>
        <v>1.4</v>
      </c>
      <c r="AD31" s="13">
        <f>[27]Dezembro!$K$33</f>
        <v>1.2</v>
      </c>
      <c r="AE31" s="13">
        <f>[27]Dezembro!$K$34</f>
        <v>0</v>
      </c>
      <c r="AF31" s="13">
        <f>[27]Dezembro!$K$35</f>
        <v>0</v>
      </c>
      <c r="AG31" s="22">
        <f t="shared" ref="AG31" si="13">SUM(B31:AF31)</f>
        <v>192.4</v>
      </c>
      <c r="AH31" s="24">
        <f>MAX(B31:AF31)</f>
        <v>35.200000000000003</v>
      </c>
      <c r="AI31" s="129">
        <f t="shared" si="2"/>
        <v>10</v>
      </c>
    </row>
    <row r="32" spans="1:39" ht="17.100000000000001" customHeight="1" x14ac:dyDescent="0.2">
      <c r="A32" s="124" t="s">
        <v>20</v>
      </c>
      <c r="B32" s="128">
        <f>[28]Dezembro!$K$5</f>
        <v>17</v>
      </c>
      <c r="C32" s="13">
        <f>[28]Dezembro!$K$6</f>
        <v>0</v>
      </c>
      <c r="D32" s="13">
        <f>[28]Dezembro!$K$7</f>
        <v>0</v>
      </c>
      <c r="E32" s="13">
        <f>[28]Dezembro!$K$8</f>
        <v>0.60000000000000009</v>
      </c>
      <c r="F32" s="13">
        <f>[28]Dezembro!$K$9</f>
        <v>1.9999999999999998</v>
      </c>
      <c r="G32" s="13">
        <f>[28]Dezembro!$K$10</f>
        <v>35</v>
      </c>
      <c r="H32" s="13">
        <f>[28]Dezembro!$K$11</f>
        <v>14</v>
      </c>
      <c r="I32" s="13">
        <f>[28]Dezembro!$K$12</f>
        <v>0.2</v>
      </c>
      <c r="J32" s="13">
        <f>[28]Dezembro!$K$13</f>
        <v>0</v>
      </c>
      <c r="K32" s="13">
        <f>[28]Dezembro!$K$14</f>
        <v>0</v>
      </c>
      <c r="L32" s="13">
        <f>[28]Dezembro!$K$15</f>
        <v>0</v>
      </c>
      <c r="M32" s="13">
        <f>[28]Dezembro!$K$16</f>
        <v>0</v>
      </c>
      <c r="N32" s="13">
        <f>[28]Dezembro!$K$17</f>
        <v>0</v>
      </c>
      <c r="O32" s="13">
        <f>[28]Dezembro!$K$18</f>
        <v>0</v>
      </c>
      <c r="P32" s="13">
        <f>[28]Dezembro!$K$19</f>
        <v>0</v>
      </c>
      <c r="Q32" s="13">
        <f>[28]Dezembro!$K$20</f>
        <v>0</v>
      </c>
      <c r="R32" s="13">
        <f>[28]Dezembro!$K$21</f>
        <v>0</v>
      </c>
      <c r="S32" s="13">
        <f>[28]Dezembro!$K$22</f>
        <v>0.8</v>
      </c>
      <c r="T32" s="13">
        <f>[28]Dezembro!$K$23</f>
        <v>0</v>
      </c>
      <c r="U32" s="13">
        <f>[28]Dezembro!$K$24</f>
        <v>26.200000000000003</v>
      </c>
      <c r="V32" s="13">
        <f>[28]Dezembro!$K$25</f>
        <v>2.1999999999999997</v>
      </c>
      <c r="W32" s="13">
        <f>[28]Dezembro!$K$26</f>
        <v>8.9999999999999982</v>
      </c>
      <c r="X32" s="13">
        <f>[28]Dezembro!$K$27</f>
        <v>1.7999999999999998</v>
      </c>
      <c r="Y32" s="13">
        <f>[28]Dezembro!$K$28</f>
        <v>1.2</v>
      </c>
      <c r="Z32" s="13">
        <f>[28]Dezembro!$K$29</f>
        <v>4</v>
      </c>
      <c r="AA32" s="13">
        <f>[28]Dezembro!$K$30</f>
        <v>1.8000000000000003</v>
      </c>
      <c r="AB32" s="13">
        <f>[28]Dezembro!$K$31</f>
        <v>1.5999999999999999</v>
      </c>
      <c r="AC32" s="13">
        <f>[28]Dezembro!$K$32</f>
        <v>10.199999999999999</v>
      </c>
      <c r="AD32" s="13">
        <f>[28]Dezembro!$K$33</f>
        <v>8</v>
      </c>
      <c r="AE32" s="13">
        <f>[28]Dezembro!$K$34</f>
        <v>4</v>
      </c>
      <c r="AF32" s="13">
        <f>[28]Dezembro!$K$35</f>
        <v>55.000000000000014</v>
      </c>
      <c r="AG32" s="22">
        <f t="shared" si="8"/>
        <v>194.60000000000002</v>
      </c>
      <c r="AH32" s="24">
        <f t="shared" si="9"/>
        <v>55.000000000000014</v>
      </c>
      <c r="AI32" s="129">
        <f>COUNTIF(B32:AF32,"=0,0")</f>
        <v>12</v>
      </c>
    </row>
    <row r="33" spans="1:40" s="5" customFormat="1" ht="17.100000000000001" customHeight="1" x14ac:dyDescent="0.2">
      <c r="A33" s="125" t="s">
        <v>33</v>
      </c>
      <c r="B33" s="130">
        <f t="shared" ref="B33:AH33" si="14">MAX(B5:B32)</f>
        <v>42.2</v>
      </c>
      <c r="C33" s="20">
        <f t="shared" si="14"/>
        <v>35.200000000000003</v>
      </c>
      <c r="D33" s="20">
        <f t="shared" si="14"/>
        <v>13.399999999999999</v>
      </c>
      <c r="E33" s="20">
        <f t="shared" si="14"/>
        <v>41</v>
      </c>
      <c r="F33" s="20">
        <f t="shared" si="14"/>
        <v>30.8</v>
      </c>
      <c r="G33" s="20">
        <f t="shared" si="14"/>
        <v>67.8</v>
      </c>
      <c r="H33" s="20">
        <f t="shared" si="14"/>
        <v>26.8</v>
      </c>
      <c r="I33" s="20">
        <f t="shared" si="14"/>
        <v>55.599999999999994</v>
      </c>
      <c r="J33" s="20">
        <f t="shared" si="14"/>
        <v>29.000000000000004</v>
      </c>
      <c r="K33" s="20">
        <f t="shared" si="14"/>
        <v>97.800000000000026</v>
      </c>
      <c r="L33" s="20">
        <f t="shared" si="14"/>
        <v>6</v>
      </c>
      <c r="M33" s="20">
        <f t="shared" si="14"/>
        <v>0.2</v>
      </c>
      <c r="N33" s="20">
        <f t="shared" si="14"/>
        <v>13.4</v>
      </c>
      <c r="O33" s="20">
        <f t="shared" si="14"/>
        <v>0.4</v>
      </c>
      <c r="P33" s="20">
        <f t="shared" si="14"/>
        <v>3</v>
      </c>
      <c r="Q33" s="20">
        <f t="shared" si="14"/>
        <v>56.4</v>
      </c>
      <c r="R33" s="20">
        <f t="shared" si="14"/>
        <v>12.399999999999999</v>
      </c>
      <c r="S33" s="20">
        <f t="shared" si="14"/>
        <v>35.200000000000003</v>
      </c>
      <c r="T33" s="20">
        <f t="shared" si="14"/>
        <v>36.4</v>
      </c>
      <c r="U33" s="20">
        <f t="shared" si="14"/>
        <v>50</v>
      </c>
      <c r="V33" s="20">
        <f t="shared" si="14"/>
        <v>82.2</v>
      </c>
      <c r="W33" s="20">
        <f t="shared" si="14"/>
        <v>54.400000000000006</v>
      </c>
      <c r="X33" s="20">
        <f t="shared" si="14"/>
        <v>72.8</v>
      </c>
      <c r="Y33" s="20">
        <f t="shared" si="14"/>
        <v>59.600000000000009</v>
      </c>
      <c r="Z33" s="20">
        <f t="shared" si="14"/>
        <v>46.600000000000009</v>
      </c>
      <c r="AA33" s="20">
        <f t="shared" si="14"/>
        <v>28.2</v>
      </c>
      <c r="AB33" s="20">
        <f t="shared" si="14"/>
        <v>39.200000000000003</v>
      </c>
      <c r="AC33" s="20">
        <f t="shared" si="14"/>
        <v>22.8</v>
      </c>
      <c r="AD33" s="20">
        <f t="shared" si="14"/>
        <v>57.2</v>
      </c>
      <c r="AE33" s="20">
        <f t="shared" si="14"/>
        <v>29.800000000000004</v>
      </c>
      <c r="AF33" s="20">
        <f t="shared" si="14"/>
        <v>55.000000000000014</v>
      </c>
      <c r="AG33" s="21">
        <f t="shared" si="14"/>
        <v>321.80000000000007</v>
      </c>
      <c r="AH33" s="23">
        <f t="shared" si="14"/>
        <v>97.800000000000026</v>
      </c>
      <c r="AI33" s="131"/>
      <c r="AN33" s="5" t="s">
        <v>50</v>
      </c>
    </row>
    <row r="34" spans="1:40" s="10" customFormat="1" ht="13.5" thickBot="1" x14ac:dyDescent="0.25">
      <c r="A34" s="126" t="s">
        <v>36</v>
      </c>
      <c r="B34" s="132">
        <f t="shared" ref="B34:AG34" si="15">SUM(B5:B32)</f>
        <v>181.2</v>
      </c>
      <c r="C34" s="120">
        <f t="shared" si="15"/>
        <v>52.600000000000009</v>
      </c>
      <c r="D34" s="120">
        <f t="shared" si="15"/>
        <v>32.200000000000003</v>
      </c>
      <c r="E34" s="120">
        <f t="shared" si="15"/>
        <v>341.99999999999994</v>
      </c>
      <c r="F34" s="120">
        <f t="shared" si="15"/>
        <v>148.59999999999997</v>
      </c>
      <c r="G34" s="120">
        <f t="shared" si="15"/>
        <v>411.40000000000003</v>
      </c>
      <c r="H34" s="120">
        <f t="shared" si="15"/>
        <v>157.19999999999999</v>
      </c>
      <c r="I34" s="120">
        <f t="shared" si="15"/>
        <v>106.19999999999999</v>
      </c>
      <c r="J34" s="120">
        <f t="shared" si="15"/>
        <v>115.80000000000001</v>
      </c>
      <c r="K34" s="120">
        <f t="shared" si="15"/>
        <v>144.20000000000002</v>
      </c>
      <c r="L34" s="120">
        <f t="shared" si="15"/>
        <v>6.8</v>
      </c>
      <c r="M34" s="120">
        <f t="shared" si="15"/>
        <v>0.4</v>
      </c>
      <c r="N34" s="120">
        <f t="shared" si="15"/>
        <v>14.6</v>
      </c>
      <c r="O34" s="120">
        <f t="shared" si="15"/>
        <v>0.8</v>
      </c>
      <c r="P34" s="120">
        <f t="shared" si="15"/>
        <v>3.2</v>
      </c>
      <c r="Q34" s="120">
        <f t="shared" si="15"/>
        <v>104.80000000000001</v>
      </c>
      <c r="R34" s="120">
        <f t="shared" si="15"/>
        <v>30.599999999999994</v>
      </c>
      <c r="S34" s="120">
        <f t="shared" si="15"/>
        <v>141.59999999999997</v>
      </c>
      <c r="T34" s="120">
        <f t="shared" si="15"/>
        <v>61.4</v>
      </c>
      <c r="U34" s="120">
        <f t="shared" si="15"/>
        <v>305.59999999999997</v>
      </c>
      <c r="V34" s="120">
        <f t="shared" si="15"/>
        <v>179</v>
      </c>
      <c r="W34" s="120">
        <f t="shared" si="15"/>
        <v>308.59999999999997</v>
      </c>
      <c r="X34" s="120">
        <f t="shared" si="15"/>
        <v>287</v>
      </c>
      <c r="Y34" s="120">
        <f t="shared" si="15"/>
        <v>373</v>
      </c>
      <c r="Z34" s="120">
        <f t="shared" si="15"/>
        <v>390.59999999999997</v>
      </c>
      <c r="AA34" s="120">
        <f t="shared" si="15"/>
        <v>227.8</v>
      </c>
      <c r="AB34" s="120">
        <f t="shared" si="15"/>
        <v>159</v>
      </c>
      <c r="AC34" s="120">
        <f t="shared" si="15"/>
        <v>106.60000000000001</v>
      </c>
      <c r="AD34" s="120">
        <f t="shared" si="15"/>
        <v>262.59999999999997</v>
      </c>
      <c r="AE34" s="120">
        <f t="shared" si="15"/>
        <v>122.4</v>
      </c>
      <c r="AF34" s="120">
        <f t="shared" si="15"/>
        <v>189.40000000000003</v>
      </c>
      <c r="AG34" s="105">
        <f t="shared" si="15"/>
        <v>4967.2</v>
      </c>
      <c r="AH34" s="121"/>
      <c r="AI34" s="133"/>
    </row>
    <row r="35" spans="1:40" x14ac:dyDescent="0.2">
      <c r="A35" s="92"/>
      <c r="B35" s="93"/>
      <c r="C35" s="93"/>
      <c r="D35" s="93" t="s">
        <v>59</v>
      </c>
      <c r="E35" s="93"/>
      <c r="F35" s="93"/>
      <c r="G35" s="93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5"/>
      <c r="AE35" s="96"/>
      <c r="AF35" s="99"/>
      <c r="AG35" s="99"/>
      <c r="AH35" s="99"/>
      <c r="AI35" s="81"/>
    </row>
    <row r="36" spans="1:40" x14ac:dyDescent="0.2">
      <c r="A36" s="97"/>
      <c r="B36" s="98" t="s">
        <v>60</v>
      </c>
      <c r="C36" s="98"/>
      <c r="D36" s="98"/>
      <c r="E36" s="98"/>
      <c r="F36" s="98"/>
      <c r="G36" s="98"/>
      <c r="H36" s="98"/>
      <c r="I36" s="98"/>
      <c r="J36" s="122"/>
      <c r="K36" s="122"/>
      <c r="L36" s="122"/>
      <c r="M36" s="122" t="s">
        <v>51</v>
      </c>
      <c r="N36" s="122"/>
      <c r="O36" s="122"/>
      <c r="P36" s="122"/>
      <c r="Q36" s="122"/>
      <c r="R36" s="122"/>
      <c r="S36" s="122"/>
      <c r="T36" s="156" t="s">
        <v>61</v>
      </c>
      <c r="U36" s="156"/>
      <c r="V36" s="156"/>
      <c r="W36" s="156"/>
      <c r="X36" s="156"/>
      <c r="Y36" s="122"/>
      <c r="Z36" s="122"/>
      <c r="AA36" s="122"/>
      <c r="AB36" s="122"/>
      <c r="AC36" s="122"/>
      <c r="AD36" s="56"/>
      <c r="AE36" s="122"/>
      <c r="AF36" s="122"/>
      <c r="AG36" s="56"/>
      <c r="AH36" s="122"/>
      <c r="AI36" s="82"/>
    </row>
    <row r="37" spans="1:40" x14ac:dyDescent="0.2">
      <c r="A37" s="43"/>
      <c r="B37" s="122"/>
      <c r="C37" s="122"/>
      <c r="D37" s="122"/>
      <c r="E37" s="122"/>
      <c r="F37" s="122"/>
      <c r="G37" s="122"/>
      <c r="H37" s="122"/>
      <c r="I37" s="122"/>
      <c r="J37" s="123"/>
      <c r="K37" s="123"/>
      <c r="L37" s="123"/>
      <c r="M37" s="123" t="s">
        <v>52</v>
      </c>
      <c r="N37" s="123"/>
      <c r="O37" s="123"/>
      <c r="P37" s="123"/>
      <c r="Q37" s="122"/>
      <c r="R37" s="122"/>
      <c r="S37" s="122"/>
      <c r="T37" s="157" t="s">
        <v>62</v>
      </c>
      <c r="U37" s="157"/>
      <c r="V37" s="157"/>
      <c r="W37" s="157"/>
      <c r="X37" s="157"/>
      <c r="Y37" s="122"/>
      <c r="Z37" s="122"/>
      <c r="AA37" s="122"/>
      <c r="AB37" s="122"/>
      <c r="AC37" s="122"/>
      <c r="AD37" s="56"/>
      <c r="AE37" s="89"/>
      <c r="AF37" s="100"/>
      <c r="AG37" s="122"/>
      <c r="AH37" s="122"/>
      <c r="AI37" s="78"/>
    </row>
    <row r="38" spans="1:40" x14ac:dyDescent="0.2">
      <c r="A38" s="97"/>
      <c r="B38" s="46"/>
      <c r="C38" s="46"/>
      <c r="D38" s="46"/>
      <c r="E38" s="46"/>
      <c r="F38" s="46"/>
      <c r="G38" s="46"/>
      <c r="H38" s="46"/>
      <c r="I38" s="46"/>
      <c r="J38" s="46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56"/>
      <c r="AE38" s="89"/>
      <c r="AF38" s="100"/>
      <c r="AG38" s="123"/>
      <c r="AH38" s="90"/>
      <c r="AI38" s="82"/>
    </row>
    <row r="39" spans="1:40" x14ac:dyDescent="0.2">
      <c r="A39" s="43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56"/>
      <c r="AH39" s="90"/>
      <c r="AI39" s="82"/>
    </row>
    <row r="40" spans="1:40" x14ac:dyDescent="0.2">
      <c r="A40" s="43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56"/>
      <c r="AH40" s="90"/>
      <c r="AI40" s="82"/>
    </row>
    <row r="41" spans="1:40" x14ac:dyDescent="0.2">
      <c r="A41" s="43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56"/>
      <c r="AH41" s="86"/>
      <c r="AI41" s="134"/>
    </row>
    <row r="42" spans="1:40" ht="13.5" thickBot="1" x14ac:dyDescent="0.2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50"/>
      <c r="AH42" s="91"/>
      <c r="AI42" s="135"/>
    </row>
    <row r="46" spans="1:40" x14ac:dyDescent="0.2">
      <c r="V46" s="2" t="s">
        <v>50</v>
      </c>
    </row>
    <row r="55" spans="25:35" x14ac:dyDescent="0.2">
      <c r="Y55" s="2" t="s">
        <v>50</v>
      </c>
    </row>
    <row r="56" spans="25:35" x14ac:dyDescent="0.2">
      <c r="AI56" s="12" t="s">
        <v>50</v>
      </c>
    </row>
  </sheetData>
  <sheetProtection password="C6EC" sheet="1" objects="1" scenarios="1"/>
  <mergeCells count="36">
    <mergeCell ref="T37:X37"/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E3:E4"/>
    <mergeCell ref="F3:F4"/>
    <mergeCell ref="G3:G4"/>
    <mergeCell ref="J3:J4"/>
    <mergeCell ref="T36:X36"/>
    <mergeCell ref="A2:A4"/>
    <mergeCell ref="B3:B4"/>
    <mergeCell ref="C3:C4"/>
    <mergeCell ref="D3:D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13" zoomScale="90" zoomScaleNormal="90" workbookViewId="0">
      <selection activeCell="AL10" sqref="AL10"/>
    </sheetView>
  </sheetViews>
  <sheetFormatPr defaultRowHeight="12.75" x14ac:dyDescent="0.2"/>
  <cols>
    <col min="1" max="1" width="18.7109375" style="2" customWidth="1"/>
    <col min="2" max="13" width="5.28515625" style="2" customWidth="1"/>
    <col min="14" max="14" width="5.85546875" style="2" customWidth="1"/>
    <col min="15" max="15" width="5.5703125" style="2" customWidth="1"/>
    <col min="16" max="18" width="5.140625" style="2" customWidth="1"/>
    <col min="19" max="19" width="5.28515625" style="2" customWidth="1"/>
    <col min="20" max="20" width="5.5703125" style="2" customWidth="1"/>
    <col min="21" max="21" width="5.28515625" style="2" customWidth="1"/>
    <col min="22" max="22" width="5" style="2" customWidth="1"/>
    <col min="23" max="23" width="5.140625" style="2" customWidth="1"/>
    <col min="24" max="24" width="5" style="2" customWidth="1"/>
    <col min="25" max="25" width="5.140625" style="2" customWidth="1"/>
    <col min="26" max="26" width="5.42578125" style="2" customWidth="1"/>
    <col min="27" max="27" width="5" style="2" customWidth="1"/>
    <col min="28" max="28" width="5.42578125" style="2" customWidth="1"/>
    <col min="29" max="29" width="5.28515625" style="2" customWidth="1"/>
    <col min="30" max="32" width="5" style="2" customWidth="1"/>
    <col min="33" max="33" width="7.28515625" style="9" customWidth="1"/>
    <col min="34" max="34" width="6.85546875" style="11" customWidth="1"/>
  </cols>
  <sheetData>
    <row r="1" spans="1:34" ht="20.100000000000001" customHeight="1" x14ac:dyDescent="0.2">
      <c r="A1" s="149" t="s">
        <v>23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1"/>
    </row>
    <row r="2" spans="1:34" ht="20.100000000000001" customHeight="1" x14ac:dyDescent="0.2">
      <c r="A2" s="152" t="s">
        <v>21</v>
      </c>
      <c r="B2" s="154" t="s">
        <v>57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5"/>
    </row>
    <row r="3" spans="1:34" s="4" customFormat="1" ht="20.100000000000001" customHeight="1" x14ac:dyDescent="0.2">
      <c r="A3" s="152"/>
      <c r="B3" s="153">
        <v>1</v>
      </c>
      <c r="C3" s="153">
        <f>SUM(B3+1)</f>
        <v>2</v>
      </c>
      <c r="D3" s="153">
        <f t="shared" ref="D3:AD3" si="0">SUM(C3+1)</f>
        <v>3</v>
      </c>
      <c r="E3" s="153">
        <f t="shared" si="0"/>
        <v>4</v>
      </c>
      <c r="F3" s="153">
        <f t="shared" si="0"/>
        <v>5</v>
      </c>
      <c r="G3" s="153">
        <f t="shared" si="0"/>
        <v>6</v>
      </c>
      <c r="H3" s="153">
        <f t="shared" si="0"/>
        <v>7</v>
      </c>
      <c r="I3" s="153">
        <f t="shared" si="0"/>
        <v>8</v>
      </c>
      <c r="J3" s="153">
        <f t="shared" si="0"/>
        <v>9</v>
      </c>
      <c r="K3" s="153">
        <f t="shared" si="0"/>
        <v>10</v>
      </c>
      <c r="L3" s="153">
        <f t="shared" si="0"/>
        <v>11</v>
      </c>
      <c r="M3" s="153">
        <f t="shared" si="0"/>
        <v>12</v>
      </c>
      <c r="N3" s="153">
        <f t="shared" si="0"/>
        <v>13</v>
      </c>
      <c r="O3" s="153">
        <f t="shared" si="0"/>
        <v>14</v>
      </c>
      <c r="P3" s="153">
        <f t="shared" si="0"/>
        <v>15</v>
      </c>
      <c r="Q3" s="153">
        <f t="shared" si="0"/>
        <v>16</v>
      </c>
      <c r="R3" s="153">
        <f t="shared" si="0"/>
        <v>17</v>
      </c>
      <c r="S3" s="153">
        <f t="shared" si="0"/>
        <v>18</v>
      </c>
      <c r="T3" s="153">
        <f t="shared" si="0"/>
        <v>19</v>
      </c>
      <c r="U3" s="153">
        <f t="shared" si="0"/>
        <v>20</v>
      </c>
      <c r="V3" s="153">
        <f t="shared" si="0"/>
        <v>21</v>
      </c>
      <c r="W3" s="153">
        <f t="shared" si="0"/>
        <v>22</v>
      </c>
      <c r="X3" s="153">
        <f t="shared" si="0"/>
        <v>23</v>
      </c>
      <c r="Y3" s="153">
        <f t="shared" si="0"/>
        <v>24</v>
      </c>
      <c r="Z3" s="153">
        <f t="shared" si="0"/>
        <v>25</v>
      </c>
      <c r="AA3" s="153">
        <f t="shared" si="0"/>
        <v>26</v>
      </c>
      <c r="AB3" s="153">
        <f t="shared" si="0"/>
        <v>27</v>
      </c>
      <c r="AC3" s="153">
        <f t="shared" si="0"/>
        <v>28</v>
      </c>
      <c r="AD3" s="153">
        <f t="shared" si="0"/>
        <v>29</v>
      </c>
      <c r="AE3" s="153">
        <v>30</v>
      </c>
      <c r="AF3" s="153">
        <v>31</v>
      </c>
      <c r="AG3" s="34" t="s">
        <v>41</v>
      </c>
      <c r="AH3" s="52" t="s">
        <v>40</v>
      </c>
    </row>
    <row r="4" spans="1:34" s="5" customFormat="1" ht="20.100000000000001" customHeight="1" x14ac:dyDescent="0.2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34" t="s">
        <v>39</v>
      </c>
      <c r="AH4" s="52" t="s">
        <v>39</v>
      </c>
    </row>
    <row r="5" spans="1:34" s="5" customFormat="1" ht="20.100000000000001" customHeight="1" x14ac:dyDescent="0.2">
      <c r="A5" s="38" t="s">
        <v>45</v>
      </c>
      <c r="B5" s="13" t="str">
        <f>[1]Dezembro!$C$5</f>
        <v>*</v>
      </c>
      <c r="C5" s="13" t="str">
        <f>[1]Dezembro!$C$6</f>
        <v>*</v>
      </c>
      <c r="D5" s="13" t="str">
        <f>[1]Dezembro!$C$7</f>
        <v>*</v>
      </c>
      <c r="E5" s="13" t="str">
        <f>[1]Dezembro!$C$8</f>
        <v>*</v>
      </c>
      <c r="F5" s="13" t="str">
        <f>[1]Dezembro!$C$9</f>
        <v>*</v>
      </c>
      <c r="G5" s="13" t="str">
        <f>[1]Dezembro!$C$10</f>
        <v>*</v>
      </c>
      <c r="H5" s="13" t="str">
        <f>[1]Dezembro!$C$11</f>
        <v>*</v>
      </c>
      <c r="I5" s="13" t="str">
        <f>[1]Dezembro!$C$12</f>
        <v>*</v>
      </c>
      <c r="J5" s="13" t="str">
        <f>[1]Dezembro!$C$13</f>
        <v>*</v>
      </c>
      <c r="K5" s="13" t="str">
        <f>[1]Dezembro!$C$14</f>
        <v>*</v>
      </c>
      <c r="L5" s="13" t="str">
        <f>[1]Dezembro!$C$15</f>
        <v>*</v>
      </c>
      <c r="M5" s="13" t="str">
        <f>[1]Dezembro!$C$16</f>
        <v>*</v>
      </c>
      <c r="N5" s="13" t="str">
        <f>[1]Dezembro!$C$17</f>
        <v>*</v>
      </c>
      <c r="O5" s="13" t="str">
        <f>[1]Dezembro!$C$18</f>
        <v>*</v>
      </c>
      <c r="P5" s="13" t="str">
        <f>[1]Dezembro!$C$19</f>
        <v>*</v>
      </c>
      <c r="Q5" s="13" t="str">
        <f>[1]Dezembro!$C$20</f>
        <v>*</v>
      </c>
      <c r="R5" s="13" t="str">
        <f>[1]Dezembro!$C$21</f>
        <v>*</v>
      </c>
      <c r="S5" s="13" t="str">
        <f>[1]Dezembro!$C$22</f>
        <v>*</v>
      </c>
      <c r="T5" s="13" t="str">
        <f>[1]Dezembro!$C$23</f>
        <v>*</v>
      </c>
      <c r="U5" s="13" t="str">
        <f>[1]Dezembro!$C$24</f>
        <v>*</v>
      </c>
      <c r="V5" s="13" t="str">
        <f>[1]Dezembro!$C$25</f>
        <v>*</v>
      </c>
      <c r="W5" s="13" t="str">
        <f>[1]Dezembro!$C$26</f>
        <v>*</v>
      </c>
      <c r="X5" s="13" t="str">
        <f>[1]Dezembro!$C$27</f>
        <v>*</v>
      </c>
      <c r="Y5" s="13" t="str">
        <f>[1]Dezembro!$C$28</f>
        <v>*</v>
      </c>
      <c r="Z5" s="13" t="str">
        <f>[1]Dezembro!$C$29</f>
        <v>*</v>
      </c>
      <c r="AA5" s="13" t="str">
        <f>[1]Dezembro!$C$30</f>
        <v>*</v>
      </c>
      <c r="AB5" s="13" t="str">
        <f>[1]Dezembro!$C$31</f>
        <v>*</v>
      </c>
      <c r="AC5" s="13" t="str">
        <f>[1]Dezembro!$C$32</f>
        <v>*</v>
      </c>
      <c r="AD5" s="13" t="str">
        <f>[1]Dezembro!$C$33</f>
        <v>*</v>
      </c>
      <c r="AE5" s="13" t="str">
        <f>[1]Dezembro!$C$34</f>
        <v>*</v>
      </c>
      <c r="AF5" s="13" t="str">
        <f>[1]Dezembro!$C$35</f>
        <v>*</v>
      </c>
      <c r="AG5" s="21" t="s">
        <v>65</v>
      </c>
      <c r="AH5" s="53" t="s">
        <v>65</v>
      </c>
    </row>
    <row r="6" spans="1:34" ht="17.100000000000001" customHeight="1" x14ac:dyDescent="0.2">
      <c r="A6" s="38" t="s">
        <v>0</v>
      </c>
      <c r="B6" s="13">
        <f>[2]Dezembro!$C$5</f>
        <v>26.2</v>
      </c>
      <c r="C6" s="13">
        <f>[2]Dezembro!$C$6</f>
        <v>29</v>
      </c>
      <c r="D6" s="13">
        <f>[2]Dezembro!$C$7</f>
        <v>31.3</v>
      </c>
      <c r="E6" s="13">
        <f>[2]Dezembro!$C$8</f>
        <v>29.7</v>
      </c>
      <c r="F6" s="13">
        <f>[2]Dezembro!$C$9</f>
        <v>28.9</v>
      </c>
      <c r="G6" s="13">
        <f>[2]Dezembro!$C$10</f>
        <v>29.2</v>
      </c>
      <c r="H6" s="13">
        <f>[2]Dezembro!$C$11</f>
        <v>30.1</v>
      </c>
      <c r="I6" s="13">
        <f>[2]Dezembro!$C$12</f>
        <v>32.1</v>
      </c>
      <c r="J6" s="13">
        <f>[2]Dezembro!$C$13</f>
        <v>34.6</v>
      </c>
      <c r="K6" s="13">
        <f>[2]Dezembro!$C$14</f>
        <v>33.200000000000003</v>
      </c>
      <c r="L6" s="13">
        <f>[2]Dezembro!$C$15</f>
        <v>32.799999999999997</v>
      </c>
      <c r="M6" s="13">
        <f>[2]Dezembro!$C$16</f>
        <v>31.2</v>
      </c>
      <c r="N6" s="13">
        <f>[2]Dezembro!$C$17</f>
        <v>32.1</v>
      </c>
      <c r="O6" s="13">
        <f>[2]Dezembro!$C$18</f>
        <v>34</v>
      </c>
      <c r="P6" s="13">
        <f>[2]Dezembro!$C$19</f>
        <v>34.700000000000003</v>
      </c>
      <c r="Q6" s="13">
        <f>[2]Dezembro!$C$20</f>
        <v>34.1</v>
      </c>
      <c r="R6" s="13">
        <f>[2]Dezembro!$C$21</f>
        <v>34.5</v>
      </c>
      <c r="S6" s="13">
        <f>[2]Dezembro!$C$22</f>
        <v>33.4</v>
      </c>
      <c r="T6" s="13">
        <f>[2]Dezembro!$C$23</f>
        <v>33.200000000000003</v>
      </c>
      <c r="U6" s="13">
        <f>[2]Dezembro!$C$24</f>
        <v>28.4</v>
      </c>
      <c r="V6" s="13">
        <f>[2]Dezembro!$C$25</f>
        <v>28.3</v>
      </c>
      <c r="W6" s="13">
        <f>[2]Dezembro!$C$26</f>
        <v>27.1</v>
      </c>
      <c r="X6" s="13">
        <f>[2]Dezembro!$C$27</f>
        <v>29</v>
      </c>
      <c r="Y6" s="13">
        <f>[2]Dezembro!$C$28</f>
        <v>29</v>
      </c>
      <c r="Z6" s="13">
        <f>[2]Dezembro!$C$29</f>
        <v>26.9</v>
      </c>
      <c r="AA6" s="13">
        <f>[2]Dezembro!$C$30</f>
        <v>25.8</v>
      </c>
      <c r="AB6" s="13">
        <f>[2]Dezembro!$C$31</f>
        <v>29.7</v>
      </c>
      <c r="AC6" s="13">
        <f>[2]Dezembro!$C$32</f>
        <v>30.1</v>
      </c>
      <c r="AD6" s="13">
        <f>[2]Dezembro!$C$33</f>
        <v>27.5</v>
      </c>
      <c r="AE6" s="13">
        <f>[2]Dezembro!$C$34</f>
        <v>32.799999999999997</v>
      </c>
      <c r="AF6" s="13">
        <f>[2]Dezembro!$C$35</f>
        <v>33.799999999999997</v>
      </c>
      <c r="AG6" s="22">
        <f t="shared" ref="AG6:AG16" si="1">MAX(B6:AF6)</f>
        <v>34.700000000000003</v>
      </c>
      <c r="AH6" s="54">
        <f t="shared" ref="AH6:AH16" si="2">AVERAGE(B6:AF6)</f>
        <v>30.732258064516127</v>
      </c>
    </row>
    <row r="7" spans="1:34" ht="17.100000000000001" customHeight="1" x14ac:dyDescent="0.2">
      <c r="A7" s="38" t="s">
        <v>1</v>
      </c>
      <c r="B7" s="13">
        <f>[3]Dezembro!$C$5</f>
        <v>29.1</v>
      </c>
      <c r="C7" s="13">
        <f>[3]Dezembro!$C$6</f>
        <v>34.6</v>
      </c>
      <c r="D7" s="13">
        <f>[3]Dezembro!$C$7</f>
        <v>31.2</v>
      </c>
      <c r="E7" s="13">
        <f>[3]Dezembro!$C$8</f>
        <v>26.5</v>
      </c>
      <c r="F7" s="13">
        <f>[3]Dezembro!$C$9</f>
        <v>33.299999999999997</v>
      </c>
      <c r="G7" s="13">
        <f>[3]Dezembro!$C$10</f>
        <v>32.5</v>
      </c>
      <c r="H7" s="13">
        <f>[3]Dezembro!$C$11</f>
        <v>31.7</v>
      </c>
      <c r="I7" s="13">
        <f>[3]Dezembro!$C$12</f>
        <v>32.200000000000003</v>
      </c>
      <c r="J7" s="13">
        <f>[3]Dezembro!$C$13</f>
        <v>34.299999999999997</v>
      </c>
      <c r="K7" s="13">
        <f>[3]Dezembro!$C$14</f>
        <v>32.299999999999997</v>
      </c>
      <c r="L7" s="13">
        <f>[3]Dezembro!$C$15</f>
        <v>35.5</v>
      </c>
      <c r="M7" s="13">
        <f>[3]Dezembro!$C$16</f>
        <v>35.5</v>
      </c>
      <c r="N7" s="13">
        <f>[3]Dezembro!$C$17</f>
        <v>36.1</v>
      </c>
      <c r="O7" s="13">
        <f>[3]Dezembro!$C$18</f>
        <v>36.799999999999997</v>
      </c>
      <c r="P7" s="13">
        <f>[3]Dezembro!$C$19</f>
        <v>36.4</v>
      </c>
      <c r="Q7" s="13">
        <f>[3]Dezembro!$C$20</f>
        <v>36.4</v>
      </c>
      <c r="R7" s="13">
        <f>[3]Dezembro!$C$21</f>
        <v>35.1</v>
      </c>
      <c r="S7" s="13">
        <f>[3]Dezembro!$C$22</f>
        <v>33.9</v>
      </c>
      <c r="T7" s="13">
        <f>[3]Dezembro!$C$23</f>
        <v>36.1</v>
      </c>
      <c r="U7" s="13">
        <f>[3]Dezembro!$C$24</f>
        <v>31.6</v>
      </c>
      <c r="V7" s="13">
        <f>[3]Dezembro!$C$25</f>
        <v>32.299999999999997</v>
      </c>
      <c r="W7" s="13">
        <f>[3]Dezembro!$C$26</f>
        <v>32.200000000000003</v>
      </c>
      <c r="X7" s="13">
        <f>[3]Dezembro!$C$27</f>
        <v>31.7</v>
      </c>
      <c r="Y7" s="13">
        <f>[3]Dezembro!$C$28</f>
        <v>28.9</v>
      </c>
      <c r="Z7" s="13">
        <f>[3]Dezembro!$C$29</f>
        <v>31.3</v>
      </c>
      <c r="AA7" s="13">
        <f>[3]Dezembro!$C$30</f>
        <v>29.9</v>
      </c>
      <c r="AB7" s="13">
        <f>[3]Dezembro!$C$31</f>
        <v>33</v>
      </c>
      <c r="AC7" s="13">
        <f>[3]Dezembro!$C$32</f>
        <v>34.200000000000003</v>
      </c>
      <c r="AD7" s="13">
        <f>[3]Dezembro!$C$33</f>
        <v>33.6</v>
      </c>
      <c r="AE7" s="13">
        <f>[3]Dezembro!$C$34</f>
        <v>33.5</v>
      </c>
      <c r="AF7" s="13">
        <f>[3]Dezembro!$C$35</f>
        <v>34.9</v>
      </c>
      <c r="AG7" s="22">
        <f t="shared" si="1"/>
        <v>36.799999999999997</v>
      </c>
      <c r="AH7" s="54">
        <f t="shared" si="2"/>
        <v>33.116129032258065</v>
      </c>
    </row>
    <row r="8" spans="1:34" ht="17.100000000000001" customHeight="1" x14ac:dyDescent="0.2">
      <c r="A8" s="38" t="s">
        <v>53</v>
      </c>
      <c r="B8" s="13">
        <f>[4]Dezembro!$C$5</f>
        <v>26.9</v>
      </c>
      <c r="C8" s="13">
        <f>[4]Dezembro!$C$6</f>
        <v>29.1</v>
      </c>
      <c r="D8" s="13">
        <f>[4]Dezembro!$C$7</f>
        <v>32.4</v>
      </c>
      <c r="E8" s="13">
        <f>[4]Dezembro!$C$8</f>
        <v>33.200000000000003</v>
      </c>
      <c r="F8" s="13">
        <f>[4]Dezembro!$C$9</f>
        <v>32.200000000000003</v>
      </c>
      <c r="G8" s="13">
        <f>[4]Dezembro!$C$10</f>
        <v>29</v>
      </c>
      <c r="H8" s="13">
        <f>[4]Dezembro!$C$11</f>
        <v>32.6</v>
      </c>
      <c r="I8" s="13">
        <f>[4]Dezembro!$C$12</f>
        <v>32.299999999999997</v>
      </c>
      <c r="J8" s="13">
        <f>[4]Dezembro!$C$13</f>
        <v>32.9</v>
      </c>
      <c r="K8" s="13">
        <f>[4]Dezembro!$C$14</f>
        <v>32.9</v>
      </c>
      <c r="L8" s="13">
        <f>[4]Dezembro!$C$15</f>
        <v>33.6</v>
      </c>
      <c r="M8" s="13">
        <f>[4]Dezembro!$C$16</f>
        <v>32.4</v>
      </c>
      <c r="N8" s="13">
        <f>[4]Dezembro!$C$17</f>
        <v>32.5</v>
      </c>
      <c r="O8" s="13">
        <f>[4]Dezembro!$C$18</f>
        <v>33.200000000000003</v>
      </c>
      <c r="P8" s="13">
        <f>[4]Dezembro!$C$19</f>
        <v>34.700000000000003</v>
      </c>
      <c r="Q8" s="13">
        <f>[4]Dezembro!$C$20</f>
        <v>34.4</v>
      </c>
      <c r="R8" s="13">
        <f>[4]Dezembro!$C$21</f>
        <v>35.1</v>
      </c>
      <c r="S8" s="13">
        <f>[4]Dezembro!$C$22</f>
        <v>32.9</v>
      </c>
      <c r="T8" s="13">
        <f>[4]Dezembro!$C$23</f>
        <v>35.1</v>
      </c>
      <c r="U8" s="13">
        <f>[4]Dezembro!$C$24</f>
        <v>29.1</v>
      </c>
      <c r="V8" s="13">
        <f>[4]Dezembro!$C$25</f>
        <v>29.6</v>
      </c>
      <c r="W8" s="13">
        <f>[4]Dezembro!$C$26</f>
        <v>26.8</v>
      </c>
      <c r="X8" s="13">
        <f>[4]Dezembro!$C$27</f>
        <v>29.5</v>
      </c>
      <c r="Y8" s="13">
        <f>[4]Dezembro!$C$28</f>
        <v>30</v>
      </c>
      <c r="Z8" s="13">
        <f>[4]Dezembro!$C$29</f>
        <v>31</v>
      </c>
      <c r="AA8" s="13">
        <f>[4]Dezembro!$C$30</f>
        <v>29.3</v>
      </c>
      <c r="AB8" s="13">
        <f>[4]Dezembro!$C$31</f>
        <v>31.9</v>
      </c>
      <c r="AC8" s="13">
        <f>[4]Dezembro!$C$32</f>
        <v>31.9</v>
      </c>
      <c r="AD8" s="13">
        <f>[4]Dezembro!$C$33</f>
        <v>31.4</v>
      </c>
      <c r="AE8" s="13">
        <f>[4]Dezembro!$C$34</f>
        <v>30.9</v>
      </c>
      <c r="AF8" s="13">
        <f>[4]Dezembro!$C$35</f>
        <v>31.2</v>
      </c>
      <c r="AG8" s="22">
        <f t="shared" ref="AG8" si="3">MAX(B8:AF8)</f>
        <v>35.1</v>
      </c>
      <c r="AH8" s="54">
        <f t="shared" ref="AH8" si="4">AVERAGE(B8:AF8)</f>
        <v>31.612903225806448</v>
      </c>
    </row>
    <row r="9" spans="1:34" ht="17.100000000000001" customHeight="1" x14ac:dyDescent="0.2">
      <c r="A9" s="38" t="s">
        <v>46</v>
      </c>
      <c r="B9" s="13">
        <f>[5]Dezembro!$C$5</f>
        <v>30.6</v>
      </c>
      <c r="C9" s="13">
        <f>[5]Dezembro!$C$6</f>
        <v>32.6</v>
      </c>
      <c r="D9" s="13">
        <f>[5]Dezembro!$C$7</f>
        <v>32.4</v>
      </c>
      <c r="E9" s="13">
        <f>[5]Dezembro!$C$8</f>
        <v>27.6</v>
      </c>
      <c r="F9" s="13">
        <f>[5]Dezembro!$C$9</f>
        <v>32.299999999999997</v>
      </c>
      <c r="G9" s="13">
        <f>[5]Dezembro!$C$10</f>
        <v>32.799999999999997</v>
      </c>
      <c r="H9" s="13">
        <f>[5]Dezembro!$C$11</f>
        <v>31.3</v>
      </c>
      <c r="I9" s="13">
        <f>[5]Dezembro!$C$12</f>
        <v>33.6</v>
      </c>
      <c r="J9" s="13">
        <f>[5]Dezembro!$C$13</f>
        <v>35</v>
      </c>
      <c r="K9" s="13">
        <f>[5]Dezembro!$C$14</f>
        <v>33.200000000000003</v>
      </c>
      <c r="L9" s="13">
        <f>[5]Dezembro!$C$15</f>
        <v>34.1</v>
      </c>
      <c r="M9" s="13">
        <f>[5]Dezembro!$C$16</f>
        <v>34.6</v>
      </c>
      <c r="N9" s="13">
        <f>[5]Dezembro!$C$17</f>
        <v>35</v>
      </c>
      <c r="O9" s="13">
        <f>[5]Dezembro!$C$18</f>
        <v>36</v>
      </c>
      <c r="P9" s="13">
        <f>[5]Dezembro!$C$19</f>
        <v>35.799999999999997</v>
      </c>
      <c r="Q9" s="13">
        <f>[5]Dezembro!$C$20</f>
        <v>36.1</v>
      </c>
      <c r="R9" s="13">
        <f>[5]Dezembro!$C$21</f>
        <v>34.5</v>
      </c>
      <c r="S9" s="13">
        <f>[5]Dezembro!$C$22</f>
        <v>31.8</v>
      </c>
      <c r="T9" s="13">
        <f>[5]Dezembro!$C$23</f>
        <v>34.4</v>
      </c>
      <c r="U9" s="13">
        <f>[5]Dezembro!$C$24</f>
        <v>31.9</v>
      </c>
      <c r="V9" s="13">
        <f>[5]Dezembro!$C$25</f>
        <v>28.1</v>
      </c>
      <c r="W9" s="13">
        <f>[5]Dezembro!$C$26</f>
        <v>31.1</v>
      </c>
      <c r="X9" s="13">
        <f>[5]Dezembro!$C$27</f>
        <v>30.4</v>
      </c>
      <c r="Y9" s="13">
        <f>[5]Dezembro!$C$28</f>
        <v>25.1</v>
      </c>
      <c r="Z9" s="13">
        <f>[5]Dezembro!$C$29</f>
        <v>26.7</v>
      </c>
      <c r="AA9" s="13">
        <f>[5]Dezembro!$C$30</f>
        <v>28.7</v>
      </c>
      <c r="AB9" s="13">
        <f>[5]Dezembro!$C$31</f>
        <v>31.8</v>
      </c>
      <c r="AC9" s="13">
        <f>[5]Dezembro!$C$32</f>
        <v>31.7</v>
      </c>
      <c r="AD9" s="13">
        <f>[5]Dezembro!$C$33</f>
        <v>30.6</v>
      </c>
      <c r="AE9" s="13">
        <f>[5]Dezembro!$C$34</f>
        <v>33.5</v>
      </c>
      <c r="AF9" s="13">
        <f>[5]Dezembro!$C$35</f>
        <v>31.2</v>
      </c>
      <c r="AG9" s="22">
        <f t="shared" ref="AG9" si="5">MAX(B9:AF9)</f>
        <v>36.1</v>
      </c>
      <c r="AH9" s="54">
        <f t="shared" ref="AH9" si="6">AVERAGE(B9:AF9)</f>
        <v>32.080645161290327</v>
      </c>
    </row>
    <row r="10" spans="1:34" ht="17.100000000000001" customHeight="1" x14ac:dyDescent="0.2">
      <c r="A10" s="38" t="s">
        <v>2</v>
      </c>
      <c r="B10" s="13">
        <f>[6]Dezembro!$C$5</f>
        <v>28.2</v>
      </c>
      <c r="C10" s="13">
        <f>[6]Dezembro!$C$6</f>
        <v>31.5</v>
      </c>
      <c r="D10" s="13">
        <f>[6]Dezembro!$C$7</f>
        <v>30.9</v>
      </c>
      <c r="E10" s="13">
        <f>[6]Dezembro!$C$8</f>
        <v>27.4</v>
      </c>
      <c r="F10" s="13">
        <f>[6]Dezembro!$C$9</f>
        <v>30.9</v>
      </c>
      <c r="G10" s="13">
        <f>[6]Dezembro!$C$10</f>
        <v>29.3</v>
      </c>
      <c r="H10" s="13">
        <f>[6]Dezembro!$C$11</f>
        <v>28.5</v>
      </c>
      <c r="I10" s="13">
        <f>[6]Dezembro!$C$12</f>
        <v>29.5</v>
      </c>
      <c r="J10" s="13">
        <f>[6]Dezembro!$C$13</f>
        <v>32.700000000000003</v>
      </c>
      <c r="K10" s="13">
        <f>[6]Dezembro!$C$14</f>
        <v>27.9</v>
      </c>
      <c r="L10" s="13">
        <f>[6]Dezembro!$C$15</f>
        <v>32.6</v>
      </c>
      <c r="M10" s="13">
        <f>[6]Dezembro!$C$16</f>
        <v>33.799999999999997</v>
      </c>
      <c r="N10" s="13">
        <f>[6]Dezembro!$C$17</f>
        <v>33.5</v>
      </c>
      <c r="O10" s="13">
        <f>[6]Dezembro!$C$18</f>
        <v>34.200000000000003</v>
      </c>
      <c r="P10" s="13">
        <f>[6]Dezembro!$C$19</f>
        <v>34.700000000000003</v>
      </c>
      <c r="Q10" s="13">
        <f>[6]Dezembro!$C$20</f>
        <v>33</v>
      </c>
      <c r="R10" s="13">
        <f>[6]Dezembro!$C$21</f>
        <v>31.7</v>
      </c>
      <c r="S10" s="13">
        <f>[6]Dezembro!$C$22</f>
        <v>30.1</v>
      </c>
      <c r="T10" s="13">
        <f>[6]Dezembro!$C$23</f>
        <v>32.799999999999997</v>
      </c>
      <c r="U10" s="13">
        <f>[6]Dezembro!$C$24</f>
        <v>28.2</v>
      </c>
      <c r="V10" s="13">
        <f>[6]Dezembro!$C$25</f>
        <v>29.4</v>
      </c>
      <c r="W10" s="13">
        <f>[6]Dezembro!$C$26</f>
        <v>27.9</v>
      </c>
      <c r="X10" s="13">
        <f>[6]Dezembro!$C$27</f>
        <v>27.1</v>
      </c>
      <c r="Y10" s="13">
        <f>[6]Dezembro!$C$28</f>
        <v>28.5</v>
      </c>
      <c r="Z10" s="13">
        <f>[6]Dezembro!$C$29</f>
        <v>29.2</v>
      </c>
      <c r="AA10" s="13">
        <f>[6]Dezembro!$C$30</f>
        <v>26.6</v>
      </c>
      <c r="AB10" s="13">
        <f>[6]Dezembro!$C$31</f>
        <v>29.7</v>
      </c>
      <c r="AC10" s="13">
        <f>[6]Dezembro!$C$32</f>
        <v>31.1</v>
      </c>
      <c r="AD10" s="13">
        <f>[6]Dezembro!$C$33</f>
        <v>31.4</v>
      </c>
      <c r="AE10" s="13">
        <f>[6]Dezembro!$C$34</f>
        <v>30.3</v>
      </c>
      <c r="AF10" s="13">
        <f>[6]Dezembro!$C$35</f>
        <v>29.6</v>
      </c>
      <c r="AG10" s="22">
        <f t="shared" si="1"/>
        <v>34.700000000000003</v>
      </c>
      <c r="AH10" s="54">
        <f t="shared" si="2"/>
        <v>30.393548387096779</v>
      </c>
    </row>
    <row r="11" spans="1:34" ht="17.100000000000001" customHeight="1" x14ac:dyDescent="0.2">
      <c r="A11" s="38" t="s">
        <v>3</v>
      </c>
      <c r="B11" s="13">
        <f>[7]Dezembro!$C$5</f>
        <v>28.9</v>
      </c>
      <c r="C11" s="13">
        <f>[7]Dezembro!$C$6</f>
        <v>29.2</v>
      </c>
      <c r="D11" s="13">
        <f>[7]Dezembro!$C$7</f>
        <v>33.700000000000003</v>
      </c>
      <c r="E11" s="13">
        <f>[7]Dezembro!$C$8</f>
        <v>32.4</v>
      </c>
      <c r="F11" s="13">
        <f>[7]Dezembro!$C$9</f>
        <v>32.4</v>
      </c>
      <c r="G11" s="13">
        <f>[7]Dezembro!$C$10</f>
        <v>31.3</v>
      </c>
      <c r="H11" s="13">
        <f>[7]Dezembro!$C$11</f>
        <v>32.200000000000003</v>
      </c>
      <c r="I11" s="13">
        <f>[7]Dezembro!$C$12</f>
        <v>32</v>
      </c>
      <c r="J11" s="13">
        <f>[7]Dezembro!$C$13</f>
        <v>33</v>
      </c>
      <c r="K11" s="13">
        <f>[7]Dezembro!$C$14</f>
        <v>34.299999999999997</v>
      </c>
      <c r="L11" s="13">
        <f>[7]Dezembro!$C$15</f>
        <v>33.4</v>
      </c>
      <c r="M11" s="13">
        <f>[7]Dezembro!$C$16</f>
        <v>34.6</v>
      </c>
      <c r="N11" s="13">
        <f>[7]Dezembro!$C$17</f>
        <v>33.5</v>
      </c>
      <c r="O11" s="13">
        <f>[7]Dezembro!$C$18</f>
        <v>32.4</v>
      </c>
      <c r="P11" s="13">
        <f>[7]Dezembro!$C$19</f>
        <v>34.4</v>
      </c>
      <c r="Q11" s="13">
        <f>[7]Dezembro!$C$20</f>
        <v>33.6</v>
      </c>
      <c r="R11" s="13">
        <f>[7]Dezembro!$C$21</f>
        <v>32</v>
      </c>
      <c r="S11" s="13">
        <f>[7]Dezembro!$C$22</f>
        <v>33.4</v>
      </c>
      <c r="T11" s="13">
        <f>[7]Dezembro!$C$23</f>
        <v>34.6</v>
      </c>
      <c r="U11" s="13">
        <f>[7]Dezembro!$C$24</f>
        <v>32.700000000000003</v>
      </c>
      <c r="V11" s="13">
        <f>[7]Dezembro!$C$25</f>
        <v>31.5</v>
      </c>
      <c r="W11" s="13">
        <f>[7]Dezembro!$C$26</f>
        <v>26</v>
      </c>
      <c r="X11" s="13">
        <f>[7]Dezembro!$C$27</f>
        <v>30.8</v>
      </c>
      <c r="Y11" s="13">
        <f>[7]Dezembro!$C$28</f>
        <v>32.4</v>
      </c>
      <c r="Z11" s="13">
        <f>[7]Dezembro!$C$29</f>
        <v>32.799999999999997</v>
      </c>
      <c r="AA11" s="13">
        <f>[7]Dezembro!$C$30</f>
        <v>32.6</v>
      </c>
      <c r="AB11" s="13">
        <f>[7]Dezembro!$C$31</f>
        <v>33.299999999999997</v>
      </c>
      <c r="AC11" s="13">
        <f>[7]Dezembro!$C$32</f>
        <v>31.7</v>
      </c>
      <c r="AD11" s="13">
        <f>[7]Dezembro!$C$33</f>
        <v>33.799999999999997</v>
      </c>
      <c r="AE11" s="13">
        <f>[7]Dezembro!$C$34</f>
        <v>29.6</v>
      </c>
      <c r="AF11" s="13">
        <f>[7]Dezembro!$C$35</f>
        <v>30.2</v>
      </c>
      <c r="AG11" s="22">
        <f t="shared" si="1"/>
        <v>34.6</v>
      </c>
      <c r="AH11" s="54">
        <f t="shared" si="2"/>
        <v>32.21612903225806</v>
      </c>
    </row>
    <row r="12" spans="1:34" ht="17.100000000000001" customHeight="1" x14ac:dyDescent="0.2">
      <c r="A12" s="38" t="s">
        <v>4</v>
      </c>
      <c r="B12" s="13">
        <f>[8]Dezembro!$C$5</f>
        <v>26.9</v>
      </c>
      <c r="C12" s="13">
        <f>[8]Dezembro!$C$6</f>
        <v>28.1</v>
      </c>
      <c r="D12" s="13">
        <f>[8]Dezembro!$C$7</f>
        <v>29.4</v>
      </c>
      <c r="E12" s="13">
        <f>[8]Dezembro!$C$8</f>
        <v>29.9</v>
      </c>
      <c r="F12" s="13">
        <f>[8]Dezembro!$C$9</f>
        <v>28.4</v>
      </c>
      <c r="G12" s="13">
        <f>[8]Dezembro!$C$10</f>
        <v>29.5</v>
      </c>
      <c r="H12" s="13">
        <f>[8]Dezembro!$C$11</f>
        <v>29.2</v>
      </c>
      <c r="I12" s="13">
        <f>[8]Dezembro!$C$12</f>
        <v>28.8</v>
      </c>
      <c r="J12" s="13">
        <f>[8]Dezembro!$C$13</f>
        <v>27.7</v>
      </c>
      <c r="K12" s="13">
        <f>[8]Dezembro!$C$14</f>
        <v>29.4</v>
      </c>
      <c r="L12" s="13">
        <f>[8]Dezembro!$C$15</f>
        <v>29</v>
      </c>
      <c r="M12" s="13">
        <f>[8]Dezembro!$C$16</f>
        <v>31.4</v>
      </c>
      <c r="N12" s="13">
        <f>[8]Dezembro!$C$17</f>
        <v>29.8</v>
      </c>
      <c r="O12" s="13">
        <f>[8]Dezembro!$C$18</f>
        <v>29.7</v>
      </c>
      <c r="P12" s="13">
        <f>[8]Dezembro!$C$19</f>
        <v>31.6</v>
      </c>
      <c r="Q12" s="13">
        <f>[8]Dezembro!$C$20</f>
        <v>30.6</v>
      </c>
      <c r="R12" s="13">
        <f>[8]Dezembro!$C$21</f>
        <v>28.6</v>
      </c>
      <c r="S12" s="13">
        <f>[8]Dezembro!$C$22</f>
        <v>29.4</v>
      </c>
      <c r="T12" s="13">
        <f>[8]Dezembro!$C$23</f>
        <v>30.3</v>
      </c>
      <c r="U12" s="13">
        <f>[8]Dezembro!$C$24</f>
        <v>26.5</v>
      </c>
      <c r="V12" s="13">
        <f>[8]Dezembro!$C$25</f>
        <v>28</v>
      </c>
      <c r="W12" s="13">
        <f>[8]Dezembro!$C$26</f>
        <v>25.2</v>
      </c>
      <c r="X12" s="13">
        <f>[8]Dezembro!$C$27</f>
        <v>27.8</v>
      </c>
      <c r="Y12" s="13">
        <f>[8]Dezembro!$C$28</f>
        <v>28.3</v>
      </c>
      <c r="Z12" s="13">
        <f>[8]Dezembro!$C$29</f>
        <v>30.1</v>
      </c>
      <c r="AA12" s="13">
        <f>[8]Dezembro!$C$30</f>
        <v>29.1</v>
      </c>
      <c r="AB12" s="13">
        <f>[8]Dezembro!$C$31</f>
        <v>30</v>
      </c>
      <c r="AC12" s="13">
        <f>[8]Dezembro!$C$32</f>
        <v>30.2</v>
      </c>
      <c r="AD12" s="13">
        <f>[8]Dezembro!$C$33</f>
        <v>29.8</v>
      </c>
      <c r="AE12" s="13">
        <f>[8]Dezembro!$C$34</f>
        <v>28.8</v>
      </c>
      <c r="AF12" s="13">
        <f>[8]Dezembro!$C$35</f>
        <v>28.5</v>
      </c>
      <c r="AG12" s="22">
        <f t="shared" si="1"/>
        <v>31.6</v>
      </c>
      <c r="AH12" s="54">
        <f t="shared" si="2"/>
        <v>29.032258064516128</v>
      </c>
    </row>
    <row r="13" spans="1:34" ht="17.100000000000001" customHeight="1" x14ac:dyDescent="0.2">
      <c r="A13" s="38" t="s">
        <v>5</v>
      </c>
      <c r="B13" s="13">
        <f>[9]Dezembro!$C$5</f>
        <v>27.3</v>
      </c>
      <c r="C13" s="13">
        <f>[9]Dezembro!$C$6</f>
        <v>31.1</v>
      </c>
      <c r="D13" s="13">
        <f>[9]Dezembro!$C$7</f>
        <v>33</v>
      </c>
      <c r="E13" s="13">
        <f>[9]Dezembro!$C$8</f>
        <v>28.7</v>
      </c>
      <c r="F13" s="13">
        <f>[9]Dezembro!$C$9</f>
        <v>30.8</v>
      </c>
      <c r="G13" s="13">
        <f>[9]Dezembro!$C$10</f>
        <v>34.200000000000003</v>
      </c>
      <c r="H13" s="13">
        <f>[9]Dezembro!$C$11</f>
        <v>28.6</v>
      </c>
      <c r="I13" s="13">
        <f>[9]Dezembro!$C$12</f>
        <v>33.700000000000003</v>
      </c>
      <c r="J13" s="13">
        <f>[9]Dezembro!$C$13</f>
        <v>34.9</v>
      </c>
      <c r="K13" s="13">
        <f>[9]Dezembro!$C$14</f>
        <v>27.5</v>
      </c>
      <c r="L13" s="13">
        <f>[9]Dezembro!$C$15</f>
        <v>35.4</v>
      </c>
      <c r="M13" s="13">
        <f>[9]Dezembro!$C$16</f>
        <v>35.799999999999997</v>
      </c>
      <c r="N13" s="13">
        <f>[9]Dezembro!$C$17</f>
        <v>35.700000000000003</v>
      </c>
      <c r="O13" s="13">
        <f>[9]Dezembro!$C$18</f>
        <v>36.1</v>
      </c>
      <c r="P13" s="13">
        <f>[9]Dezembro!$C$19</f>
        <v>35.9</v>
      </c>
      <c r="Q13" s="13">
        <f>[9]Dezembro!$C$20</f>
        <v>34.1</v>
      </c>
      <c r="R13" s="13">
        <f>[9]Dezembro!$C$21</f>
        <v>33.9</v>
      </c>
      <c r="S13" s="13">
        <f>[9]Dezembro!$C$22</f>
        <v>31.1</v>
      </c>
      <c r="T13" s="13">
        <f>[9]Dezembro!$C$23</f>
        <v>33.700000000000003</v>
      </c>
      <c r="U13" s="13">
        <f>[9]Dezembro!$C$24</f>
        <v>33</v>
      </c>
      <c r="V13" s="13">
        <f>[9]Dezembro!$C$25</f>
        <v>33.5</v>
      </c>
      <c r="W13" s="13">
        <f>[9]Dezembro!$C$26</f>
        <v>31.3</v>
      </c>
      <c r="X13" s="13">
        <f>[9]Dezembro!$C$27</f>
        <v>31.6</v>
      </c>
      <c r="Y13" s="13">
        <f>[9]Dezembro!$C$28</f>
        <v>29.8</v>
      </c>
      <c r="Z13" s="13">
        <f>[9]Dezembro!$C$29</f>
        <v>29.3</v>
      </c>
      <c r="AA13" s="13">
        <f>[9]Dezembro!$C$30</f>
        <v>29.8</v>
      </c>
      <c r="AB13" s="13">
        <f>[9]Dezembro!$C$31</f>
        <v>32.799999999999997</v>
      </c>
      <c r="AC13" s="13">
        <f>[9]Dezembro!$C$32</f>
        <v>32.4</v>
      </c>
      <c r="AD13" s="13">
        <f>[9]Dezembro!$C$33</f>
        <v>32.4</v>
      </c>
      <c r="AE13" s="13">
        <f>[9]Dezembro!$C$34</f>
        <v>32</v>
      </c>
      <c r="AF13" s="13">
        <f>[9]Dezembro!$C$35</f>
        <v>33.5</v>
      </c>
      <c r="AG13" s="22">
        <f t="shared" si="1"/>
        <v>36.1</v>
      </c>
      <c r="AH13" s="54">
        <f t="shared" si="2"/>
        <v>32.351612903225799</v>
      </c>
    </row>
    <row r="14" spans="1:34" ht="17.100000000000001" customHeight="1" x14ac:dyDescent="0.2">
      <c r="A14" s="38" t="s">
        <v>48</v>
      </c>
      <c r="B14" s="13">
        <f>[10]Dezembro!$C$5</f>
        <v>28.4</v>
      </c>
      <c r="C14" s="13">
        <f>[10]Dezembro!$C$6</f>
        <v>28.1</v>
      </c>
      <c r="D14" s="13">
        <f>[10]Dezembro!$C$7</f>
        <v>31.1</v>
      </c>
      <c r="E14" s="13">
        <f>[10]Dezembro!$C$8</f>
        <v>31.7</v>
      </c>
      <c r="F14" s="13">
        <f>[10]Dezembro!$C$9</f>
        <v>29.1</v>
      </c>
      <c r="G14" s="13">
        <f>[10]Dezembro!$C$10</f>
        <v>30.1</v>
      </c>
      <c r="H14" s="13">
        <f>[10]Dezembro!$C$11</f>
        <v>30.1</v>
      </c>
      <c r="I14" s="13">
        <f>[10]Dezembro!$C$12</f>
        <v>29.9</v>
      </c>
      <c r="J14" s="13">
        <f>[10]Dezembro!$C$13</f>
        <v>27</v>
      </c>
      <c r="K14" s="13">
        <f>[10]Dezembro!$C$14</f>
        <v>30.1</v>
      </c>
      <c r="L14" s="13">
        <f>[10]Dezembro!$C$15</f>
        <v>30.3</v>
      </c>
      <c r="M14" s="13">
        <f>[10]Dezembro!$C$16</f>
        <v>32.700000000000003</v>
      </c>
      <c r="N14" s="13">
        <f>[10]Dezembro!$C$17</f>
        <v>30.7</v>
      </c>
      <c r="O14" s="13">
        <f>[10]Dezembro!$C$18</f>
        <v>31.7</v>
      </c>
      <c r="P14" s="13">
        <f>[10]Dezembro!$C$19</f>
        <v>32.299999999999997</v>
      </c>
      <c r="Q14" s="13">
        <f>[10]Dezembro!$C$20</f>
        <v>31.7</v>
      </c>
      <c r="R14" s="13">
        <f>[10]Dezembro!$C$21</f>
        <v>30.9</v>
      </c>
      <c r="S14" s="13">
        <f>[10]Dezembro!$C$22</f>
        <v>31.4</v>
      </c>
      <c r="T14" s="13">
        <f>[10]Dezembro!$C$23</f>
        <v>30.1</v>
      </c>
      <c r="U14" s="13">
        <f>[10]Dezembro!$C$24</f>
        <v>25.4</v>
      </c>
      <c r="V14" s="13">
        <f>[10]Dezembro!$C$25</f>
        <v>30.1</v>
      </c>
      <c r="W14" s="13">
        <f>[10]Dezembro!$C$26</f>
        <v>26.7</v>
      </c>
      <c r="X14" s="13">
        <f>[10]Dezembro!$C$27</f>
        <v>29.2</v>
      </c>
      <c r="Y14" s="13">
        <f>[10]Dezembro!$C$28</f>
        <v>30.1</v>
      </c>
      <c r="Z14" s="13">
        <f>[10]Dezembro!$C$29</f>
        <v>32</v>
      </c>
      <c r="AA14" s="13">
        <f>[10]Dezembro!$C$30</f>
        <v>31.8</v>
      </c>
      <c r="AB14" s="13">
        <f>[10]Dezembro!$C$31</f>
        <v>30.7</v>
      </c>
      <c r="AC14" s="13">
        <f>[10]Dezembro!$C$32</f>
        <v>31.5</v>
      </c>
      <c r="AD14" s="13">
        <f>[10]Dezembro!$C$33</f>
        <v>31.2</v>
      </c>
      <c r="AE14" s="13">
        <f>[10]Dezembro!$C$34</f>
        <v>30.1</v>
      </c>
      <c r="AF14" s="13">
        <f>[10]Dezembro!$C$35</f>
        <v>29.8</v>
      </c>
      <c r="AG14" s="22">
        <f>MAX(B14:AF14)</f>
        <v>32.700000000000003</v>
      </c>
      <c r="AH14" s="54">
        <f>AVERAGE(B14:AF14)</f>
        <v>30.193548387096779</v>
      </c>
    </row>
    <row r="15" spans="1:34" ht="17.100000000000001" customHeight="1" x14ac:dyDescent="0.2">
      <c r="A15" s="38" t="s">
        <v>6</v>
      </c>
      <c r="B15" s="13">
        <f>[11]Dezembro!$C$5</f>
        <v>27.4</v>
      </c>
      <c r="C15" s="13">
        <f>[11]Dezembro!$C$6</f>
        <v>30</v>
      </c>
      <c r="D15" s="13">
        <f>[11]Dezembro!$C$7</f>
        <v>31.4</v>
      </c>
      <c r="E15" s="13">
        <f>[11]Dezembro!$C$8</f>
        <v>30.7</v>
      </c>
      <c r="F15" s="13">
        <f>[11]Dezembro!$C$9</f>
        <v>32.6</v>
      </c>
      <c r="G15" s="13">
        <f>[11]Dezembro!$C$10</f>
        <v>33.299999999999997</v>
      </c>
      <c r="H15" s="13">
        <f>[11]Dezembro!$C$11</f>
        <v>32</v>
      </c>
      <c r="I15" s="13">
        <f>[11]Dezembro!$C$12</f>
        <v>32</v>
      </c>
      <c r="J15" s="13">
        <f>[11]Dezembro!$C$13</f>
        <v>30.2</v>
      </c>
      <c r="K15" s="13">
        <f>[11]Dezembro!$C$14</f>
        <v>32</v>
      </c>
      <c r="L15" s="13">
        <f>[11]Dezembro!$C$15</f>
        <v>33.799999999999997</v>
      </c>
      <c r="M15" s="13">
        <f>[11]Dezembro!$C$16</f>
        <v>35.1</v>
      </c>
      <c r="N15" s="13">
        <f>[11]Dezembro!$C$17</f>
        <v>34.5</v>
      </c>
      <c r="O15" s="13">
        <f>[11]Dezembro!$C$18</f>
        <v>35.1</v>
      </c>
      <c r="P15" s="13">
        <f>[11]Dezembro!$C$19</f>
        <v>35.1</v>
      </c>
      <c r="Q15" s="13">
        <f>[11]Dezembro!$C$20</f>
        <v>32.200000000000003</v>
      </c>
      <c r="R15" s="13">
        <f>[11]Dezembro!$C$21</f>
        <v>31.8</v>
      </c>
      <c r="S15" s="13">
        <f>[11]Dezembro!$C$22</f>
        <v>33.200000000000003</v>
      </c>
      <c r="T15" s="13">
        <f>[11]Dezembro!$C$23</f>
        <v>34.9</v>
      </c>
      <c r="U15" s="13">
        <f>[11]Dezembro!$C$24</f>
        <v>34.799999999999997</v>
      </c>
      <c r="V15" s="13">
        <f>[11]Dezembro!$C$25</f>
        <v>30.7</v>
      </c>
      <c r="W15" s="13">
        <f>[11]Dezembro!$C$26</f>
        <v>30.2</v>
      </c>
      <c r="X15" s="13">
        <f>[11]Dezembro!$C$27</f>
        <v>31.3</v>
      </c>
      <c r="Y15" s="13">
        <f>[11]Dezembro!$C$28</f>
        <v>32.799999999999997</v>
      </c>
      <c r="Z15" s="13">
        <f>[11]Dezembro!$C$29</f>
        <v>33.4</v>
      </c>
      <c r="AA15" s="13">
        <f>[11]Dezembro!$C$30</f>
        <v>32.9</v>
      </c>
      <c r="AB15" s="13">
        <f>[11]Dezembro!$C$31</f>
        <v>34.299999999999997</v>
      </c>
      <c r="AC15" s="13">
        <f>[11]Dezembro!$C$32</f>
        <v>35.4</v>
      </c>
      <c r="AD15" s="13">
        <f>[11]Dezembro!$C$33</f>
        <v>34.1</v>
      </c>
      <c r="AE15" s="13">
        <f>[11]Dezembro!$C$34</f>
        <v>33.700000000000003</v>
      </c>
      <c r="AF15" s="13">
        <f>[11]Dezembro!$C$35</f>
        <v>33.700000000000003</v>
      </c>
      <c r="AG15" s="22">
        <f t="shared" si="1"/>
        <v>35.4</v>
      </c>
      <c r="AH15" s="54">
        <f t="shared" si="2"/>
        <v>32.729032258064514</v>
      </c>
    </row>
    <row r="16" spans="1:34" ht="17.100000000000001" customHeight="1" x14ac:dyDescent="0.2">
      <c r="A16" s="38" t="s">
        <v>7</v>
      </c>
      <c r="B16" s="13">
        <f>[12]Dezembro!$C$5</f>
        <v>26.9</v>
      </c>
      <c r="C16" s="13">
        <f>[12]Dezembro!$C$6</f>
        <v>28.6</v>
      </c>
      <c r="D16" s="13">
        <f>[12]Dezembro!$C$7</f>
        <v>30.9</v>
      </c>
      <c r="E16" s="13">
        <f>[12]Dezembro!$C$8</f>
        <v>27.7</v>
      </c>
      <c r="F16" s="13">
        <f>[12]Dezembro!$C$9</f>
        <v>30.1</v>
      </c>
      <c r="G16" s="13">
        <f>[12]Dezembro!$C$10</f>
        <v>29.5</v>
      </c>
      <c r="H16" s="13">
        <f>[12]Dezembro!$C$11</f>
        <v>28.7</v>
      </c>
      <c r="I16" s="13">
        <f>[12]Dezembro!$C$12</f>
        <v>31.1</v>
      </c>
      <c r="J16" s="13">
        <f>[12]Dezembro!$C$13</f>
        <v>33.299999999999997</v>
      </c>
      <c r="K16" s="13">
        <f>[12]Dezembro!$C$14</f>
        <v>31.7</v>
      </c>
      <c r="L16" s="13">
        <f>[12]Dezembro!$C$15</f>
        <v>32.700000000000003</v>
      </c>
      <c r="M16" s="13">
        <f>[12]Dezembro!$C$16</f>
        <v>31.5</v>
      </c>
      <c r="N16" s="13">
        <f>[12]Dezembro!$C$17</f>
        <v>32</v>
      </c>
      <c r="O16" s="13">
        <f>[12]Dezembro!$C$18</f>
        <v>32.799999999999997</v>
      </c>
      <c r="P16" s="13">
        <f>[12]Dezembro!$C$19</f>
        <v>33.5</v>
      </c>
      <c r="Q16" s="13">
        <f>[12]Dezembro!$C$20</f>
        <v>33.6</v>
      </c>
      <c r="R16" s="13">
        <f>[12]Dezembro!$C$21</f>
        <v>33.1</v>
      </c>
      <c r="S16" s="13">
        <f>[12]Dezembro!$C$22</f>
        <v>31.1</v>
      </c>
      <c r="T16" s="13">
        <f>[12]Dezembro!$C$23</f>
        <v>32.4</v>
      </c>
      <c r="U16" s="13">
        <f>[12]Dezembro!$C$24</f>
        <v>28.2</v>
      </c>
      <c r="V16" s="13">
        <f>[12]Dezembro!$C$25</f>
        <v>26.6</v>
      </c>
      <c r="W16" s="13">
        <f>[12]Dezembro!$C$26</f>
        <v>27</v>
      </c>
      <c r="X16" s="13">
        <f>[12]Dezembro!$C$27</f>
        <v>23.1</v>
      </c>
      <c r="Y16" s="13" t="str">
        <f>[12]Dezembro!$C$28</f>
        <v>*</v>
      </c>
      <c r="Z16" s="13" t="str">
        <f>[12]Dezembro!$C$29</f>
        <v>*</v>
      </c>
      <c r="AA16" s="13" t="str">
        <f>[12]Dezembro!$C$30</f>
        <v>*</v>
      </c>
      <c r="AB16" s="13" t="str">
        <f>[12]Dezembro!$C$31</f>
        <v>*</v>
      </c>
      <c r="AC16" s="13" t="str">
        <f>[12]Dezembro!$C$32</f>
        <v>*</v>
      </c>
      <c r="AD16" s="13" t="str">
        <f>[12]Dezembro!$C$33</f>
        <v>*</v>
      </c>
      <c r="AE16" s="13" t="str">
        <f>[12]Dezembro!$C$34</f>
        <v>*</v>
      </c>
      <c r="AF16" s="13" t="str">
        <f>[12]Dezembro!$C$35</f>
        <v>*</v>
      </c>
      <c r="AG16" s="22">
        <f t="shared" si="1"/>
        <v>33.6</v>
      </c>
      <c r="AH16" s="54">
        <f t="shared" si="2"/>
        <v>30.265217391304354</v>
      </c>
    </row>
    <row r="17" spans="1:34" ht="17.100000000000001" customHeight="1" x14ac:dyDescent="0.2">
      <c r="A17" s="38" t="s">
        <v>8</v>
      </c>
      <c r="B17" s="13">
        <f>[13]Dezembro!$C$5</f>
        <v>27.5</v>
      </c>
      <c r="C17" s="13">
        <f>[13]Dezembro!$C$6</f>
        <v>29.9</v>
      </c>
      <c r="D17" s="13">
        <f>[13]Dezembro!$C$7</f>
        <v>31</v>
      </c>
      <c r="E17" s="13">
        <f>[13]Dezembro!$C$8</f>
        <v>32.6</v>
      </c>
      <c r="F17" s="13">
        <f>[13]Dezembro!$C$9</f>
        <v>31.7</v>
      </c>
      <c r="G17" s="13">
        <f>[13]Dezembro!$C$10</f>
        <v>26.6</v>
      </c>
      <c r="H17" s="13">
        <f>[13]Dezembro!$C$11</f>
        <v>29.1</v>
      </c>
      <c r="I17" s="13">
        <f>[13]Dezembro!$C$12</f>
        <v>32.9</v>
      </c>
      <c r="J17" s="13">
        <f>[13]Dezembro!$C$13</f>
        <v>34.4</v>
      </c>
      <c r="K17" s="13">
        <f>[13]Dezembro!$C$14</f>
        <v>33.6</v>
      </c>
      <c r="L17" s="13">
        <f>[13]Dezembro!$C$15</f>
        <v>32.700000000000003</v>
      </c>
      <c r="M17" s="13">
        <f>[13]Dezembro!$C$16</f>
        <v>31.7</v>
      </c>
      <c r="N17" s="13">
        <f>[13]Dezembro!$C$17</f>
        <v>31.7</v>
      </c>
      <c r="O17" s="13">
        <f>[13]Dezembro!$C$18</f>
        <v>33.700000000000003</v>
      </c>
      <c r="P17" s="13">
        <f>[13]Dezembro!$C$19</f>
        <v>35.200000000000003</v>
      </c>
      <c r="Q17" s="13">
        <f>[13]Dezembro!$C$20</f>
        <v>35.299999999999997</v>
      </c>
      <c r="R17" s="13">
        <f>[13]Dezembro!$C$21</f>
        <v>35.5</v>
      </c>
      <c r="S17" s="13">
        <f>[13]Dezembro!$C$22</f>
        <v>34.5</v>
      </c>
      <c r="T17" s="13">
        <f>[13]Dezembro!$C$23</f>
        <v>34</v>
      </c>
      <c r="U17" s="13">
        <f>[13]Dezembro!$C$24</f>
        <v>27.1</v>
      </c>
      <c r="V17" s="13">
        <f>[13]Dezembro!$C$25</f>
        <v>24.5</v>
      </c>
      <c r="W17" s="13">
        <f>[13]Dezembro!$C$26</f>
        <v>28.8</v>
      </c>
      <c r="X17" s="13">
        <f>[13]Dezembro!$C$27</f>
        <v>28.1</v>
      </c>
      <c r="Y17" s="13">
        <f>[13]Dezembro!$C$28</f>
        <v>26</v>
      </c>
      <c r="Z17" s="13">
        <f>[13]Dezembro!$C$29</f>
        <v>28.2</v>
      </c>
      <c r="AA17" s="13">
        <f>[13]Dezembro!$C$30</f>
        <v>26.2</v>
      </c>
      <c r="AB17" s="13">
        <f>[13]Dezembro!$C$31</f>
        <v>27.9</v>
      </c>
      <c r="AC17" s="13">
        <f>[13]Dezembro!$C$32</f>
        <v>29.3</v>
      </c>
      <c r="AD17" s="13">
        <f>[13]Dezembro!$C$33</f>
        <v>28.2</v>
      </c>
      <c r="AE17" s="13">
        <f>[13]Dezembro!$C$34</f>
        <v>32.4</v>
      </c>
      <c r="AF17" s="13">
        <f>[13]Dezembro!$C$35</f>
        <v>33.1</v>
      </c>
      <c r="AG17" s="22">
        <f>MAX(B17:AF17)</f>
        <v>35.5</v>
      </c>
      <c r="AH17" s="54">
        <f>AVERAGE(B17:AF17)</f>
        <v>30.754838709677419</v>
      </c>
    </row>
    <row r="18" spans="1:34" ht="17.100000000000001" customHeight="1" x14ac:dyDescent="0.2">
      <c r="A18" s="38" t="s">
        <v>9</v>
      </c>
      <c r="B18" s="13">
        <f>[14]Dezembro!$C$5</f>
        <v>28.1</v>
      </c>
      <c r="C18" s="13">
        <f>[14]Dezembro!$C$6</f>
        <v>29.3</v>
      </c>
      <c r="D18" s="13">
        <f>[14]Dezembro!$C$7</f>
        <v>32.799999999999997</v>
      </c>
      <c r="E18" s="13">
        <f>[14]Dezembro!$C$8</f>
        <v>31</v>
      </c>
      <c r="F18" s="13">
        <f>[14]Dezembro!$C$9</f>
        <v>31.1</v>
      </c>
      <c r="G18" s="13">
        <f>[14]Dezembro!$C$10</f>
        <v>30.6</v>
      </c>
      <c r="H18" s="13">
        <f>[14]Dezembro!$C$11</f>
        <v>30.3</v>
      </c>
      <c r="I18" s="13">
        <f>[14]Dezembro!$C$12</f>
        <v>33</v>
      </c>
      <c r="J18" s="13">
        <f>[14]Dezembro!$C$13</f>
        <v>34.799999999999997</v>
      </c>
      <c r="K18" s="13">
        <f>[14]Dezembro!$C$14</f>
        <v>33.6</v>
      </c>
      <c r="L18" s="13">
        <f>[14]Dezembro!$C$15</f>
        <v>34</v>
      </c>
      <c r="M18" s="13">
        <f>[14]Dezembro!$C$16</f>
        <v>33.200000000000003</v>
      </c>
      <c r="N18" s="13">
        <f>[14]Dezembro!$C$17</f>
        <v>32.6</v>
      </c>
      <c r="O18" s="13">
        <f>[14]Dezembro!$C$18</f>
        <v>35.200000000000003</v>
      </c>
      <c r="P18" s="13">
        <f>[14]Dezembro!$C$19</f>
        <v>35.700000000000003</v>
      </c>
      <c r="Q18" s="13">
        <f>[14]Dezembro!$C$20</f>
        <v>36.1</v>
      </c>
      <c r="R18" s="13">
        <f>[14]Dezembro!$C$21</f>
        <v>36</v>
      </c>
      <c r="S18" s="13">
        <f>[14]Dezembro!$C$22</f>
        <v>34.5</v>
      </c>
      <c r="T18" s="13">
        <f>[14]Dezembro!$C$23</f>
        <v>34.200000000000003</v>
      </c>
      <c r="U18" s="13">
        <f>[14]Dezembro!$C$24</f>
        <v>28.6</v>
      </c>
      <c r="V18" s="13">
        <f>[14]Dezembro!$C$25</f>
        <v>29.4</v>
      </c>
      <c r="W18" s="13">
        <f>[14]Dezembro!$C$26</f>
        <v>28.2</v>
      </c>
      <c r="X18" s="13">
        <f>[14]Dezembro!$C$27</f>
        <v>27.9</v>
      </c>
      <c r="Y18" s="13">
        <f>[14]Dezembro!$C$28</f>
        <v>28</v>
      </c>
      <c r="Z18" s="13">
        <f>[14]Dezembro!$C$29</f>
        <v>28.6</v>
      </c>
      <c r="AA18" s="13">
        <f>[14]Dezembro!$C$30</f>
        <v>28.3</v>
      </c>
      <c r="AB18" s="13">
        <f>[14]Dezembro!$C$31</f>
        <v>30.4</v>
      </c>
      <c r="AC18" s="13">
        <f>[14]Dezembro!$C$32</f>
        <v>31.7</v>
      </c>
      <c r="AD18" s="13">
        <f>[14]Dezembro!$C$33</f>
        <v>28.9</v>
      </c>
      <c r="AE18" s="13">
        <f>[14]Dezembro!$C$34</f>
        <v>28.4</v>
      </c>
      <c r="AF18" s="13">
        <f>[14]Dezembro!$C$35</f>
        <v>33.200000000000003</v>
      </c>
      <c r="AG18" s="22">
        <f>MAX(B18:AF18)</f>
        <v>36.1</v>
      </c>
      <c r="AH18" s="54">
        <f>AVERAGE(B18:AF18)</f>
        <v>31.538709677419355</v>
      </c>
    </row>
    <row r="19" spans="1:34" ht="17.100000000000001" customHeight="1" x14ac:dyDescent="0.2">
      <c r="A19" s="38" t="s">
        <v>47</v>
      </c>
      <c r="B19" s="13">
        <f>[15]Dezembro!$C$5</f>
        <v>30.4</v>
      </c>
      <c r="C19" s="13">
        <f>[15]Dezembro!$C$6</f>
        <v>33</v>
      </c>
      <c r="D19" s="13">
        <f>[15]Dezembro!$C$7</f>
        <v>30.5</v>
      </c>
      <c r="E19" s="13">
        <f>[15]Dezembro!$C$8</f>
        <v>27.1</v>
      </c>
      <c r="F19" s="13">
        <f>[15]Dezembro!$C$9</f>
        <v>31.7</v>
      </c>
      <c r="G19" s="13">
        <f>[15]Dezembro!$C$10</f>
        <v>32.200000000000003</v>
      </c>
      <c r="H19" s="13">
        <f>[15]Dezembro!$C$11</f>
        <v>29.4</v>
      </c>
      <c r="I19" s="13">
        <f>[15]Dezembro!$C$12</f>
        <v>34.700000000000003</v>
      </c>
      <c r="J19" s="13">
        <f>[15]Dezembro!$C$13</f>
        <v>34.799999999999997</v>
      </c>
      <c r="K19" s="13">
        <f>[15]Dezembro!$C$14</f>
        <v>31.8</v>
      </c>
      <c r="L19" s="13">
        <f>[15]Dezembro!$C$15</f>
        <v>35.200000000000003</v>
      </c>
      <c r="M19" s="13">
        <f>[15]Dezembro!$C$16</f>
        <v>34.299999999999997</v>
      </c>
      <c r="N19" s="13">
        <f>[15]Dezembro!$C$17</f>
        <v>35.1</v>
      </c>
      <c r="O19" s="13">
        <f>[15]Dezembro!$C$18</f>
        <v>34.700000000000003</v>
      </c>
      <c r="P19" s="13">
        <f>[15]Dezembro!$C$19</f>
        <v>35.799999999999997</v>
      </c>
      <c r="Q19" s="13">
        <f>[15]Dezembro!$C$20</f>
        <v>35.299999999999997</v>
      </c>
      <c r="R19" s="13">
        <f>[15]Dezembro!$C$21</f>
        <v>34.5</v>
      </c>
      <c r="S19" s="13">
        <f>[15]Dezembro!$C$22</f>
        <v>32.299999999999997</v>
      </c>
      <c r="T19" s="13">
        <f>[15]Dezembro!$C$23</f>
        <v>33.6</v>
      </c>
      <c r="U19" s="13">
        <f>[15]Dezembro!$C$24</f>
        <v>32.5</v>
      </c>
      <c r="V19" s="13">
        <f>[15]Dezembro!$C$25</f>
        <v>28.5</v>
      </c>
      <c r="W19" s="13">
        <f>[15]Dezembro!$C$26</f>
        <v>30.6</v>
      </c>
      <c r="X19" s="13">
        <f>[15]Dezembro!$C$27</f>
        <v>30.7</v>
      </c>
      <c r="Y19" s="13">
        <f>[15]Dezembro!$C$28</f>
        <v>26.7</v>
      </c>
      <c r="Z19" s="13">
        <f>[15]Dezembro!$C$29</f>
        <v>26.8</v>
      </c>
      <c r="AA19" s="13">
        <f>[15]Dezembro!$C$30</f>
        <v>27.5</v>
      </c>
      <c r="AB19" s="13">
        <f>[15]Dezembro!$C$31</f>
        <v>31.4</v>
      </c>
      <c r="AC19" s="13">
        <f>[15]Dezembro!$C$32</f>
        <v>31.8</v>
      </c>
      <c r="AD19" s="13">
        <f>[15]Dezembro!$C$33</f>
        <v>30.9</v>
      </c>
      <c r="AE19" s="13">
        <f>[15]Dezembro!$C$34</f>
        <v>32.200000000000003</v>
      </c>
      <c r="AF19" s="13">
        <f>[15]Dezembro!$C$35</f>
        <v>31.9</v>
      </c>
      <c r="AG19" s="22">
        <f>MAX(B19:AF19)</f>
        <v>35.799999999999997</v>
      </c>
      <c r="AH19" s="54">
        <f>AVERAGE(B19:AF19)</f>
        <v>31.86774193548387</v>
      </c>
    </row>
    <row r="20" spans="1:34" ht="17.100000000000001" customHeight="1" x14ac:dyDescent="0.2">
      <c r="A20" s="38" t="s">
        <v>10</v>
      </c>
      <c r="B20" s="13">
        <f>[16]Dezembro!$C$5</f>
        <v>27.6</v>
      </c>
      <c r="C20" s="13">
        <f>[16]Dezembro!$C$6</f>
        <v>30.3</v>
      </c>
      <c r="D20" s="13">
        <f>[16]Dezembro!$C$7</f>
        <v>31.7</v>
      </c>
      <c r="E20" s="13">
        <f>[16]Dezembro!$C$8</f>
        <v>31.2</v>
      </c>
      <c r="F20" s="13">
        <f>[16]Dezembro!$C$9</f>
        <v>30.6</v>
      </c>
      <c r="G20" s="13">
        <f>[16]Dezembro!$C$10</f>
        <v>29.3</v>
      </c>
      <c r="H20" s="13">
        <f>[16]Dezembro!$C$11</f>
        <v>29.7</v>
      </c>
      <c r="I20" s="13">
        <f>[16]Dezembro!$C$12</f>
        <v>32.700000000000003</v>
      </c>
      <c r="J20" s="13">
        <f>[16]Dezembro!$C$13</f>
        <v>34.6</v>
      </c>
      <c r="K20" s="13">
        <f>[16]Dezembro!$C$14</f>
        <v>33.700000000000003</v>
      </c>
      <c r="L20" s="13">
        <f>[16]Dezembro!$C$15</f>
        <v>34.299999999999997</v>
      </c>
      <c r="M20" s="13">
        <f>[16]Dezembro!$C$16</f>
        <v>33.200000000000003</v>
      </c>
      <c r="N20" s="13">
        <f>[16]Dezembro!$C$17</f>
        <v>34.299999999999997</v>
      </c>
      <c r="O20" s="13">
        <f>[16]Dezembro!$C$18</f>
        <v>35.700000000000003</v>
      </c>
      <c r="P20" s="13">
        <f>[16]Dezembro!$C$19</f>
        <v>35.700000000000003</v>
      </c>
      <c r="Q20" s="13">
        <f>[16]Dezembro!$C$20</f>
        <v>36.1</v>
      </c>
      <c r="R20" s="13">
        <f>[16]Dezembro!$C$21</f>
        <v>35.200000000000003</v>
      </c>
      <c r="S20" s="13">
        <f>[16]Dezembro!$C$22</f>
        <v>34.299999999999997</v>
      </c>
      <c r="T20" s="13">
        <f>[16]Dezembro!$C$23</f>
        <v>35.299999999999997</v>
      </c>
      <c r="U20" s="13">
        <f>[16]Dezembro!$C$24</f>
        <v>28</v>
      </c>
      <c r="V20" s="13">
        <f>[16]Dezembro!$C$25</f>
        <v>25.2</v>
      </c>
      <c r="W20" s="13">
        <f>[16]Dezembro!$C$26</f>
        <v>28</v>
      </c>
      <c r="X20" s="13">
        <f>[16]Dezembro!$C$27</f>
        <v>28.5</v>
      </c>
      <c r="Y20" s="13">
        <f>[16]Dezembro!$C$28</f>
        <v>26.2</v>
      </c>
      <c r="Z20" s="13">
        <f>[16]Dezembro!$C$29</f>
        <v>26.1</v>
      </c>
      <c r="AA20" s="13">
        <f>[16]Dezembro!$C$30</f>
        <v>28.4</v>
      </c>
      <c r="AB20" s="13">
        <f>[16]Dezembro!$C$31</f>
        <v>30.3</v>
      </c>
      <c r="AC20" s="13">
        <f>[16]Dezembro!$C$32</f>
        <v>30.6</v>
      </c>
      <c r="AD20" s="13">
        <f>[16]Dezembro!$C$33</f>
        <v>28.5</v>
      </c>
      <c r="AE20" s="13">
        <f>[16]Dezembro!$C$34</f>
        <v>32.200000000000003</v>
      </c>
      <c r="AF20" s="13">
        <f>[16]Dezembro!$C$35</f>
        <v>33.4</v>
      </c>
      <c r="AG20" s="22">
        <f t="shared" ref="AG20:AG30" si="7">MAX(B20:AF20)</f>
        <v>36.1</v>
      </c>
      <c r="AH20" s="54">
        <f t="shared" ref="AH20:AH30" si="8">AVERAGE(B20:AF20)</f>
        <v>31.319354838709682</v>
      </c>
    </row>
    <row r="21" spans="1:34" ht="17.100000000000001" customHeight="1" x14ac:dyDescent="0.2">
      <c r="A21" s="38" t="s">
        <v>11</v>
      </c>
      <c r="B21" s="13">
        <f>[17]Dezembro!$C$5</f>
        <v>28.2</v>
      </c>
      <c r="C21" s="13">
        <f>[17]Dezembro!$C$6</f>
        <v>30.1</v>
      </c>
      <c r="D21" s="13">
        <f>[17]Dezembro!$C$7</f>
        <v>31.1</v>
      </c>
      <c r="E21" s="13">
        <f>[17]Dezembro!$C$8</f>
        <v>26.1</v>
      </c>
      <c r="F21" s="13">
        <f>[17]Dezembro!$C$9</f>
        <v>31.4</v>
      </c>
      <c r="G21" s="13">
        <f>[17]Dezembro!$C$10</f>
        <v>30.2</v>
      </c>
      <c r="H21" s="13">
        <f>[17]Dezembro!$C$11</f>
        <v>27.4</v>
      </c>
      <c r="I21" s="13">
        <f>[17]Dezembro!$C$12</f>
        <v>31.4</v>
      </c>
      <c r="J21" s="13">
        <f>[17]Dezembro!$C$13</f>
        <v>33.4</v>
      </c>
      <c r="K21" s="13">
        <f>[17]Dezembro!$C$14</f>
        <v>31.9</v>
      </c>
      <c r="L21" s="13">
        <f>[17]Dezembro!$C$15</f>
        <v>33.9</v>
      </c>
      <c r="M21" s="13">
        <f>[17]Dezembro!$C$16</f>
        <v>33.200000000000003</v>
      </c>
      <c r="N21" s="13">
        <f>[17]Dezembro!$C$17</f>
        <v>32.299999999999997</v>
      </c>
      <c r="O21" s="13">
        <f>[17]Dezembro!$C$18</f>
        <v>33.1</v>
      </c>
      <c r="P21" s="13">
        <f>[17]Dezembro!$C$19</f>
        <v>34.9</v>
      </c>
      <c r="Q21" s="13">
        <f>[17]Dezembro!$C$20</f>
        <v>35.200000000000003</v>
      </c>
      <c r="R21" s="13">
        <f>[17]Dezembro!$C$21</f>
        <v>34.5</v>
      </c>
      <c r="S21" s="13">
        <f>[17]Dezembro!$C$22</f>
        <v>32.9</v>
      </c>
      <c r="T21" s="13">
        <f>[17]Dezembro!$C$23</f>
        <v>34.1</v>
      </c>
      <c r="U21" s="13">
        <f>[17]Dezembro!$C$24</f>
        <v>29.1</v>
      </c>
      <c r="V21" s="13">
        <f>[17]Dezembro!$C$25</f>
        <v>29.9</v>
      </c>
      <c r="W21" s="13">
        <f>[17]Dezembro!$C$26</f>
        <v>30.6</v>
      </c>
      <c r="X21" s="13">
        <f>[17]Dezembro!$C$27</f>
        <v>30</v>
      </c>
      <c r="Y21" s="13">
        <f>[17]Dezembro!$C$28</f>
        <v>25.6</v>
      </c>
      <c r="Z21" s="13">
        <f>[17]Dezembro!$C$29</f>
        <v>26.1</v>
      </c>
      <c r="AA21" s="13">
        <f>[17]Dezembro!$C$30</f>
        <v>27.7</v>
      </c>
      <c r="AB21" s="13">
        <f>[17]Dezembro!$C$31</f>
        <v>30</v>
      </c>
      <c r="AC21" s="13">
        <f>[17]Dezembro!$C$32</f>
        <v>32.700000000000003</v>
      </c>
      <c r="AD21" s="13">
        <f>[17]Dezembro!$C$33</f>
        <v>29</v>
      </c>
      <c r="AE21" s="13">
        <f>[17]Dezembro!$C$34</f>
        <v>27.9</v>
      </c>
      <c r="AF21" s="13">
        <f>[17]Dezembro!$C$35</f>
        <v>31.1</v>
      </c>
      <c r="AG21" s="22">
        <f t="shared" si="7"/>
        <v>35.200000000000003</v>
      </c>
      <c r="AH21" s="54">
        <f t="shared" si="8"/>
        <v>30.806451612903228</v>
      </c>
    </row>
    <row r="22" spans="1:34" ht="17.100000000000001" customHeight="1" x14ac:dyDescent="0.2">
      <c r="A22" s="38" t="s">
        <v>12</v>
      </c>
      <c r="B22" s="13">
        <f>[18]Dezembro!$C$5</f>
        <v>29.8</v>
      </c>
      <c r="C22" s="13">
        <f>[18]Dezembro!$C$6</f>
        <v>33</v>
      </c>
      <c r="D22" s="13">
        <f>[18]Dezembro!$C$7</f>
        <v>29.6</v>
      </c>
      <c r="E22" s="13">
        <f>[18]Dezembro!$C$8</f>
        <v>26.4</v>
      </c>
      <c r="F22" s="13">
        <f>[18]Dezembro!$C$9</f>
        <v>30.6</v>
      </c>
      <c r="G22" s="13">
        <f>[18]Dezembro!$C$10</f>
        <v>32.700000000000003</v>
      </c>
      <c r="H22" s="13">
        <f>[18]Dezembro!$C$11</f>
        <v>32.9</v>
      </c>
      <c r="I22" s="13">
        <f>[18]Dezembro!$C$12</f>
        <v>32.200000000000003</v>
      </c>
      <c r="J22" s="13">
        <f>[18]Dezembro!$C$13</f>
        <v>33.200000000000003</v>
      </c>
      <c r="K22" s="13">
        <f>[18]Dezembro!$C$14</f>
        <v>31.3</v>
      </c>
      <c r="L22" s="13">
        <f>[18]Dezembro!$C$15</f>
        <v>35.1</v>
      </c>
      <c r="M22" s="13">
        <f>[18]Dezembro!$C$16</f>
        <v>34.4</v>
      </c>
      <c r="N22" s="13">
        <f>[18]Dezembro!$C$17</f>
        <v>34.5</v>
      </c>
      <c r="O22" s="13">
        <f>[18]Dezembro!$C$18</f>
        <v>35.1</v>
      </c>
      <c r="P22" s="13">
        <f>[18]Dezembro!$C$19</f>
        <v>35.4</v>
      </c>
      <c r="Q22" s="13">
        <f>[18]Dezembro!$C$20</f>
        <v>34.6</v>
      </c>
      <c r="R22" s="13">
        <f>[18]Dezembro!$C$21</f>
        <v>33.299999999999997</v>
      </c>
      <c r="S22" s="13">
        <f>[18]Dezembro!$C$22</f>
        <v>31.3</v>
      </c>
      <c r="T22" s="13">
        <f>[18]Dezembro!$C$23</f>
        <v>32.799999999999997</v>
      </c>
      <c r="U22" s="13">
        <f>[18]Dezembro!$C$24</f>
        <v>29.7</v>
      </c>
      <c r="V22" s="13">
        <f>[18]Dezembro!$C$25</f>
        <v>30.5</v>
      </c>
      <c r="W22" s="13">
        <f>[18]Dezembro!$C$26</f>
        <v>31.8</v>
      </c>
      <c r="X22" s="13">
        <f>[18]Dezembro!$C$27</f>
        <v>30.9</v>
      </c>
      <c r="Y22" s="13">
        <f>[18]Dezembro!$C$28</f>
        <v>28.4</v>
      </c>
      <c r="Z22" s="13">
        <f>[18]Dezembro!$C$29</f>
        <v>30.4</v>
      </c>
      <c r="AA22" s="13">
        <f>[18]Dezembro!$C$30</f>
        <v>28.9</v>
      </c>
      <c r="AB22" s="13">
        <f>[18]Dezembro!$C$31</f>
        <v>32</v>
      </c>
      <c r="AC22" s="13">
        <f>[18]Dezembro!$C$32</f>
        <v>33.5</v>
      </c>
      <c r="AD22" s="13">
        <f>[18]Dezembro!$C$33</f>
        <v>31.2</v>
      </c>
      <c r="AE22" s="13">
        <f>[18]Dezembro!$C$34</f>
        <v>30.5</v>
      </c>
      <c r="AF22" s="13">
        <f>[18]Dezembro!$C$35</f>
        <v>32.9</v>
      </c>
      <c r="AG22" s="22">
        <f t="shared" si="7"/>
        <v>35.4</v>
      </c>
      <c r="AH22" s="54">
        <f t="shared" si="8"/>
        <v>31.899999999999995</v>
      </c>
    </row>
    <row r="23" spans="1:34" ht="17.100000000000001" customHeight="1" x14ac:dyDescent="0.2">
      <c r="A23" s="38" t="s">
        <v>13</v>
      </c>
      <c r="B23" s="13">
        <f>[19]Dezembro!$C$5</f>
        <v>27.3</v>
      </c>
      <c r="C23" s="13">
        <f>[19]Dezembro!$C$6</f>
        <v>31.4</v>
      </c>
      <c r="D23" s="13">
        <f>[19]Dezembro!$C$7</f>
        <v>31.8</v>
      </c>
      <c r="E23" s="13">
        <f>[19]Dezembro!$C$8</f>
        <v>28.4</v>
      </c>
      <c r="F23" s="13">
        <f>[19]Dezembro!$C$9</f>
        <v>31.3</v>
      </c>
      <c r="G23" s="13">
        <f>[19]Dezembro!$C$10</f>
        <v>32.799999999999997</v>
      </c>
      <c r="H23" s="13">
        <f>[19]Dezembro!$C$11</f>
        <v>32.200000000000003</v>
      </c>
      <c r="I23" s="13">
        <f>[19]Dezembro!$C$12</f>
        <v>33.1</v>
      </c>
      <c r="J23" s="13">
        <f>[19]Dezembro!$C$13</f>
        <v>32.299999999999997</v>
      </c>
      <c r="K23" s="13">
        <f>[19]Dezembro!$C$14</f>
        <v>30.3</v>
      </c>
      <c r="L23" s="13">
        <f>[19]Dezembro!$C$15</f>
        <v>34.6</v>
      </c>
      <c r="M23" s="13">
        <f>[19]Dezembro!$C$16</f>
        <v>35.6</v>
      </c>
      <c r="N23" s="13">
        <f>[19]Dezembro!$C$17</f>
        <v>35.6</v>
      </c>
      <c r="O23" s="13">
        <f>[19]Dezembro!$C$18</f>
        <v>36.200000000000003</v>
      </c>
      <c r="P23" s="13">
        <f>[19]Dezembro!$C$19</f>
        <v>35.299999999999997</v>
      </c>
      <c r="Q23" s="13">
        <f>[19]Dezembro!$C$20</f>
        <v>34.5</v>
      </c>
      <c r="R23" s="13">
        <f>[19]Dezembro!$C$21</f>
        <v>33.700000000000003</v>
      </c>
      <c r="S23" s="13">
        <f>[19]Dezembro!$C$22</f>
        <v>31.2</v>
      </c>
      <c r="T23" s="13">
        <f>[19]Dezembro!$C$23</f>
        <v>33.9</v>
      </c>
      <c r="U23" s="13">
        <f>[19]Dezembro!$C$24</f>
        <v>32.200000000000003</v>
      </c>
      <c r="V23" s="13">
        <f>[19]Dezembro!$C$25</f>
        <v>32.6</v>
      </c>
      <c r="W23" s="13">
        <f>[19]Dezembro!$C$26</f>
        <v>32.5</v>
      </c>
      <c r="X23" s="13">
        <f>[19]Dezembro!$C$27</f>
        <v>31.4</v>
      </c>
      <c r="Y23" s="13">
        <f>[19]Dezembro!$C$28</f>
        <v>31.6</v>
      </c>
      <c r="Z23" s="13">
        <f>[19]Dezembro!$C$29</f>
        <v>30.6</v>
      </c>
      <c r="AA23" s="13">
        <f>[19]Dezembro!$C$30</f>
        <v>30.6</v>
      </c>
      <c r="AB23" s="13">
        <f>[19]Dezembro!$C$31</f>
        <v>33.200000000000003</v>
      </c>
      <c r="AC23" s="13">
        <f>[19]Dezembro!$C$32</f>
        <v>34.4</v>
      </c>
      <c r="AD23" s="13">
        <f>[19]Dezembro!$C$33</f>
        <v>33.5</v>
      </c>
      <c r="AE23" s="13">
        <f>[19]Dezembro!$C$34</f>
        <v>33.799999999999997</v>
      </c>
      <c r="AF23" s="13">
        <f>[19]Dezembro!$C$35</f>
        <v>34.1</v>
      </c>
      <c r="AG23" s="22">
        <f t="shared" si="7"/>
        <v>36.200000000000003</v>
      </c>
      <c r="AH23" s="54">
        <f t="shared" si="8"/>
        <v>32.645161290322591</v>
      </c>
    </row>
    <row r="24" spans="1:34" ht="17.100000000000001" customHeight="1" x14ac:dyDescent="0.2">
      <c r="A24" s="38" t="s">
        <v>14</v>
      </c>
      <c r="B24" s="13">
        <f>[20]Dezembro!$C$5</f>
        <v>27.4</v>
      </c>
      <c r="C24" s="13">
        <f>[20]Dezembro!$C$6</f>
        <v>28.8</v>
      </c>
      <c r="D24" s="13">
        <f>[20]Dezembro!$C$7</f>
        <v>33</v>
      </c>
      <c r="E24" s="13">
        <f>[20]Dezembro!$C$8</f>
        <v>33.799999999999997</v>
      </c>
      <c r="F24" s="13">
        <f>[20]Dezembro!$C$9</f>
        <v>33.299999999999997</v>
      </c>
      <c r="G24" s="13">
        <f>[20]Dezembro!$C$10</f>
        <v>31.1</v>
      </c>
      <c r="H24" s="13">
        <f>[20]Dezembro!$C$11</f>
        <v>30.5</v>
      </c>
      <c r="I24" s="13">
        <f>[20]Dezembro!$C$12</f>
        <v>32.1</v>
      </c>
      <c r="J24" s="13">
        <f>[20]Dezembro!$C$13</f>
        <v>32.700000000000003</v>
      </c>
      <c r="K24" s="13">
        <f>[20]Dezembro!$C$14</f>
        <v>33.9</v>
      </c>
      <c r="L24" s="13">
        <f>[20]Dezembro!$C$15</f>
        <v>33.299999999999997</v>
      </c>
      <c r="M24" s="13">
        <f>[20]Dezembro!$C$16</f>
        <v>33.9</v>
      </c>
      <c r="N24" s="13">
        <f>[20]Dezembro!$C$17</f>
        <v>31.9</v>
      </c>
      <c r="O24" s="13">
        <f>[20]Dezembro!$C$18</f>
        <v>31.4</v>
      </c>
      <c r="P24" s="13">
        <f>[20]Dezembro!$C$19</f>
        <v>32.700000000000003</v>
      </c>
      <c r="Q24" s="13">
        <f>[20]Dezembro!$C$20</f>
        <v>32.700000000000003</v>
      </c>
      <c r="R24" s="13">
        <f>[20]Dezembro!$C$21</f>
        <v>32.6</v>
      </c>
      <c r="S24" s="13">
        <f>[20]Dezembro!$C$22</f>
        <v>33</v>
      </c>
      <c r="T24" s="13">
        <f>[20]Dezembro!$C$23</f>
        <v>34.1</v>
      </c>
      <c r="U24" s="13">
        <f>[20]Dezembro!$C$24</f>
        <v>34.299999999999997</v>
      </c>
      <c r="V24" s="13">
        <f>[20]Dezembro!$C$25</f>
        <v>30.5</v>
      </c>
      <c r="W24" s="13">
        <f>[20]Dezembro!$C$26</f>
        <v>26.6</v>
      </c>
      <c r="X24" s="13">
        <f>[20]Dezembro!$C$27</f>
        <v>29.6</v>
      </c>
      <c r="Y24" s="13">
        <f>[20]Dezembro!$C$28</f>
        <v>32.299999999999997</v>
      </c>
      <c r="Z24" s="13">
        <f>[20]Dezembro!$C$29</f>
        <v>31</v>
      </c>
      <c r="AA24" s="13">
        <f>[20]Dezembro!$C$30</f>
        <v>32.1</v>
      </c>
      <c r="AB24" s="13">
        <f>[20]Dezembro!$C$31</f>
        <v>32.9</v>
      </c>
      <c r="AC24" s="13">
        <f>[20]Dezembro!$C$32</f>
        <v>32.4</v>
      </c>
      <c r="AD24" s="13">
        <f>[20]Dezembro!$C$33</f>
        <v>33.5</v>
      </c>
      <c r="AE24" s="13">
        <f>[20]Dezembro!$C$34</f>
        <v>32.1</v>
      </c>
      <c r="AF24" s="13">
        <f>[20]Dezembro!$C$35</f>
        <v>31.6</v>
      </c>
      <c r="AG24" s="22">
        <f t="shared" si="7"/>
        <v>34.299999999999997</v>
      </c>
      <c r="AH24" s="54">
        <f t="shared" si="8"/>
        <v>31.970967741935482</v>
      </c>
    </row>
    <row r="25" spans="1:34" ht="17.100000000000001" customHeight="1" x14ac:dyDescent="0.2">
      <c r="A25" s="38" t="s">
        <v>15</v>
      </c>
      <c r="B25" s="13">
        <f>[21]Dezembro!$C$5</f>
        <v>28</v>
      </c>
      <c r="C25" s="13">
        <f>[21]Dezembro!$C$6</f>
        <v>29.4</v>
      </c>
      <c r="D25" s="13">
        <f>[21]Dezembro!$C$7</f>
        <v>30.2</v>
      </c>
      <c r="E25" s="13">
        <f>[21]Dezembro!$C$8</f>
        <v>27.2</v>
      </c>
      <c r="F25" s="13">
        <f>[21]Dezembro!$C$9</f>
        <v>29.7</v>
      </c>
      <c r="G25" s="13">
        <f>[21]Dezembro!$C$10</f>
        <v>29.4</v>
      </c>
      <c r="H25" s="13">
        <f>[21]Dezembro!$C$11</f>
        <v>27.7</v>
      </c>
      <c r="I25" s="13">
        <f>[21]Dezembro!$C$12</f>
        <v>30.7</v>
      </c>
      <c r="J25" s="13">
        <f>[21]Dezembro!$C$13</f>
        <v>32</v>
      </c>
      <c r="K25" s="13">
        <f>[21]Dezembro!$C$14</f>
        <v>31.4</v>
      </c>
      <c r="L25" s="13">
        <f>[21]Dezembro!$C$15</f>
        <v>31.4</v>
      </c>
      <c r="M25" s="13">
        <f>[21]Dezembro!$C$16</f>
        <v>30.4</v>
      </c>
      <c r="N25" s="13">
        <f>[21]Dezembro!$C$17</f>
        <v>31.4</v>
      </c>
      <c r="O25" s="13">
        <f>[21]Dezembro!$C$18</f>
        <v>32</v>
      </c>
      <c r="P25" s="13">
        <f>[21]Dezembro!$C$19</f>
        <v>32.200000000000003</v>
      </c>
      <c r="Q25" s="13">
        <f>[21]Dezembro!$C$20</f>
        <v>32.299999999999997</v>
      </c>
      <c r="R25" s="13">
        <f>[21]Dezembro!$C$21</f>
        <v>31.8</v>
      </c>
      <c r="S25" s="13">
        <f>[21]Dezembro!$C$22</f>
        <v>30.2</v>
      </c>
      <c r="T25" s="13">
        <f>[21]Dezembro!$C$23</f>
        <v>31.2</v>
      </c>
      <c r="U25" s="13">
        <f>[21]Dezembro!$C$24</f>
        <v>29</v>
      </c>
      <c r="V25" s="13">
        <f>[21]Dezembro!$C$25</f>
        <v>27</v>
      </c>
      <c r="W25" s="13">
        <f>[21]Dezembro!$C$26</f>
        <v>27.8</v>
      </c>
      <c r="X25" s="13">
        <f>[21]Dezembro!$C$27</f>
        <v>28</v>
      </c>
      <c r="Y25" s="13">
        <f>[21]Dezembro!$C$28</f>
        <v>26</v>
      </c>
      <c r="Z25" s="13">
        <f>[21]Dezembro!$C$29</f>
        <v>25.6</v>
      </c>
      <c r="AA25" s="13">
        <f>[21]Dezembro!$C$30</f>
        <v>25.2</v>
      </c>
      <c r="AB25" s="13">
        <f>[21]Dezembro!$C$31</f>
        <v>29.4</v>
      </c>
      <c r="AC25" s="13">
        <f>[21]Dezembro!$C$32</f>
        <v>29.5</v>
      </c>
      <c r="AD25" s="13">
        <f>[21]Dezembro!$C$33</f>
        <v>27.9</v>
      </c>
      <c r="AE25" s="13">
        <f>[21]Dezembro!$C$34</f>
        <v>30.6</v>
      </c>
      <c r="AF25" s="13">
        <f>[21]Dezembro!$C$35</f>
        <v>29.8</v>
      </c>
      <c r="AG25" s="22">
        <f t="shared" si="7"/>
        <v>32.299999999999997</v>
      </c>
      <c r="AH25" s="54">
        <f t="shared" si="8"/>
        <v>29.496774193548383</v>
      </c>
    </row>
    <row r="26" spans="1:34" ht="17.100000000000001" customHeight="1" x14ac:dyDescent="0.2">
      <c r="A26" s="38" t="s">
        <v>64</v>
      </c>
      <c r="B26" s="13">
        <f>[22]Dezembro!$C$5</f>
        <v>30.8</v>
      </c>
      <c r="C26" s="13">
        <f>[22]Dezembro!$C$6</f>
        <v>33.4</v>
      </c>
      <c r="D26" s="13">
        <f>[22]Dezembro!$C$7</f>
        <v>32.700000000000003</v>
      </c>
      <c r="E26" s="13">
        <f>[22]Dezembro!$C$8</f>
        <v>28.6</v>
      </c>
      <c r="F26" s="13">
        <f>[22]Dezembro!$C$9</f>
        <v>31.6</v>
      </c>
      <c r="G26" s="13">
        <f>[22]Dezembro!$C$10</f>
        <v>33.200000000000003</v>
      </c>
      <c r="H26" s="13">
        <f>[22]Dezembro!$C$11</f>
        <v>32.799999999999997</v>
      </c>
      <c r="I26" s="13">
        <f>[22]Dezembro!$C$12</f>
        <v>35.1</v>
      </c>
      <c r="J26" s="13">
        <f>[22]Dezembro!$C$13</f>
        <v>36.5</v>
      </c>
      <c r="K26" s="13">
        <f>[22]Dezembro!$C$14</f>
        <v>33.4</v>
      </c>
      <c r="L26" s="13">
        <f>[22]Dezembro!$C$15</f>
        <v>35.799999999999997</v>
      </c>
      <c r="M26" s="13">
        <f>[22]Dezembro!$C$16</f>
        <v>35.9</v>
      </c>
      <c r="N26" s="13">
        <f>[22]Dezembro!$C$17</f>
        <v>36.6</v>
      </c>
      <c r="O26" s="13">
        <f>[22]Dezembro!$C$18</f>
        <v>37.200000000000003</v>
      </c>
      <c r="P26" s="13">
        <f>[22]Dezembro!$C$19</f>
        <v>37.799999999999997</v>
      </c>
      <c r="Q26" s="13">
        <f>[22]Dezembro!$C$20</f>
        <v>37.1</v>
      </c>
      <c r="R26" s="13">
        <f>[22]Dezembro!$C$21</f>
        <v>36.4</v>
      </c>
      <c r="S26" s="13">
        <f>[22]Dezembro!$C$22</f>
        <v>32.700000000000003</v>
      </c>
      <c r="T26" s="13">
        <f>[22]Dezembro!$C$23</f>
        <v>35.299999999999997</v>
      </c>
      <c r="U26" s="13">
        <f>[22]Dezembro!$C$24</f>
        <v>35.1</v>
      </c>
      <c r="V26" s="13">
        <f>[22]Dezembro!$C$25</f>
        <v>32.5</v>
      </c>
      <c r="W26" s="13">
        <f>[22]Dezembro!$C$26</f>
        <v>31.4</v>
      </c>
      <c r="X26" s="13">
        <f>[22]Dezembro!$C$27</f>
        <v>31.4</v>
      </c>
      <c r="Y26" s="13">
        <f>[22]Dezembro!$C$28</f>
        <v>27.5</v>
      </c>
      <c r="Z26" s="13">
        <f>[22]Dezembro!$C$29</f>
        <v>29.5</v>
      </c>
      <c r="AA26" s="13">
        <f>[22]Dezembro!$C$30</f>
        <v>27.5</v>
      </c>
      <c r="AB26" s="13">
        <f>[22]Dezembro!$C$31</f>
        <v>33.299999999999997</v>
      </c>
      <c r="AC26" s="13">
        <f>[22]Dezembro!$C$32</f>
        <v>34.4</v>
      </c>
      <c r="AD26" s="13">
        <f>[22]Dezembro!$C$33</f>
        <v>30.8</v>
      </c>
      <c r="AE26" s="13">
        <f>[22]Dezembro!$C$34</f>
        <v>34.799999999999997</v>
      </c>
      <c r="AF26" s="13">
        <f>[22]Dezembro!$C$35</f>
        <v>34.6</v>
      </c>
      <c r="AG26" s="22">
        <f t="shared" si="7"/>
        <v>37.799999999999997</v>
      </c>
      <c r="AH26" s="54">
        <f t="shared" si="8"/>
        <v>33.409677419354836</v>
      </c>
    </row>
    <row r="27" spans="1:34" ht="17.100000000000001" customHeight="1" x14ac:dyDescent="0.2">
      <c r="A27" s="38" t="s">
        <v>17</v>
      </c>
      <c r="B27" s="13">
        <f>[23]Dezembro!$C$5</f>
        <v>28.8</v>
      </c>
      <c r="C27" s="13">
        <f>[23]Dezembro!$C$6</f>
        <v>30.2</v>
      </c>
      <c r="D27" s="13">
        <f>[23]Dezembro!$C$7</f>
        <v>31.9</v>
      </c>
      <c r="E27" s="13">
        <f>[23]Dezembro!$C$8</f>
        <v>26.9</v>
      </c>
      <c r="F27" s="13">
        <f>[23]Dezembro!$C$9</f>
        <v>30.9</v>
      </c>
      <c r="G27" s="13">
        <f>[23]Dezembro!$C$10</f>
        <v>29.5</v>
      </c>
      <c r="H27" s="13">
        <f>[23]Dezembro!$C$11</f>
        <v>29</v>
      </c>
      <c r="I27" s="13">
        <f>[23]Dezembro!$C$12</f>
        <v>31.5</v>
      </c>
      <c r="J27" s="13">
        <f>[23]Dezembro!$C$13</f>
        <v>33.4</v>
      </c>
      <c r="K27" s="13">
        <f>[23]Dezembro!$C$14</f>
        <v>31.6</v>
      </c>
      <c r="L27" s="13">
        <f>[23]Dezembro!$C$15</f>
        <v>33.1</v>
      </c>
      <c r="M27" s="13">
        <f>[23]Dezembro!$C$16</f>
        <v>33.1</v>
      </c>
      <c r="N27" s="13">
        <f>[23]Dezembro!$C$17</f>
        <v>33.9</v>
      </c>
      <c r="O27" s="13">
        <f>[23]Dezembro!$C$18</f>
        <v>34.6</v>
      </c>
      <c r="P27" s="13">
        <f>[23]Dezembro!$C$19</f>
        <v>35.700000000000003</v>
      </c>
      <c r="Q27" s="13">
        <f>[23]Dezembro!$C$20</f>
        <v>35.6</v>
      </c>
      <c r="R27" s="13">
        <f>[23]Dezembro!$C$21</f>
        <v>34.5</v>
      </c>
      <c r="S27" s="13">
        <f>[23]Dezembro!$C$22</f>
        <v>33.5</v>
      </c>
      <c r="T27" s="13">
        <f>[23]Dezembro!$C$23</f>
        <v>34.700000000000003</v>
      </c>
      <c r="U27" s="13">
        <f>[23]Dezembro!$C$24</f>
        <v>26.9</v>
      </c>
      <c r="V27" s="13">
        <f>[23]Dezembro!$C$25</f>
        <v>30</v>
      </c>
      <c r="W27" s="13">
        <f>[23]Dezembro!$C$26</f>
        <v>29</v>
      </c>
      <c r="X27" s="13">
        <f>[23]Dezembro!$C$27</f>
        <v>30</v>
      </c>
      <c r="Y27" s="13">
        <f>[23]Dezembro!$C$28</f>
        <v>27.7</v>
      </c>
      <c r="Z27" s="13">
        <f>[23]Dezembro!$C$29</f>
        <v>28.5</v>
      </c>
      <c r="AA27" s="13">
        <f>[23]Dezembro!$C$30</f>
        <v>28.8</v>
      </c>
      <c r="AB27" s="13">
        <f>[23]Dezembro!$C$31</f>
        <v>30</v>
      </c>
      <c r="AC27" s="13">
        <f>[23]Dezembro!$C$32</f>
        <v>31.3</v>
      </c>
      <c r="AD27" s="13">
        <f>[23]Dezembro!$C$33</f>
        <v>30.1</v>
      </c>
      <c r="AE27" s="13">
        <f>[23]Dezembro!$C$34</f>
        <v>29.4</v>
      </c>
      <c r="AF27" s="13">
        <f>[23]Dezembro!$C$35</f>
        <v>31.4</v>
      </c>
      <c r="AG27" s="22">
        <f t="shared" si="7"/>
        <v>35.700000000000003</v>
      </c>
      <c r="AH27" s="54">
        <f t="shared" si="8"/>
        <v>31.14516129032258</v>
      </c>
    </row>
    <row r="28" spans="1:34" ht="17.100000000000001" customHeight="1" x14ac:dyDescent="0.2">
      <c r="A28" s="38" t="s">
        <v>18</v>
      </c>
      <c r="B28" s="13">
        <f>[24]Dezembro!$C$5</f>
        <v>24.9</v>
      </c>
      <c r="C28" s="13">
        <f>[24]Dezembro!$C$6</f>
        <v>29.2</v>
      </c>
      <c r="D28" s="13">
        <f>[24]Dezembro!$C$7</f>
        <v>29.4</v>
      </c>
      <c r="E28" s="13">
        <f>[24]Dezembro!$C$8</f>
        <v>28.1</v>
      </c>
      <c r="F28" s="13">
        <f>[24]Dezembro!$C$9</f>
        <v>29.1</v>
      </c>
      <c r="G28" s="13">
        <f>[24]Dezembro!$C$10</f>
        <v>30.2</v>
      </c>
      <c r="H28" s="13">
        <f>[24]Dezembro!$C$11</f>
        <v>28.9</v>
      </c>
      <c r="I28" s="13">
        <f>[24]Dezembro!$C$12</f>
        <v>29.3</v>
      </c>
      <c r="J28" s="13">
        <f>[24]Dezembro!$C$13</f>
        <v>28.5</v>
      </c>
      <c r="K28" s="13">
        <f>[24]Dezembro!$C$14</f>
        <v>30.5</v>
      </c>
      <c r="L28" s="13">
        <f>[24]Dezembro!$C$15</f>
        <v>31.5</v>
      </c>
      <c r="M28" s="13">
        <f>[24]Dezembro!$C$16</f>
        <v>31.9</v>
      </c>
      <c r="N28" s="13">
        <f>[24]Dezembro!$C$17</f>
        <v>32.1</v>
      </c>
      <c r="O28" s="13">
        <f>[24]Dezembro!$C$18</f>
        <v>32.299999999999997</v>
      </c>
      <c r="P28" s="13">
        <f>[24]Dezembro!$C$19</f>
        <v>32.6</v>
      </c>
      <c r="Q28" s="13">
        <f>[24]Dezembro!$C$20</f>
        <v>31.6</v>
      </c>
      <c r="R28" s="13">
        <f>[24]Dezembro!$C$21</f>
        <v>30.8</v>
      </c>
      <c r="S28" s="13">
        <f>[24]Dezembro!$C$22</f>
        <v>30.5</v>
      </c>
      <c r="T28" s="13">
        <f>[24]Dezembro!$C$23</f>
        <v>31.4</v>
      </c>
      <c r="U28" s="13">
        <f>[24]Dezembro!$C$24</f>
        <v>27.8</v>
      </c>
      <c r="V28" s="13">
        <f>[24]Dezembro!$C$25</f>
        <v>28.6</v>
      </c>
      <c r="W28" s="13">
        <f>[24]Dezembro!$C$26</f>
        <v>25.7</v>
      </c>
      <c r="X28" s="13">
        <f>[24]Dezembro!$C$27</f>
        <v>28.7</v>
      </c>
      <c r="Y28" s="13">
        <f>[24]Dezembro!$C$28</f>
        <v>29</v>
      </c>
      <c r="Z28" s="13">
        <f>[24]Dezembro!$C$29</f>
        <v>29.7</v>
      </c>
      <c r="AA28" s="13">
        <f>[24]Dezembro!$C$30</f>
        <v>29.3</v>
      </c>
      <c r="AB28" s="13">
        <f>[24]Dezembro!$C$31</f>
        <v>30.6</v>
      </c>
      <c r="AC28" s="13">
        <f>[24]Dezembro!$C$32</f>
        <v>31</v>
      </c>
      <c r="AD28" s="13">
        <f>[24]Dezembro!$C$33</f>
        <v>30.7</v>
      </c>
      <c r="AE28" s="13">
        <f>[24]Dezembro!$C$34</f>
        <v>29.3</v>
      </c>
      <c r="AF28" s="13">
        <f>[24]Dezembro!$C$35</f>
        <v>28.5</v>
      </c>
      <c r="AG28" s="22">
        <f t="shared" si="7"/>
        <v>32.6</v>
      </c>
      <c r="AH28" s="54">
        <f t="shared" si="8"/>
        <v>29.732258064516135</v>
      </c>
    </row>
    <row r="29" spans="1:34" ht="17.100000000000001" customHeight="1" x14ac:dyDescent="0.2">
      <c r="A29" s="38" t="s">
        <v>19</v>
      </c>
      <c r="B29" s="13">
        <f>[25]Dezembro!$C$5</f>
        <v>28.7</v>
      </c>
      <c r="C29" s="13">
        <f>[25]Dezembro!$C$6</f>
        <v>29.7</v>
      </c>
      <c r="D29" s="13">
        <f>[25]Dezembro!$C$7</f>
        <v>31.4</v>
      </c>
      <c r="E29" s="13">
        <f>[25]Dezembro!$C$8</f>
        <v>30.6</v>
      </c>
      <c r="F29" s="13">
        <f>[25]Dezembro!$C$9</f>
        <v>31.9</v>
      </c>
      <c r="G29" s="13">
        <f>[25]Dezembro!$C$10</f>
        <v>25.7</v>
      </c>
      <c r="H29" s="13">
        <f>[25]Dezembro!$C$11</f>
        <v>31.8</v>
      </c>
      <c r="I29" s="13">
        <f>[25]Dezembro!$C$12</f>
        <v>32.799999999999997</v>
      </c>
      <c r="J29" s="13">
        <f>[25]Dezembro!$C$13</f>
        <v>33.700000000000003</v>
      </c>
      <c r="K29" s="13">
        <f>[25]Dezembro!$C$14</f>
        <v>33.5</v>
      </c>
      <c r="L29" s="13">
        <f>[25]Dezembro!$C$15</f>
        <v>32.799999999999997</v>
      </c>
      <c r="M29" s="13">
        <f>[25]Dezembro!$C$16</f>
        <v>31.3</v>
      </c>
      <c r="N29" s="13">
        <f>[25]Dezembro!$C$17</f>
        <v>33.1</v>
      </c>
      <c r="O29" s="13">
        <f>[25]Dezembro!$C$18</f>
        <v>35.1</v>
      </c>
      <c r="P29" s="13">
        <f>[25]Dezembro!$C$19</f>
        <v>35.1</v>
      </c>
      <c r="Q29" s="13">
        <f>[25]Dezembro!$C$20</f>
        <v>35.6</v>
      </c>
      <c r="R29" s="13">
        <f>[25]Dezembro!$C$21</f>
        <v>34.9</v>
      </c>
      <c r="S29" s="13">
        <f>[25]Dezembro!$C$22</f>
        <v>34.200000000000003</v>
      </c>
      <c r="T29" s="13">
        <f>[25]Dezembro!$C$23</f>
        <v>33.700000000000003</v>
      </c>
      <c r="U29" s="13">
        <f>[25]Dezembro!$C$24</f>
        <v>26.7</v>
      </c>
      <c r="V29" s="13">
        <f>[25]Dezembro!$C$25</f>
        <v>28</v>
      </c>
      <c r="W29" s="13">
        <f>[25]Dezembro!$C$26</f>
        <v>24.8</v>
      </c>
      <c r="X29" s="13">
        <f>[25]Dezembro!$C$27</f>
        <v>28.7</v>
      </c>
      <c r="Y29" s="13">
        <f>[25]Dezembro!$C$28</f>
        <v>27.7</v>
      </c>
      <c r="Z29" s="13">
        <f>[25]Dezembro!$C$29</f>
        <v>27.3</v>
      </c>
      <c r="AA29" s="13">
        <f>[25]Dezembro!$C$30</f>
        <v>25.1</v>
      </c>
      <c r="AB29" s="13">
        <f>[25]Dezembro!$C$31</f>
        <v>25.4</v>
      </c>
      <c r="AC29" s="13">
        <f>[25]Dezembro!$C$32</f>
        <v>26.7</v>
      </c>
      <c r="AD29" s="13">
        <f>[25]Dezembro!$C$33</f>
        <v>30.8</v>
      </c>
      <c r="AE29" s="13">
        <f>[25]Dezembro!$C$34</f>
        <v>31.3</v>
      </c>
      <c r="AF29" s="13">
        <f>[25]Dezembro!$C$35</f>
        <v>32.799999999999997</v>
      </c>
      <c r="AG29" s="22">
        <f t="shared" si="7"/>
        <v>35.6</v>
      </c>
      <c r="AH29" s="54">
        <f t="shared" si="8"/>
        <v>30.674193548387098</v>
      </c>
    </row>
    <row r="30" spans="1:34" ht="17.100000000000001" customHeight="1" x14ac:dyDescent="0.2">
      <c r="A30" s="38" t="s">
        <v>31</v>
      </c>
      <c r="B30" s="13">
        <f>[26]Dezembro!$C$5</f>
        <v>27.6</v>
      </c>
      <c r="C30" s="13">
        <f>[26]Dezembro!$C$6</f>
        <v>31.6</v>
      </c>
      <c r="D30" s="13">
        <f>[26]Dezembro!$C$7</f>
        <v>30.5</v>
      </c>
      <c r="E30" s="13">
        <f>[26]Dezembro!$C$8</f>
        <v>25.7</v>
      </c>
      <c r="F30" s="13">
        <f>[26]Dezembro!$C$9</f>
        <v>31</v>
      </c>
      <c r="G30" s="13">
        <f>[26]Dezembro!$C$10</f>
        <v>28.1</v>
      </c>
      <c r="H30" s="13">
        <f>[26]Dezembro!$C$11</f>
        <v>28.2</v>
      </c>
      <c r="I30" s="13">
        <f>[26]Dezembro!$C$12</f>
        <v>29.8</v>
      </c>
      <c r="J30" s="13">
        <f>[26]Dezembro!$C$13</f>
        <v>32.700000000000003</v>
      </c>
      <c r="K30" s="13">
        <f>[26]Dezembro!$C$14</f>
        <v>30.3</v>
      </c>
      <c r="L30" s="13">
        <f>[26]Dezembro!$C$15</f>
        <v>32.799999999999997</v>
      </c>
      <c r="M30" s="13">
        <f>[26]Dezembro!$C$16</f>
        <v>33.4</v>
      </c>
      <c r="N30" s="13">
        <f>[26]Dezembro!$C$17</f>
        <v>33.9</v>
      </c>
      <c r="O30" s="13">
        <f>[26]Dezembro!$C$18</f>
        <v>33.9</v>
      </c>
      <c r="P30" s="13">
        <f>[26]Dezembro!$C$19</f>
        <v>34.5</v>
      </c>
      <c r="Q30" s="13">
        <f>[26]Dezembro!$C$20</f>
        <v>34.299999999999997</v>
      </c>
      <c r="R30" s="13">
        <f>[26]Dezembro!$C$21</f>
        <v>33.1</v>
      </c>
      <c r="S30" s="13">
        <f>[26]Dezembro!$C$22</f>
        <v>31.2</v>
      </c>
      <c r="T30" s="13">
        <f>[26]Dezembro!$C$23</f>
        <v>33.6</v>
      </c>
      <c r="U30" s="13">
        <f>[26]Dezembro!$C$24</f>
        <v>27.1</v>
      </c>
      <c r="V30" s="13">
        <f>[26]Dezembro!$C$25</f>
        <v>29.3</v>
      </c>
      <c r="W30" s="13">
        <f>[26]Dezembro!$C$26</f>
        <v>29.9</v>
      </c>
      <c r="X30" s="13">
        <f>[26]Dezembro!$C$27</f>
        <v>28.1</v>
      </c>
      <c r="Y30" s="13">
        <f>[26]Dezembro!$C$28</f>
        <v>25.7</v>
      </c>
      <c r="Z30" s="13">
        <f>[26]Dezembro!$C$29</f>
        <v>28.4</v>
      </c>
      <c r="AA30" s="13">
        <f>[26]Dezembro!$C$30</f>
        <v>28.2</v>
      </c>
      <c r="AB30" s="13">
        <f>[26]Dezembro!$C$31</f>
        <v>29.9</v>
      </c>
      <c r="AC30" s="13">
        <f>[26]Dezembro!$C$32</f>
        <v>30.8</v>
      </c>
      <c r="AD30" s="13">
        <f>[26]Dezembro!$C$33</f>
        <v>30.5</v>
      </c>
      <c r="AE30" s="13">
        <f>[26]Dezembro!$C$34</f>
        <v>29.8</v>
      </c>
      <c r="AF30" s="13">
        <f>[26]Dezembro!$C$35</f>
        <v>31</v>
      </c>
      <c r="AG30" s="22">
        <f t="shared" si="7"/>
        <v>34.5</v>
      </c>
      <c r="AH30" s="54">
        <f t="shared" si="8"/>
        <v>30.480645161290322</v>
      </c>
    </row>
    <row r="31" spans="1:34" ht="17.100000000000001" customHeight="1" x14ac:dyDescent="0.2">
      <c r="A31" s="38" t="s">
        <v>49</v>
      </c>
      <c r="B31" s="13">
        <f>[27]Dezembro!$C$5</f>
        <v>26.5</v>
      </c>
      <c r="C31" s="13">
        <f>[27]Dezembro!$C$6</f>
        <v>27.6</v>
      </c>
      <c r="D31" s="13">
        <f>[27]Dezembro!$C$7</f>
        <v>29.6</v>
      </c>
      <c r="E31" s="13">
        <f>[27]Dezembro!$C$8</f>
        <v>29.4</v>
      </c>
      <c r="F31" s="13">
        <f>[27]Dezembro!$C$9</f>
        <v>31.1</v>
      </c>
      <c r="G31" s="13">
        <f>[27]Dezembro!$C$10</f>
        <v>30</v>
      </c>
      <c r="H31" s="13">
        <f>[27]Dezembro!$C$11</f>
        <v>30.6</v>
      </c>
      <c r="I31" s="13">
        <f>[27]Dezembro!$C$12</f>
        <v>30.5</v>
      </c>
      <c r="J31" s="13">
        <f>[27]Dezembro!$C$13</f>
        <v>24.9</v>
      </c>
      <c r="K31" s="13">
        <f>[27]Dezembro!$C$14</f>
        <v>28.1</v>
      </c>
      <c r="L31" s="13">
        <f>[27]Dezembro!$C$15</f>
        <v>31</v>
      </c>
      <c r="M31" s="13">
        <f>[27]Dezembro!$C$16</f>
        <v>33</v>
      </c>
      <c r="N31" s="13">
        <f>[27]Dezembro!$C$17</f>
        <v>32.1</v>
      </c>
      <c r="O31" s="13">
        <f>[27]Dezembro!$C$18</f>
        <v>32.9</v>
      </c>
      <c r="P31" s="13">
        <f>[27]Dezembro!$C$19</f>
        <v>31.3</v>
      </c>
      <c r="Q31" s="13">
        <f>[27]Dezembro!$C$20</f>
        <v>32.700000000000003</v>
      </c>
      <c r="R31" s="13">
        <f>[27]Dezembro!$C$21</f>
        <v>32</v>
      </c>
      <c r="S31" s="13">
        <f>[27]Dezembro!$C$22</f>
        <v>32.700000000000003</v>
      </c>
      <c r="T31" s="13">
        <f>[27]Dezembro!$C$23</f>
        <v>32.700000000000003</v>
      </c>
      <c r="U31" s="13">
        <f>[27]Dezembro!$C$24</f>
        <v>31.8</v>
      </c>
      <c r="V31" s="13">
        <f>[27]Dezembro!$C$25</f>
        <v>30.9</v>
      </c>
      <c r="W31" s="13">
        <f>[27]Dezembro!$C$26</f>
        <v>30.7</v>
      </c>
      <c r="X31" s="13">
        <f>[27]Dezembro!$C$27</f>
        <v>29.8</v>
      </c>
      <c r="Y31" s="13">
        <f>[27]Dezembro!$C$28</f>
        <v>30.7</v>
      </c>
      <c r="Z31" s="13">
        <f>[27]Dezembro!$C$29</f>
        <v>29.8</v>
      </c>
      <c r="AA31" s="13">
        <f>[27]Dezembro!$C$30</f>
        <v>32</v>
      </c>
      <c r="AB31" s="13">
        <f>[27]Dezembro!$C$31</f>
        <v>33.200000000000003</v>
      </c>
      <c r="AC31" s="13">
        <f>[27]Dezembro!$C$32</f>
        <v>32.1</v>
      </c>
      <c r="AD31" s="13">
        <f>[27]Dezembro!$C$33</f>
        <v>32.700000000000003</v>
      </c>
      <c r="AE31" s="13">
        <f>[27]Dezembro!$C$34</f>
        <v>32.4</v>
      </c>
      <c r="AF31" s="13">
        <f>[27]Dezembro!$C$35</f>
        <v>31.1</v>
      </c>
      <c r="AG31" s="22">
        <f>MAX(B31:AF31)</f>
        <v>33.200000000000003</v>
      </c>
      <c r="AH31" s="54">
        <f>AVERAGE(B31:AF31)</f>
        <v>30.835483870967746</v>
      </c>
    </row>
    <row r="32" spans="1:34" ht="17.100000000000001" customHeight="1" x14ac:dyDescent="0.2">
      <c r="A32" s="38" t="s">
        <v>20</v>
      </c>
      <c r="B32" s="13">
        <f>[28]Dezembro!$C$5</f>
        <v>31</v>
      </c>
      <c r="C32" s="13">
        <f>[28]Dezembro!$C$6</f>
        <v>31.7</v>
      </c>
      <c r="D32" s="13">
        <f>[28]Dezembro!$C$7</f>
        <v>34.299999999999997</v>
      </c>
      <c r="E32" s="13">
        <f>[28]Dezembro!$C$8</f>
        <v>34.5</v>
      </c>
      <c r="F32" s="13">
        <f>[28]Dezembro!$C$9</f>
        <v>33</v>
      </c>
      <c r="G32" s="13">
        <f>[28]Dezembro!$C$10</f>
        <v>33.299999999999997</v>
      </c>
      <c r="H32" s="13">
        <f>[28]Dezembro!$C$11</f>
        <v>31.3</v>
      </c>
      <c r="I32" s="13">
        <f>[28]Dezembro!$C$12</f>
        <v>33.799999999999997</v>
      </c>
      <c r="J32" s="13">
        <f>[28]Dezembro!$C$13</f>
        <v>34.5</v>
      </c>
      <c r="K32" s="13">
        <f>[28]Dezembro!$C$14</f>
        <v>35.6</v>
      </c>
      <c r="L32" s="13">
        <f>[28]Dezembro!$C$15</f>
        <v>35.5</v>
      </c>
      <c r="M32" s="13">
        <f>[28]Dezembro!$C$16</f>
        <v>35.700000000000003</v>
      </c>
      <c r="N32" s="13">
        <f>[28]Dezembro!$C$17</f>
        <v>35.299999999999997</v>
      </c>
      <c r="O32" s="13">
        <f>[28]Dezembro!$C$18</f>
        <v>34.4</v>
      </c>
      <c r="P32" s="13">
        <f>[28]Dezembro!$C$19</f>
        <v>36.5</v>
      </c>
      <c r="Q32" s="13">
        <f>[28]Dezembro!$C$20</f>
        <v>35.5</v>
      </c>
      <c r="R32" s="13">
        <f>[28]Dezembro!$C$21</f>
        <v>34.299999999999997</v>
      </c>
      <c r="S32" s="13">
        <f>[28]Dezembro!$C$22</f>
        <v>34.799999999999997</v>
      </c>
      <c r="T32" s="13">
        <f>[28]Dezembro!$C$23</f>
        <v>36.6</v>
      </c>
      <c r="U32" s="13">
        <f>[28]Dezembro!$C$24</f>
        <v>31.6</v>
      </c>
      <c r="V32" s="13">
        <f>[28]Dezembro!$C$25</f>
        <v>30.4</v>
      </c>
      <c r="W32" s="13">
        <f>[28]Dezembro!$C$26</f>
        <v>29.3</v>
      </c>
      <c r="X32" s="13">
        <f>[28]Dezembro!$C$27</f>
        <v>31.3</v>
      </c>
      <c r="Y32" s="13">
        <f>[28]Dezembro!$C$28</f>
        <v>32.200000000000003</v>
      </c>
      <c r="Z32" s="13">
        <f>[28]Dezembro!$C$29</f>
        <v>33.700000000000003</v>
      </c>
      <c r="AA32" s="13">
        <f>[28]Dezembro!$C$30</f>
        <v>34.1</v>
      </c>
      <c r="AB32" s="13">
        <f>[28]Dezembro!$C$31</f>
        <v>34.200000000000003</v>
      </c>
      <c r="AC32" s="13">
        <f>[28]Dezembro!$C$32</f>
        <v>35.1</v>
      </c>
      <c r="AD32" s="13">
        <f>[28]Dezembro!$C$33</f>
        <v>34.5</v>
      </c>
      <c r="AE32" s="13">
        <f>[28]Dezembro!$C$34</f>
        <v>32.4</v>
      </c>
      <c r="AF32" s="13">
        <f>[28]Dezembro!$C$35</f>
        <v>31.6</v>
      </c>
      <c r="AG32" s="22">
        <f>MAX(B32:AF32)</f>
        <v>36.6</v>
      </c>
      <c r="AH32" s="54">
        <f>AVERAGE(B32:AF32)</f>
        <v>33.612903225806448</v>
      </c>
    </row>
    <row r="33" spans="1:34" s="5" customFormat="1" ht="17.100000000000001" customHeight="1" thickBot="1" x14ac:dyDescent="0.25">
      <c r="A33" s="102" t="s">
        <v>33</v>
      </c>
      <c r="B33" s="103">
        <f t="shared" ref="B33:AG33" si="9">MAX(B5:B32)</f>
        <v>31</v>
      </c>
      <c r="C33" s="103">
        <f t="shared" si="9"/>
        <v>34.6</v>
      </c>
      <c r="D33" s="103">
        <f t="shared" si="9"/>
        <v>34.299999999999997</v>
      </c>
      <c r="E33" s="103">
        <f t="shared" si="9"/>
        <v>34.5</v>
      </c>
      <c r="F33" s="103">
        <f t="shared" si="9"/>
        <v>33.299999999999997</v>
      </c>
      <c r="G33" s="103">
        <f t="shared" si="9"/>
        <v>34.200000000000003</v>
      </c>
      <c r="H33" s="103">
        <f t="shared" si="9"/>
        <v>32.9</v>
      </c>
      <c r="I33" s="103">
        <f t="shared" si="9"/>
        <v>35.1</v>
      </c>
      <c r="J33" s="103">
        <f t="shared" si="9"/>
        <v>36.5</v>
      </c>
      <c r="K33" s="103">
        <f t="shared" si="9"/>
        <v>35.6</v>
      </c>
      <c r="L33" s="103">
        <f t="shared" si="9"/>
        <v>35.799999999999997</v>
      </c>
      <c r="M33" s="103">
        <f t="shared" si="9"/>
        <v>35.9</v>
      </c>
      <c r="N33" s="103">
        <f t="shared" si="9"/>
        <v>36.6</v>
      </c>
      <c r="O33" s="103">
        <f t="shared" si="9"/>
        <v>37.200000000000003</v>
      </c>
      <c r="P33" s="103">
        <f t="shared" si="9"/>
        <v>37.799999999999997</v>
      </c>
      <c r="Q33" s="103">
        <f t="shared" si="9"/>
        <v>37.1</v>
      </c>
      <c r="R33" s="103">
        <f t="shared" si="9"/>
        <v>36.4</v>
      </c>
      <c r="S33" s="103">
        <f t="shared" si="9"/>
        <v>34.799999999999997</v>
      </c>
      <c r="T33" s="103">
        <f t="shared" si="9"/>
        <v>36.6</v>
      </c>
      <c r="U33" s="103">
        <f t="shared" si="9"/>
        <v>35.1</v>
      </c>
      <c r="V33" s="103">
        <f t="shared" si="9"/>
        <v>33.5</v>
      </c>
      <c r="W33" s="103">
        <f t="shared" si="9"/>
        <v>32.5</v>
      </c>
      <c r="X33" s="103">
        <f t="shared" si="9"/>
        <v>31.7</v>
      </c>
      <c r="Y33" s="103">
        <f t="shared" si="9"/>
        <v>32.799999999999997</v>
      </c>
      <c r="Z33" s="103">
        <f t="shared" si="9"/>
        <v>33.700000000000003</v>
      </c>
      <c r="AA33" s="103">
        <f t="shared" si="9"/>
        <v>34.1</v>
      </c>
      <c r="AB33" s="103">
        <f t="shared" si="9"/>
        <v>34.299999999999997</v>
      </c>
      <c r="AC33" s="103">
        <f t="shared" si="9"/>
        <v>35.4</v>
      </c>
      <c r="AD33" s="103">
        <f t="shared" si="9"/>
        <v>34.5</v>
      </c>
      <c r="AE33" s="103">
        <f t="shared" si="9"/>
        <v>34.799999999999997</v>
      </c>
      <c r="AF33" s="103">
        <f t="shared" si="9"/>
        <v>34.9</v>
      </c>
      <c r="AG33" s="105">
        <f t="shared" si="9"/>
        <v>37.799999999999997</v>
      </c>
      <c r="AH33" s="106">
        <f>AVERAGE(AH5:AH32)</f>
        <v>31.367170536595502</v>
      </c>
    </row>
    <row r="34" spans="1:34" x14ac:dyDescent="0.2">
      <c r="A34" s="92"/>
      <c r="B34" s="93"/>
      <c r="C34" s="93"/>
      <c r="D34" s="93" t="s">
        <v>59</v>
      </c>
      <c r="E34" s="93"/>
      <c r="F34" s="93"/>
      <c r="G34" s="93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5"/>
      <c r="AE34" s="96"/>
      <c r="AF34" s="99"/>
      <c r="AG34" s="99"/>
      <c r="AH34" s="107"/>
    </row>
    <row r="35" spans="1:34" x14ac:dyDescent="0.2">
      <c r="A35" s="97"/>
      <c r="B35" s="98" t="s">
        <v>60</v>
      </c>
      <c r="C35" s="98"/>
      <c r="D35" s="98"/>
      <c r="E35" s="98"/>
      <c r="F35" s="98"/>
      <c r="G35" s="98"/>
      <c r="H35" s="98"/>
      <c r="I35" s="98"/>
      <c r="J35" s="44"/>
      <c r="K35" s="44"/>
      <c r="L35" s="44"/>
      <c r="M35" s="44" t="s">
        <v>51</v>
      </c>
      <c r="N35" s="44"/>
      <c r="O35" s="44"/>
      <c r="P35" s="44"/>
      <c r="Q35" s="44"/>
      <c r="R35" s="44"/>
      <c r="S35" s="44"/>
      <c r="T35" s="156" t="s">
        <v>61</v>
      </c>
      <c r="U35" s="156"/>
      <c r="V35" s="156"/>
      <c r="W35" s="156"/>
      <c r="X35" s="156"/>
      <c r="Y35" s="44"/>
      <c r="Z35" s="44"/>
      <c r="AA35" s="44"/>
      <c r="AB35" s="44"/>
      <c r="AC35" s="44"/>
      <c r="AD35" s="56"/>
      <c r="AE35" s="44"/>
      <c r="AF35" s="44"/>
      <c r="AG35" s="56"/>
      <c r="AH35" s="57"/>
    </row>
    <row r="36" spans="1:34" x14ac:dyDescent="0.2">
      <c r="A36" s="43"/>
      <c r="B36" s="44"/>
      <c r="C36" s="44"/>
      <c r="D36" s="44"/>
      <c r="E36" s="44"/>
      <c r="F36" s="44"/>
      <c r="G36" s="44"/>
      <c r="H36" s="44"/>
      <c r="I36" s="44"/>
      <c r="J36" s="47"/>
      <c r="K36" s="47"/>
      <c r="L36" s="47"/>
      <c r="M36" s="47" t="s">
        <v>52</v>
      </c>
      <c r="N36" s="47"/>
      <c r="O36" s="47"/>
      <c r="P36" s="47"/>
      <c r="Q36" s="44"/>
      <c r="R36" s="44"/>
      <c r="S36" s="44"/>
      <c r="T36" s="157" t="s">
        <v>62</v>
      </c>
      <c r="U36" s="157"/>
      <c r="V36" s="157"/>
      <c r="W36" s="157"/>
      <c r="X36" s="157"/>
      <c r="Y36" s="44"/>
      <c r="Z36" s="44"/>
      <c r="AA36" s="44"/>
      <c r="AB36" s="44"/>
      <c r="AC36" s="44"/>
      <c r="AD36" s="56"/>
      <c r="AE36" s="89"/>
      <c r="AF36" s="100"/>
      <c r="AG36" s="44"/>
      <c r="AH36" s="57"/>
    </row>
    <row r="37" spans="1:34" x14ac:dyDescent="0.2">
      <c r="A37" s="97"/>
      <c r="B37" s="46"/>
      <c r="C37" s="46"/>
      <c r="D37" s="46"/>
      <c r="E37" s="46"/>
      <c r="F37" s="46"/>
      <c r="G37" s="46"/>
      <c r="H37" s="46"/>
      <c r="I37" s="46"/>
      <c r="J37" s="46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56"/>
      <c r="AE37" s="89"/>
      <c r="AF37" s="100"/>
      <c r="AG37" s="47"/>
      <c r="AH37" s="57"/>
    </row>
    <row r="38" spans="1:34" x14ac:dyDescent="0.2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56"/>
      <c r="AH38" s="57"/>
    </row>
    <row r="39" spans="1:34" ht="13.5" thickBot="1" x14ac:dyDescent="0.2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 t="s">
        <v>50</v>
      </c>
      <c r="AG39" s="50"/>
      <c r="AH39" s="58"/>
    </row>
    <row r="43" spans="1:34" x14ac:dyDescent="0.2">
      <c r="J43" s="2" t="s">
        <v>50</v>
      </c>
    </row>
    <row r="44" spans="1:34" x14ac:dyDescent="0.2">
      <c r="N44" s="2" t="s">
        <v>50</v>
      </c>
    </row>
    <row r="45" spans="1:34" x14ac:dyDescent="0.2">
      <c r="V45" s="2" t="s">
        <v>50</v>
      </c>
    </row>
    <row r="48" spans="1:34" x14ac:dyDescent="0.2">
      <c r="K48" s="2" t="s">
        <v>50</v>
      </c>
    </row>
  </sheetData>
  <sheetProtection password="C6EC" sheet="1" objects="1" scenarios="1"/>
  <mergeCells count="36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D3:D4"/>
    <mergeCell ref="I3:I4"/>
    <mergeCell ref="AF3:AF4"/>
    <mergeCell ref="A2:A4"/>
    <mergeCell ref="T36:X36"/>
    <mergeCell ref="H3:H4"/>
    <mergeCell ref="T3:T4"/>
    <mergeCell ref="F3:F4"/>
    <mergeCell ref="S3:S4"/>
    <mergeCell ref="J3:J4"/>
    <mergeCell ref="C3:C4"/>
    <mergeCell ref="T35:X35"/>
    <mergeCell ref="AE3:AE4"/>
    <mergeCell ref="V3:V4"/>
    <mergeCell ref="B2:AH2"/>
    <mergeCell ref="E3:E4"/>
    <mergeCell ref="K3:K4"/>
    <mergeCell ref="U3:U4"/>
    <mergeCell ref="L3:L4"/>
    <mergeCell ref="M3:M4"/>
    <mergeCell ref="G3:G4"/>
    <mergeCell ref="B3:B4"/>
    <mergeCell ref="O3:O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13" zoomScale="90" zoomScaleNormal="90" workbookViewId="0">
      <selection activeCell="AK14" sqref="AK14"/>
    </sheetView>
  </sheetViews>
  <sheetFormatPr defaultRowHeight="12.75" x14ac:dyDescent="0.2"/>
  <cols>
    <col min="1" max="1" width="19.28515625" style="2" customWidth="1"/>
    <col min="2" max="13" width="5.28515625" style="2" customWidth="1"/>
    <col min="14" max="14" width="5.42578125" style="2" customWidth="1"/>
    <col min="15" max="16" width="5.140625" style="2" customWidth="1"/>
    <col min="17" max="17" width="5" style="2" customWidth="1"/>
    <col min="18" max="18" width="5.140625" style="2" customWidth="1"/>
    <col min="19" max="19" width="5.28515625" style="2" customWidth="1"/>
    <col min="20" max="20" width="5" style="2" customWidth="1"/>
    <col min="21" max="21" width="5.28515625" style="2" customWidth="1"/>
    <col min="22" max="23" width="5" style="2" customWidth="1"/>
    <col min="24" max="24" width="5.42578125" style="2" bestFit="1" customWidth="1"/>
    <col min="25" max="25" width="5.140625" style="2" customWidth="1"/>
    <col min="26" max="29" width="5" style="2" customWidth="1"/>
    <col min="30" max="30" width="5.140625" style="2" customWidth="1"/>
    <col min="31" max="32" width="5.42578125" style="2" customWidth="1"/>
    <col min="33" max="33" width="6.7109375" style="9" customWidth="1"/>
    <col min="34" max="34" width="6.85546875" style="1" customWidth="1"/>
  </cols>
  <sheetData>
    <row r="1" spans="1:34" ht="20.100000000000001" customHeight="1" x14ac:dyDescent="0.2">
      <c r="A1" s="149" t="s">
        <v>24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1"/>
    </row>
    <row r="2" spans="1:34" s="4" customFormat="1" ht="20.100000000000001" customHeight="1" x14ac:dyDescent="0.2">
      <c r="A2" s="152" t="s">
        <v>21</v>
      </c>
      <c r="B2" s="154" t="s">
        <v>57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5"/>
    </row>
    <row r="3" spans="1:34" s="5" customFormat="1" ht="20.100000000000001" customHeight="1" x14ac:dyDescent="0.2">
      <c r="A3" s="152"/>
      <c r="B3" s="153">
        <v>1</v>
      </c>
      <c r="C3" s="153">
        <f>SUM(B3+1)</f>
        <v>2</v>
      </c>
      <c r="D3" s="153">
        <f t="shared" ref="D3:AD3" si="0">SUM(C3+1)</f>
        <v>3</v>
      </c>
      <c r="E3" s="153">
        <f t="shared" si="0"/>
        <v>4</v>
      </c>
      <c r="F3" s="153">
        <f t="shared" si="0"/>
        <v>5</v>
      </c>
      <c r="G3" s="153">
        <f t="shared" si="0"/>
        <v>6</v>
      </c>
      <c r="H3" s="153">
        <f t="shared" si="0"/>
        <v>7</v>
      </c>
      <c r="I3" s="153">
        <f t="shared" si="0"/>
        <v>8</v>
      </c>
      <c r="J3" s="153">
        <f t="shared" si="0"/>
        <v>9</v>
      </c>
      <c r="K3" s="153">
        <f t="shared" si="0"/>
        <v>10</v>
      </c>
      <c r="L3" s="153">
        <f t="shared" si="0"/>
        <v>11</v>
      </c>
      <c r="M3" s="153">
        <f t="shared" si="0"/>
        <v>12</v>
      </c>
      <c r="N3" s="153">
        <f t="shared" si="0"/>
        <v>13</v>
      </c>
      <c r="O3" s="153">
        <f t="shared" si="0"/>
        <v>14</v>
      </c>
      <c r="P3" s="153">
        <f t="shared" si="0"/>
        <v>15</v>
      </c>
      <c r="Q3" s="153">
        <f t="shared" si="0"/>
        <v>16</v>
      </c>
      <c r="R3" s="153">
        <f t="shared" si="0"/>
        <v>17</v>
      </c>
      <c r="S3" s="153">
        <f t="shared" si="0"/>
        <v>18</v>
      </c>
      <c r="T3" s="153">
        <f t="shared" si="0"/>
        <v>19</v>
      </c>
      <c r="U3" s="153">
        <f t="shared" si="0"/>
        <v>20</v>
      </c>
      <c r="V3" s="153">
        <f t="shared" si="0"/>
        <v>21</v>
      </c>
      <c r="W3" s="153">
        <f t="shared" si="0"/>
        <v>22</v>
      </c>
      <c r="X3" s="153">
        <f t="shared" si="0"/>
        <v>23</v>
      </c>
      <c r="Y3" s="153">
        <f t="shared" si="0"/>
        <v>24</v>
      </c>
      <c r="Z3" s="153">
        <f t="shared" si="0"/>
        <v>25</v>
      </c>
      <c r="AA3" s="153">
        <f t="shared" si="0"/>
        <v>26</v>
      </c>
      <c r="AB3" s="153">
        <f t="shared" si="0"/>
        <v>27</v>
      </c>
      <c r="AC3" s="153">
        <f t="shared" si="0"/>
        <v>28</v>
      </c>
      <c r="AD3" s="153">
        <f t="shared" si="0"/>
        <v>29</v>
      </c>
      <c r="AE3" s="153">
        <v>30</v>
      </c>
      <c r="AF3" s="153">
        <v>31</v>
      </c>
      <c r="AG3" s="34" t="s">
        <v>42</v>
      </c>
      <c r="AH3" s="52" t="s">
        <v>40</v>
      </c>
    </row>
    <row r="4" spans="1:34" s="5" customFormat="1" ht="20.100000000000001" customHeight="1" x14ac:dyDescent="0.2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34" t="s">
        <v>39</v>
      </c>
      <c r="AH4" s="52" t="s">
        <v>39</v>
      </c>
    </row>
    <row r="5" spans="1:34" s="5" customFormat="1" ht="20.100000000000001" customHeight="1" x14ac:dyDescent="0.2">
      <c r="A5" s="38" t="s">
        <v>45</v>
      </c>
      <c r="B5" s="13" t="str">
        <f>[1]Dezembro!$D$5</f>
        <v>*</v>
      </c>
      <c r="C5" s="13" t="str">
        <f>[1]Dezembro!$D$6</f>
        <v>*</v>
      </c>
      <c r="D5" s="13" t="str">
        <f>[1]Dezembro!$D$7</f>
        <v>*</v>
      </c>
      <c r="E5" s="13" t="str">
        <f>[1]Dezembro!$D$8</f>
        <v>*</v>
      </c>
      <c r="F5" s="13" t="str">
        <f>[1]Dezembro!$D$9</f>
        <v>*</v>
      </c>
      <c r="G5" s="13" t="str">
        <f>[1]Dezembro!$D$10</f>
        <v>*</v>
      </c>
      <c r="H5" s="13" t="str">
        <f>[1]Dezembro!$D$11</f>
        <v>*</v>
      </c>
      <c r="I5" s="13" t="str">
        <f>[1]Dezembro!$D$12</f>
        <v>*</v>
      </c>
      <c r="J5" s="13" t="str">
        <f>[1]Dezembro!$D$13</f>
        <v>*</v>
      </c>
      <c r="K5" s="13" t="str">
        <f>[1]Dezembro!$D$14</f>
        <v>*</v>
      </c>
      <c r="L5" s="13" t="str">
        <f>[1]Dezembro!$D$15</f>
        <v>*</v>
      </c>
      <c r="M5" s="13" t="str">
        <f>[1]Dezembro!$D$16</f>
        <v>*</v>
      </c>
      <c r="N5" s="13" t="str">
        <f>[1]Dezembro!$D$17</f>
        <v>*</v>
      </c>
      <c r="O5" s="13" t="str">
        <f>[1]Dezembro!$D$18</f>
        <v>*</v>
      </c>
      <c r="P5" s="13" t="str">
        <f>[1]Dezembro!$D$19</f>
        <v>*</v>
      </c>
      <c r="Q5" s="13" t="str">
        <f>[1]Dezembro!$D$20</f>
        <v>*</v>
      </c>
      <c r="R5" s="13" t="str">
        <f>[1]Dezembro!$D$21</f>
        <v>*</v>
      </c>
      <c r="S5" s="13" t="str">
        <f>[1]Dezembro!$D$22</f>
        <v>*</v>
      </c>
      <c r="T5" s="13" t="str">
        <f>[1]Dezembro!$D$23</f>
        <v>*</v>
      </c>
      <c r="U5" s="13" t="str">
        <f>[1]Dezembro!$D$24</f>
        <v>*</v>
      </c>
      <c r="V5" s="13" t="str">
        <f>[1]Dezembro!$D$25</f>
        <v>*</v>
      </c>
      <c r="W5" s="13" t="str">
        <f>[1]Dezembro!$D$26</f>
        <v>*</v>
      </c>
      <c r="X5" s="13" t="str">
        <f>[1]Dezembro!$D$27</f>
        <v>*</v>
      </c>
      <c r="Y5" s="13" t="str">
        <f>[1]Dezembro!$D$28</f>
        <v>*</v>
      </c>
      <c r="Z5" s="13" t="str">
        <f>[1]Dezembro!$D$29</f>
        <v>*</v>
      </c>
      <c r="AA5" s="13" t="str">
        <f>[1]Dezembro!$D$30</f>
        <v>*</v>
      </c>
      <c r="AB5" s="13" t="str">
        <f>[1]Dezembro!$D$31</f>
        <v>*</v>
      </c>
      <c r="AC5" s="13" t="str">
        <f>[1]Dezembro!$D$32</f>
        <v>*</v>
      </c>
      <c r="AD5" s="13" t="str">
        <f>[1]Dezembro!$D$33</f>
        <v>*</v>
      </c>
      <c r="AE5" s="13" t="str">
        <f>[1]Dezembro!$D$34</f>
        <v>*</v>
      </c>
      <c r="AF5" s="13" t="str">
        <f>[1]Dezembro!$D$35</f>
        <v>*</v>
      </c>
      <c r="AG5" s="21" t="s">
        <v>65</v>
      </c>
      <c r="AH5" s="53" t="s">
        <v>65</v>
      </c>
    </row>
    <row r="6" spans="1:34" ht="17.100000000000001" customHeight="1" x14ac:dyDescent="0.2">
      <c r="A6" s="38" t="s">
        <v>0</v>
      </c>
      <c r="B6" s="13">
        <f>[2]Dezembro!$D$5</f>
        <v>16.100000000000001</v>
      </c>
      <c r="C6" s="13">
        <f>[2]Dezembro!$D$6</f>
        <v>18.5</v>
      </c>
      <c r="D6" s="13">
        <f>[2]Dezembro!$D$7</f>
        <v>19.8</v>
      </c>
      <c r="E6" s="13">
        <f>[2]Dezembro!$D$8</f>
        <v>20</v>
      </c>
      <c r="F6" s="13">
        <f>[2]Dezembro!$D$9</f>
        <v>22.2</v>
      </c>
      <c r="G6" s="13">
        <f>[2]Dezembro!$D$10</f>
        <v>21.6</v>
      </c>
      <c r="H6" s="13">
        <f>[2]Dezembro!$D$11</f>
        <v>21.3</v>
      </c>
      <c r="I6" s="13">
        <f>[2]Dezembro!$D$12</f>
        <v>20.399999999999999</v>
      </c>
      <c r="J6" s="13">
        <f>[2]Dezembro!$D$13</f>
        <v>20.5</v>
      </c>
      <c r="K6" s="13">
        <f>[2]Dezembro!$D$14</f>
        <v>20.100000000000001</v>
      </c>
      <c r="L6" s="13">
        <f>[2]Dezembro!$D$15</f>
        <v>17.8</v>
      </c>
      <c r="M6" s="13">
        <f>[2]Dezembro!$D$16</f>
        <v>15.2</v>
      </c>
      <c r="N6" s="13">
        <f>[2]Dezembro!$D$17</f>
        <v>18.3</v>
      </c>
      <c r="O6" s="13">
        <f>[2]Dezembro!$D$18</f>
        <v>20.7</v>
      </c>
      <c r="P6" s="13">
        <f>[2]Dezembro!$D$19</f>
        <v>22.4</v>
      </c>
      <c r="Q6" s="13">
        <f>[2]Dezembro!$D$20</f>
        <v>19.899999999999999</v>
      </c>
      <c r="R6" s="13">
        <f>[2]Dezembro!$D$21</f>
        <v>21.1</v>
      </c>
      <c r="S6" s="13">
        <f>[2]Dezembro!$D$22</f>
        <v>20.399999999999999</v>
      </c>
      <c r="T6" s="13">
        <f>[2]Dezembro!$D$23</f>
        <v>20.3</v>
      </c>
      <c r="U6" s="13">
        <f>[2]Dezembro!$D$24</f>
        <v>21.6</v>
      </c>
      <c r="V6" s="13">
        <f>[2]Dezembro!$D$25</f>
        <v>21.5</v>
      </c>
      <c r="W6" s="13">
        <f>[2]Dezembro!$D$26</f>
        <v>21.4</v>
      </c>
      <c r="X6" s="13">
        <f>[2]Dezembro!$D$27</f>
        <v>21.2</v>
      </c>
      <c r="Y6" s="13">
        <f>[2]Dezembro!$D$28</f>
        <v>21.6</v>
      </c>
      <c r="Z6" s="13">
        <f>[2]Dezembro!$D$29</f>
        <v>21.4</v>
      </c>
      <c r="AA6" s="13">
        <f>[2]Dezembro!$D$30</f>
        <v>21.7</v>
      </c>
      <c r="AB6" s="13">
        <f>[2]Dezembro!$D$31</f>
        <v>21.4</v>
      </c>
      <c r="AC6" s="13">
        <f>[2]Dezembro!$D$32</f>
        <v>21.6</v>
      </c>
      <c r="AD6" s="13">
        <f>[2]Dezembro!$D$33</f>
        <v>21.5</v>
      </c>
      <c r="AE6" s="13">
        <f>[2]Dezembro!$D$34</f>
        <v>19.600000000000001</v>
      </c>
      <c r="AF6" s="13">
        <f>[2]Dezembro!$D$35</f>
        <v>20.8</v>
      </c>
      <c r="AG6" s="22">
        <f t="shared" ref="AG6:AG16" si="1">MIN(B6:AF6)</f>
        <v>15.2</v>
      </c>
      <c r="AH6" s="54">
        <f>AVERAGE(B6:AF6)</f>
        <v>20.383870967741935</v>
      </c>
    </row>
    <row r="7" spans="1:34" ht="17.100000000000001" customHeight="1" x14ac:dyDescent="0.2">
      <c r="A7" s="38" t="s">
        <v>1</v>
      </c>
      <c r="B7" s="13">
        <f>[3]Dezembro!$D$5</f>
        <v>20.7</v>
      </c>
      <c r="C7" s="13">
        <f>[3]Dezembro!$D$6</f>
        <v>21.4</v>
      </c>
      <c r="D7" s="13">
        <f>[3]Dezembro!$D$7</f>
        <v>24.5</v>
      </c>
      <c r="E7" s="13">
        <f>[3]Dezembro!$D$8</f>
        <v>22.6</v>
      </c>
      <c r="F7" s="13">
        <f>[3]Dezembro!$D$9</f>
        <v>22</v>
      </c>
      <c r="G7" s="13">
        <f>[3]Dezembro!$D$10</f>
        <v>23.8</v>
      </c>
      <c r="H7" s="13">
        <f>[3]Dezembro!$D$11</f>
        <v>23.8</v>
      </c>
      <c r="I7" s="13">
        <f>[3]Dezembro!$D$12</f>
        <v>23.9</v>
      </c>
      <c r="J7" s="13">
        <f>[3]Dezembro!$D$13</f>
        <v>24.3</v>
      </c>
      <c r="K7" s="13">
        <f>[3]Dezembro!$D$14</f>
        <v>23.4</v>
      </c>
      <c r="L7" s="13">
        <f>[3]Dezembro!$D$15</f>
        <v>21.3</v>
      </c>
      <c r="M7" s="13">
        <f>[3]Dezembro!$D$16</f>
        <v>19.7</v>
      </c>
      <c r="N7" s="13">
        <f>[3]Dezembro!$D$17</f>
        <v>20.9</v>
      </c>
      <c r="O7" s="13">
        <f>[3]Dezembro!$D$18</f>
        <v>24.5</v>
      </c>
      <c r="P7" s="13">
        <f>[3]Dezembro!$D$19</f>
        <v>23.3</v>
      </c>
      <c r="Q7" s="13">
        <f>[3]Dezembro!$D$20</f>
        <v>24.6</v>
      </c>
      <c r="R7" s="13">
        <f>[3]Dezembro!$D$21</f>
        <v>23.7</v>
      </c>
      <c r="S7" s="13">
        <f>[3]Dezembro!$D$22</f>
        <v>23.2</v>
      </c>
      <c r="T7" s="13">
        <f>[3]Dezembro!$D$23</f>
        <v>23.8</v>
      </c>
      <c r="U7" s="13">
        <f>[3]Dezembro!$D$24</f>
        <v>21.9</v>
      </c>
      <c r="V7" s="13">
        <f>[3]Dezembro!$D$25</f>
        <v>22.6</v>
      </c>
      <c r="W7" s="13">
        <f>[3]Dezembro!$D$26</f>
        <v>23.8</v>
      </c>
      <c r="X7" s="13">
        <f>[3]Dezembro!$D$27</f>
        <v>22.7</v>
      </c>
      <c r="Y7" s="13">
        <f>[3]Dezembro!$D$28</f>
        <v>22.5</v>
      </c>
      <c r="Z7" s="13">
        <f>[3]Dezembro!$D$29</f>
        <v>23.5</v>
      </c>
      <c r="AA7" s="13">
        <f>[3]Dezembro!$D$30</f>
        <v>22.8</v>
      </c>
      <c r="AB7" s="13">
        <f>[3]Dezembro!$D$31</f>
        <v>24.3</v>
      </c>
      <c r="AC7" s="13">
        <f>[3]Dezembro!$D$32</f>
        <v>24.2</v>
      </c>
      <c r="AD7" s="13">
        <f>[3]Dezembro!$D$33</f>
        <v>23.4</v>
      </c>
      <c r="AE7" s="13">
        <f>[3]Dezembro!$D$34</f>
        <v>22.1</v>
      </c>
      <c r="AF7" s="13">
        <f>[3]Dezembro!$D$35</f>
        <v>24.8</v>
      </c>
      <c r="AG7" s="22">
        <f t="shared" si="1"/>
        <v>19.7</v>
      </c>
      <c r="AH7" s="54">
        <f t="shared" ref="AH7:AH15" si="2">AVERAGE(B7:AF7)</f>
        <v>23.032258064516128</v>
      </c>
    </row>
    <row r="8" spans="1:34" ht="17.100000000000001" customHeight="1" x14ac:dyDescent="0.2">
      <c r="A8" s="38" t="s">
        <v>53</v>
      </c>
      <c r="B8" s="13">
        <f>[4]Dezembro!$D$5</f>
        <v>20.5</v>
      </c>
      <c r="C8" s="13">
        <f>[4]Dezembro!$D$6</f>
        <v>21.5</v>
      </c>
      <c r="D8" s="13">
        <f>[4]Dezembro!$D$7</f>
        <v>20.8</v>
      </c>
      <c r="E8" s="13">
        <f>[4]Dezembro!$D$8</f>
        <v>23.2</v>
      </c>
      <c r="F8" s="13">
        <f>[4]Dezembro!$D$9</f>
        <v>22.9</v>
      </c>
      <c r="G8" s="13">
        <f>[4]Dezembro!$D$10</f>
        <v>23.1</v>
      </c>
      <c r="H8" s="13">
        <f>[4]Dezembro!$D$11</f>
        <v>22.2</v>
      </c>
      <c r="I8" s="13">
        <f>[4]Dezembro!$D$12</f>
        <v>23.5</v>
      </c>
      <c r="J8" s="13">
        <f>[4]Dezembro!$D$13</f>
        <v>23.5</v>
      </c>
      <c r="K8" s="13">
        <f>[4]Dezembro!$D$14</f>
        <v>23.7</v>
      </c>
      <c r="L8" s="13">
        <f>[4]Dezembro!$D$15</f>
        <v>20.9</v>
      </c>
      <c r="M8" s="13">
        <f>[4]Dezembro!$D$16</f>
        <v>20.7</v>
      </c>
      <c r="N8" s="13">
        <f>[4]Dezembro!$D$17</f>
        <v>19.399999999999999</v>
      </c>
      <c r="O8" s="13">
        <f>[4]Dezembro!$D$18</f>
        <v>23.6</v>
      </c>
      <c r="P8" s="13">
        <f>[4]Dezembro!$D$19</f>
        <v>24.2</v>
      </c>
      <c r="Q8" s="13">
        <f>[4]Dezembro!$D$20</f>
        <v>23.6</v>
      </c>
      <c r="R8" s="13">
        <f>[4]Dezembro!$D$21</f>
        <v>22.3</v>
      </c>
      <c r="S8" s="13">
        <f>[4]Dezembro!$D$22</f>
        <v>22.9</v>
      </c>
      <c r="T8" s="13">
        <f>[4]Dezembro!$D$23</f>
        <v>23.3</v>
      </c>
      <c r="U8" s="13">
        <f>[4]Dezembro!$D$24</f>
        <v>21.3</v>
      </c>
      <c r="V8" s="13">
        <f>[4]Dezembro!$D$25</f>
        <v>21.7</v>
      </c>
      <c r="W8" s="13">
        <f>[4]Dezembro!$D$26</f>
        <v>21.8</v>
      </c>
      <c r="X8" s="13">
        <f>[4]Dezembro!$D$27</f>
        <v>21.4</v>
      </c>
      <c r="Y8" s="13">
        <f>[4]Dezembro!$D$28</f>
        <v>22.3</v>
      </c>
      <c r="Z8" s="13">
        <f>[4]Dezembro!$D$29</f>
        <v>21.7</v>
      </c>
      <c r="AA8" s="13">
        <f>[4]Dezembro!$D$30</f>
        <v>19.899999999999999</v>
      </c>
      <c r="AB8" s="13">
        <f>[4]Dezembro!$D$31</f>
        <v>21.3</v>
      </c>
      <c r="AC8" s="13">
        <f>[4]Dezembro!$D$32</f>
        <v>22.9</v>
      </c>
      <c r="AD8" s="13">
        <f>[4]Dezembro!$D$33</f>
        <v>22.5</v>
      </c>
      <c r="AE8" s="13">
        <f>[4]Dezembro!$D$34</f>
        <v>22</v>
      </c>
      <c r="AF8" s="13">
        <f>[4]Dezembro!$D$35</f>
        <v>21.7</v>
      </c>
      <c r="AG8" s="22">
        <f t="shared" ref="AG8" si="3">MIN(B8:AF8)</f>
        <v>19.399999999999999</v>
      </c>
      <c r="AH8" s="54">
        <f t="shared" ref="AH8" si="4">AVERAGE(B8:AF8)</f>
        <v>22.138709677419353</v>
      </c>
    </row>
    <row r="9" spans="1:34" ht="17.100000000000001" customHeight="1" x14ac:dyDescent="0.2">
      <c r="A9" s="38" t="s">
        <v>46</v>
      </c>
      <c r="B9" s="13">
        <f>[5]Dezembro!$D$5</f>
        <v>20.100000000000001</v>
      </c>
      <c r="C9" s="13">
        <f>[5]Dezembro!$D$6</f>
        <v>20.6</v>
      </c>
      <c r="D9" s="13">
        <f>[5]Dezembro!$D$7</f>
        <v>21.5</v>
      </c>
      <c r="E9" s="13">
        <f>[5]Dezembro!$D$8</f>
        <v>22.4</v>
      </c>
      <c r="F9" s="13">
        <f>[5]Dezembro!$D$9</f>
        <v>22.7</v>
      </c>
      <c r="G9" s="13">
        <f>[5]Dezembro!$D$10</f>
        <v>22.9</v>
      </c>
      <c r="H9" s="13">
        <f>[5]Dezembro!$D$11</f>
        <v>23.8</v>
      </c>
      <c r="I9" s="13">
        <f>[5]Dezembro!$D$12</f>
        <v>22.6</v>
      </c>
      <c r="J9" s="13">
        <f>[5]Dezembro!$D$13</f>
        <v>22.7</v>
      </c>
      <c r="K9" s="13">
        <f>[5]Dezembro!$D$14</f>
        <v>22.1</v>
      </c>
      <c r="L9" s="13">
        <f>[5]Dezembro!$D$15</f>
        <v>19.899999999999999</v>
      </c>
      <c r="M9" s="13">
        <f>[5]Dezembro!$D$16</f>
        <v>17</v>
      </c>
      <c r="N9" s="13">
        <f>[5]Dezembro!$D$17</f>
        <v>18.399999999999999</v>
      </c>
      <c r="O9" s="13">
        <f>[5]Dezembro!$D$18</f>
        <v>21.2</v>
      </c>
      <c r="P9" s="13">
        <f>[5]Dezembro!$D$19</f>
        <v>23.4</v>
      </c>
      <c r="Q9" s="13">
        <f>[5]Dezembro!$D$20</f>
        <v>22</v>
      </c>
      <c r="R9" s="13">
        <f>[5]Dezembro!$D$21</f>
        <v>24.4</v>
      </c>
      <c r="S9" s="13">
        <f>[5]Dezembro!$D$22</f>
        <v>21.8</v>
      </c>
      <c r="T9" s="13">
        <f>[5]Dezembro!$D$23</f>
        <v>23.9</v>
      </c>
      <c r="U9" s="13">
        <f>[5]Dezembro!$D$24</f>
        <v>22.1</v>
      </c>
      <c r="V9" s="13">
        <f>[5]Dezembro!$D$25</f>
        <v>21.9</v>
      </c>
      <c r="W9" s="13">
        <f>[5]Dezembro!$D$26</f>
        <v>22.7</v>
      </c>
      <c r="X9" s="13">
        <f>[5]Dezembro!$D$27</f>
        <v>23.4</v>
      </c>
      <c r="Y9" s="13">
        <f>[5]Dezembro!$D$28</f>
        <v>22.4</v>
      </c>
      <c r="Z9" s="13">
        <f>[5]Dezembro!$D$29</f>
        <v>22.2</v>
      </c>
      <c r="AA9" s="13">
        <f>[5]Dezembro!$D$30</f>
        <v>22.4</v>
      </c>
      <c r="AB9" s="13">
        <f>[5]Dezembro!$D$31</f>
        <v>24.1</v>
      </c>
      <c r="AC9" s="13">
        <f>[5]Dezembro!$D$32</f>
        <v>23.1</v>
      </c>
      <c r="AD9" s="13">
        <f>[5]Dezembro!$D$33</f>
        <v>23.2</v>
      </c>
      <c r="AE9" s="13">
        <f>[5]Dezembro!$D$34</f>
        <v>22.9</v>
      </c>
      <c r="AF9" s="13">
        <f>[5]Dezembro!$D$35</f>
        <v>22.9</v>
      </c>
      <c r="AG9" s="22">
        <f t="shared" ref="AG9" si="5">MIN(B9:AF9)</f>
        <v>17</v>
      </c>
      <c r="AH9" s="54">
        <f t="shared" ref="AH9" si="6">AVERAGE(B9:AF9)</f>
        <v>22.151612903225804</v>
      </c>
    </row>
    <row r="10" spans="1:34" ht="17.100000000000001" customHeight="1" x14ac:dyDescent="0.2">
      <c r="A10" s="38" t="s">
        <v>2</v>
      </c>
      <c r="B10" s="13">
        <f>[6]Dezembro!$D$5</f>
        <v>18.3</v>
      </c>
      <c r="C10" s="13">
        <f>[6]Dezembro!$D$6</f>
        <v>21.1</v>
      </c>
      <c r="D10" s="13">
        <f>[6]Dezembro!$D$7</f>
        <v>21.2</v>
      </c>
      <c r="E10" s="13">
        <f>[6]Dezembro!$D$8</f>
        <v>21</v>
      </c>
      <c r="F10" s="13">
        <f>[6]Dezembro!$D$9</f>
        <v>20.7</v>
      </c>
      <c r="G10" s="13">
        <f>[6]Dezembro!$D$10</f>
        <v>21.9</v>
      </c>
      <c r="H10" s="13">
        <f>[6]Dezembro!$D$11</f>
        <v>22.1</v>
      </c>
      <c r="I10" s="13">
        <f>[6]Dezembro!$D$12</f>
        <v>21.4</v>
      </c>
      <c r="J10" s="13">
        <f>[6]Dezembro!$D$13</f>
        <v>22.4</v>
      </c>
      <c r="K10" s="13">
        <f>[6]Dezembro!$D$14</f>
        <v>21.1</v>
      </c>
      <c r="L10" s="13">
        <f>[6]Dezembro!$D$15</f>
        <v>18.899999999999999</v>
      </c>
      <c r="M10" s="13">
        <f>[6]Dezembro!$D$16</f>
        <v>19.7</v>
      </c>
      <c r="N10" s="13">
        <f>[6]Dezembro!$D$17</f>
        <v>22</v>
      </c>
      <c r="O10" s="13">
        <f>[6]Dezembro!$D$18</f>
        <v>23.5</v>
      </c>
      <c r="P10" s="13">
        <f>[6]Dezembro!$D$19</f>
        <v>20.7</v>
      </c>
      <c r="Q10" s="13">
        <f>[6]Dezembro!$D$20</f>
        <v>21.9</v>
      </c>
      <c r="R10" s="13">
        <f>[6]Dezembro!$D$21</f>
        <v>21.3</v>
      </c>
      <c r="S10" s="13">
        <f>[6]Dezembro!$D$22</f>
        <v>19.899999999999999</v>
      </c>
      <c r="T10" s="13">
        <f>[6]Dezembro!$D$23</f>
        <v>21.7</v>
      </c>
      <c r="U10" s="13">
        <f>[6]Dezembro!$D$24</f>
        <v>20.3</v>
      </c>
      <c r="V10" s="13">
        <f>[6]Dezembro!$D$25</f>
        <v>20.6</v>
      </c>
      <c r="W10" s="13">
        <f>[6]Dezembro!$D$26</f>
        <v>20.5</v>
      </c>
      <c r="X10" s="13">
        <f>[6]Dezembro!$D$27</f>
        <v>20.6</v>
      </c>
      <c r="Y10" s="13">
        <f>[6]Dezembro!$D$28</f>
        <v>21.1</v>
      </c>
      <c r="Z10" s="13">
        <f>[6]Dezembro!$D$29</f>
        <v>21.1</v>
      </c>
      <c r="AA10" s="13">
        <f>[6]Dezembro!$D$30</f>
        <v>21.6</v>
      </c>
      <c r="AB10" s="13">
        <f>[6]Dezembro!$D$31</f>
        <v>21.2</v>
      </c>
      <c r="AC10" s="13">
        <f>[6]Dezembro!$D$32</f>
        <v>21.8</v>
      </c>
      <c r="AD10" s="13">
        <f>[6]Dezembro!$D$33</f>
        <v>21.2</v>
      </c>
      <c r="AE10" s="13">
        <f>[6]Dezembro!$D$34</f>
        <v>20.6</v>
      </c>
      <c r="AF10" s="13">
        <f>[6]Dezembro!$D$35</f>
        <v>21.8</v>
      </c>
      <c r="AG10" s="22">
        <f t="shared" si="1"/>
        <v>18.3</v>
      </c>
      <c r="AH10" s="54">
        <f t="shared" si="2"/>
        <v>21.070967741935487</v>
      </c>
    </row>
    <row r="11" spans="1:34" ht="17.100000000000001" customHeight="1" x14ac:dyDescent="0.2">
      <c r="A11" s="38" t="s">
        <v>3</v>
      </c>
      <c r="B11" s="13">
        <f>[7]Dezembro!$D$5</f>
        <v>20.9</v>
      </c>
      <c r="C11" s="13">
        <f>[7]Dezembro!$D$6</f>
        <v>21.4</v>
      </c>
      <c r="D11" s="13">
        <f>[7]Dezembro!$D$7</f>
        <v>22.3</v>
      </c>
      <c r="E11" s="13">
        <f>[7]Dezembro!$D$8</f>
        <v>20.8</v>
      </c>
      <c r="F11" s="13">
        <f>[7]Dezembro!$D$9</f>
        <v>21.2</v>
      </c>
      <c r="G11" s="13">
        <f>[7]Dezembro!$D$10</f>
        <v>21.7</v>
      </c>
      <c r="H11" s="13">
        <f>[7]Dezembro!$D$11</f>
        <v>22.4</v>
      </c>
      <c r="I11" s="13">
        <f>[7]Dezembro!$D$12</f>
        <v>22.5</v>
      </c>
      <c r="J11" s="13">
        <f>[7]Dezembro!$D$13</f>
        <v>22.9</v>
      </c>
      <c r="K11" s="13">
        <f>[7]Dezembro!$D$14</f>
        <v>22.7</v>
      </c>
      <c r="L11" s="13">
        <f>[7]Dezembro!$D$15</f>
        <v>22.8</v>
      </c>
      <c r="M11" s="13">
        <f>[7]Dezembro!$D$16</f>
        <v>18.399999999999999</v>
      </c>
      <c r="N11" s="13">
        <f>[7]Dezembro!$D$17</f>
        <v>21</v>
      </c>
      <c r="O11" s="13">
        <f>[7]Dezembro!$D$18</f>
        <v>21.8</v>
      </c>
      <c r="P11" s="13">
        <f>[7]Dezembro!$D$19</f>
        <v>21.9</v>
      </c>
      <c r="Q11" s="13">
        <f>[7]Dezembro!$D$20</f>
        <v>23.1</v>
      </c>
      <c r="R11" s="13">
        <f>[7]Dezembro!$D$21</f>
        <v>21.4</v>
      </c>
      <c r="S11" s="13">
        <f>[7]Dezembro!$D$22</f>
        <v>20.399999999999999</v>
      </c>
      <c r="T11" s="13">
        <f>[7]Dezembro!$D$23</f>
        <v>21.2</v>
      </c>
      <c r="U11" s="13">
        <f>[7]Dezembro!$D$24</f>
        <v>21.7</v>
      </c>
      <c r="V11" s="13">
        <f>[7]Dezembro!$D$25</f>
        <v>21.3</v>
      </c>
      <c r="W11" s="13">
        <f>[7]Dezembro!$D$26</f>
        <v>21.2</v>
      </c>
      <c r="X11" s="13">
        <f>[7]Dezembro!$D$27</f>
        <v>22</v>
      </c>
      <c r="Y11" s="13">
        <f>[7]Dezembro!$D$28</f>
        <v>21.4</v>
      </c>
      <c r="Z11" s="13">
        <f>[7]Dezembro!$D$29</f>
        <v>21.2</v>
      </c>
      <c r="AA11" s="13">
        <f>[7]Dezembro!$D$30</f>
        <v>21.3</v>
      </c>
      <c r="AB11" s="13">
        <f>[7]Dezembro!$D$31</f>
        <v>21.1</v>
      </c>
      <c r="AC11" s="13">
        <f>[7]Dezembro!$D$32</f>
        <v>21.7</v>
      </c>
      <c r="AD11" s="13">
        <f>[7]Dezembro!$D$33</f>
        <v>21.1</v>
      </c>
      <c r="AE11" s="13">
        <f>[7]Dezembro!$D$34</f>
        <v>21</v>
      </c>
      <c r="AF11" s="13">
        <f>[7]Dezembro!$D$35</f>
        <v>21.4</v>
      </c>
      <c r="AG11" s="22">
        <f t="shared" si="1"/>
        <v>18.399999999999999</v>
      </c>
      <c r="AH11" s="54">
        <f>AVERAGE(B11:AF11)</f>
        <v>21.522580645161291</v>
      </c>
    </row>
    <row r="12" spans="1:34" ht="17.100000000000001" customHeight="1" x14ac:dyDescent="0.2">
      <c r="A12" s="38" t="s">
        <v>4</v>
      </c>
      <c r="B12" s="13">
        <f>[8]Dezembro!$D$5</f>
        <v>18.100000000000001</v>
      </c>
      <c r="C12" s="13">
        <f>[8]Dezembro!$D$6</f>
        <v>19.100000000000001</v>
      </c>
      <c r="D12" s="13">
        <f>[8]Dezembro!$D$7</f>
        <v>20.3</v>
      </c>
      <c r="E12" s="13">
        <f>[8]Dezembro!$D$8</f>
        <v>20.2</v>
      </c>
      <c r="F12" s="13">
        <f>[8]Dezembro!$D$9</f>
        <v>19.399999999999999</v>
      </c>
      <c r="G12" s="13">
        <f>[8]Dezembro!$D$10</f>
        <v>19.7</v>
      </c>
      <c r="H12" s="13">
        <f>[8]Dezembro!$D$11</f>
        <v>20.5</v>
      </c>
      <c r="I12" s="13">
        <f>[8]Dezembro!$D$12</f>
        <v>20.5</v>
      </c>
      <c r="J12" s="13">
        <f>[8]Dezembro!$D$13</f>
        <v>20.2</v>
      </c>
      <c r="K12" s="13">
        <f>[8]Dezembro!$D$14</f>
        <v>20.7</v>
      </c>
      <c r="L12" s="13">
        <f>[8]Dezembro!$D$15</f>
        <v>19.899999999999999</v>
      </c>
      <c r="M12" s="13">
        <f>[8]Dezembro!$D$16</f>
        <v>18</v>
      </c>
      <c r="N12" s="13">
        <f>[8]Dezembro!$D$17</f>
        <v>19.399999999999999</v>
      </c>
      <c r="O12" s="13">
        <f>[8]Dezembro!$D$18</f>
        <v>19.7</v>
      </c>
      <c r="P12" s="13">
        <f>[8]Dezembro!$D$19</f>
        <v>19.899999999999999</v>
      </c>
      <c r="Q12" s="13">
        <f>[8]Dezembro!$D$20</f>
        <v>18.3</v>
      </c>
      <c r="R12" s="13">
        <f>[8]Dezembro!$D$21</f>
        <v>19.600000000000001</v>
      </c>
      <c r="S12" s="13">
        <f>[8]Dezembro!$D$22</f>
        <v>18.7</v>
      </c>
      <c r="T12" s="13">
        <f>[8]Dezembro!$D$23</f>
        <v>20.6</v>
      </c>
      <c r="U12" s="13">
        <f>[8]Dezembro!$D$24</f>
        <v>19.3</v>
      </c>
      <c r="V12" s="13">
        <f>[8]Dezembro!$D$25</f>
        <v>19.399999999999999</v>
      </c>
      <c r="W12" s="13">
        <f>[8]Dezembro!$D$26</f>
        <v>19.2</v>
      </c>
      <c r="X12" s="13">
        <f>[8]Dezembro!$D$27</f>
        <v>18.7</v>
      </c>
      <c r="Y12" s="13">
        <f>[8]Dezembro!$D$28</f>
        <v>20.2</v>
      </c>
      <c r="Z12" s="13">
        <f>[8]Dezembro!$D$29</f>
        <v>19.5</v>
      </c>
      <c r="AA12" s="13">
        <f>[8]Dezembro!$D$30</f>
        <v>19.7</v>
      </c>
      <c r="AB12" s="13">
        <f>[8]Dezembro!$D$31</f>
        <v>18.7</v>
      </c>
      <c r="AC12" s="13">
        <f>[8]Dezembro!$D$32</f>
        <v>19.7</v>
      </c>
      <c r="AD12" s="13">
        <f>[8]Dezembro!$D$33</f>
        <v>19.600000000000001</v>
      </c>
      <c r="AE12" s="13">
        <f>[8]Dezembro!$D$34</f>
        <v>18</v>
      </c>
      <c r="AF12" s="13">
        <f>[8]Dezembro!$D$35</f>
        <v>20.7</v>
      </c>
      <c r="AG12" s="22">
        <f t="shared" si="1"/>
        <v>18</v>
      </c>
      <c r="AH12" s="54">
        <f t="shared" si="2"/>
        <v>19.532258064516132</v>
      </c>
    </row>
    <row r="13" spans="1:34" ht="17.100000000000001" customHeight="1" x14ac:dyDescent="0.2">
      <c r="A13" s="38" t="s">
        <v>5</v>
      </c>
      <c r="B13" s="13">
        <f>[9]Dezembro!$D$5</f>
        <v>22.4</v>
      </c>
      <c r="C13" s="13">
        <f>[9]Dezembro!$D$6</f>
        <v>24.2</v>
      </c>
      <c r="D13" s="13">
        <f>[9]Dezembro!$D$7</f>
        <v>25.2</v>
      </c>
      <c r="E13" s="13">
        <f>[9]Dezembro!$D$8</f>
        <v>23.5</v>
      </c>
      <c r="F13" s="13">
        <f>[9]Dezembro!$D$9</f>
        <v>23.6</v>
      </c>
      <c r="G13" s="13">
        <f>[9]Dezembro!$D$10</f>
        <v>25</v>
      </c>
      <c r="H13" s="13">
        <f>[9]Dezembro!$D$11</f>
        <v>24.6</v>
      </c>
      <c r="I13" s="13">
        <f>[9]Dezembro!$D$12</f>
        <v>25.2</v>
      </c>
      <c r="J13" s="13">
        <f>[9]Dezembro!$D$13</f>
        <v>24.5</v>
      </c>
      <c r="K13" s="13">
        <f>[9]Dezembro!$D$14</f>
        <v>22.3</v>
      </c>
      <c r="L13" s="13">
        <f>[9]Dezembro!$D$15</f>
        <v>24.2</v>
      </c>
      <c r="M13" s="13">
        <f>[9]Dezembro!$D$16</f>
        <v>24.2</v>
      </c>
      <c r="N13" s="13">
        <f>[9]Dezembro!$D$17</f>
        <v>24.8</v>
      </c>
      <c r="O13" s="13">
        <f>[9]Dezembro!$D$18</f>
        <v>25.4</v>
      </c>
      <c r="P13" s="13">
        <f>[9]Dezembro!$D$19</f>
        <v>27.1</v>
      </c>
      <c r="Q13" s="13">
        <f>[9]Dezembro!$D$20</f>
        <v>27.8</v>
      </c>
      <c r="R13" s="13">
        <f>[9]Dezembro!$D$21</f>
        <v>26.1</v>
      </c>
      <c r="S13" s="13">
        <f>[9]Dezembro!$D$22</f>
        <v>24.6</v>
      </c>
      <c r="T13" s="13">
        <f>[9]Dezembro!$D$23</f>
        <v>23.9</v>
      </c>
      <c r="U13" s="13">
        <f>[9]Dezembro!$D$24</f>
        <v>25.6</v>
      </c>
      <c r="V13" s="13">
        <f>[9]Dezembro!$D$25</f>
        <v>25.3</v>
      </c>
      <c r="W13" s="13">
        <f>[9]Dezembro!$D$26</f>
        <v>24.9</v>
      </c>
      <c r="X13" s="13">
        <f>[9]Dezembro!$D$27</f>
        <v>23.7</v>
      </c>
      <c r="Y13" s="13">
        <f>[9]Dezembro!$D$28</f>
        <v>23.5</v>
      </c>
      <c r="Z13" s="13">
        <f>[9]Dezembro!$D$29</f>
        <v>23.7</v>
      </c>
      <c r="AA13" s="13">
        <f>[9]Dezembro!$D$30</f>
        <v>24</v>
      </c>
      <c r="AB13" s="13">
        <f>[9]Dezembro!$D$31</f>
        <v>24.7</v>
      </c>
      <c r="AC13" s="13">
        <f>[9]Dezembro!$D$32</f>
        <v>24.7</v>
      </c>
      <c r="AD13" s="13">
        <f>[9]Dezembro!$D$33</f>
        <v>24.3</v>
      </c>
      <c r="AE13" s="13">
        <f>[9]Dezembro!$D$34</f>
        <v>23.9</v>
      </c>
      <c r="AF13" s="13">
        <f>[9]Dezembro!$D$35</f>
        <v>25.6</v>
      </c>
      <c r="AG13" s="22">
        <f t="shared" si="1"/>
        <v>22.3</v>
      </c>
      <c r="AH13" s="54">
        <f>AVERAGE(B13:AF13)</f>
        <v>24.596774193548391</v>
      </c>
    </row>
    <row r="14" spans="1:34" ht="17.100000000000001" customHeight="1" x14ac:dyDescent="0.2">
      <c r="A14" s="38" t="s">
        <v>48</v>
      </c>
      <c r="B14" s="13">
        <f>[10]Dezembro!$D$5</f>
        <v>19.399999999999999</v>
      </c>
      <c r="C14" s="13">
        <f>[10]Dezembro!$D$6</f>
        <v>20.5</v>
      </c>
      <c r="D14" s="13">
        <f>[10]Dezembro!$D$7</f>
        <v>21</v>
      </c>
      <c r="E14" s="13">
        <f>[10]Dezembro!$D$8</f>
        <v>20.3</v>
      </c>
      <c r="F14" s="13">
        <f>[10]Dezembro!$D$9</f>
        <v>20.3</v>
      </c>
      <c r="G14" s="13">
        <f>[10]Dezembro!$D$10</f>
        <v>20.8</v>
      </c>
      <c r="H14" s="13">
        <f>[10]Dezembro!$D$11</f>
        <v>21</v>
      </c>
      <c r="I14" s="13">
        <f>[10]Dezembro!$D$12</f>
        <v>21.7</v>
      </c>
      <c r="J14" s="13">
        <f>[10]Dezembro!$D$13</f>
        <v>20.6</v>
      </c>
      <c r="K14" s="13">
        <f>[10]Dezembro!$D$14</f>
        <v>21.2</v>
      </c>
      <c r="L14" s="13">
        <f>[10]Dezembro!$D$15</f>
        <v>20.100000000000001</v>
      </c>
      <c r="M14" s="13">
        <f>[10]Dezembro!$D$16</f>
        <v>18.600000000000001</v>
      </c>
      <c r="N14" s="13">
        <f>[10]Dezembro!$D$17</f>
        <v>18.399999999999999</v>
      </c>
      <c r="O14" s="13">
        <f>[10]Dezembro!$D$18</f>
        <v>20.399999999999999</v>
      </c>
      <c r="P14" s="13">
        <f>[10]Dezembro!$D$19</f>
        <v>20.5</v>
      </c>
      <c r="Q14" s="13">
        <f>[10]Dezembro!$D$20</f>
        <v>20.5</v>
      </c>
      <c r="R14" s="13">
        <f>[10]Dezembro!$D$21</f>
        <v>20.3</v>
      </c>
      <c r="S14" s="13">
        <f>[10]Dezembro!$D$22</f>
        <v>18.899999999999999</v>
      </c>
      <c r="T14" s="13">
        <f>[10]Dezembro!$D$23</f>
        <v>20.5</v>
      </c>
      <c r="U14" s="13">
        <f>[10]Dezembro!$D$24</f>
        <v>20.100000000000001</v>
      </c>
      <c r="V14" s="13">
        <f>[10]Dezembro!$D$25</f>
        <v>19.2</v>
      </c>
      <c r="W14" s="13">
        <f>[10]Dezembro!$D$26</f>
        <v>20</v>
      </c>
      <c r="X14" s="13">
        <f>[10]Dezembro!$D$27</f>
        <v>19.7</v>
      </c>
      <c r="Y14" s="13">
        <f>[10]Dezembro!$D$28</f>
        <v>20.2</v>
      </c>
      <c r="Z14" s="13">
        <f>[10]Dezembro!$D$29</f>
        <v>20.6</v>
      </c>
      <c r="AA14" s="13">
        <f>[10]Dezembro!$D$30</f>
        <v>19.3</v>
      </c>
      <c r="AB14" s="13">
        <f>[10]Dezembro!$D$31</f>
        <v>19.2</v>
      </c>
      <c r="AC14" s="13">
        <f>[10]Dezembro!$D$32</f>
        <v>19.899999999999999</v>
      </c>
      <c r="AD14" s="13">
        <f>[10]Dezembro!$D$33</f>
        <v>20.5</v>
      </c>
      <c r="AE14" s="13">
        <f>[10]Dezembro!$D$34</f>
        <v>19.100000000000001</v>
      </c>
      <c r="AF14" s="13">
        <f>[10]Dezembro!$D$35</f>
        <v>21.1</v>
      </c>
      <c r="AG14" s="22">
        <f>MIN(B14:AF14)</f>
        <v>18.399999999999999</v>
      </c>
      <c r="AH14" s="54">
        <f>AVERAGE(B14:AF14)</f>
        <v>20.125806451612902</v>
      </c>
    </row>
    <row r="15" spans="1:34" ht="17.100000000000001" customHeight="1" x14ac:dyDescent="0.2">
      <c r="A15" s="38" t="s">
        <v>6</v>
      </c>
      <c r="B15" s="13">
        <f>[11]Dezembro!$D$5</f>
        <v>21.8</v>
      </c>
      <c r="C15" s="13">
        <f>[11]Dezembro!$D$6</f>
        <v>22.5</v>
      </c>
      <c r="D15" s="13">
        <f>[11]Dezembro!$D$7</f>
        <v>22.7</v>
      </c>
      <c r="E15" s="13">
        <f>[11]Dezembro!$D$8</f>
        <v>21.4</v>
      </c>
      <c r="F15" s="13">
        <f>[11]Dezembro!$D$9</f>
        <v>22.7</v>
      </c>
      <c r="G15" s="13">
        <f>[11]Dezembro!$D$10</f>
        <v>23</v>
      </c>
      <c r="H15" s="13">
        <f>[11]Dezembro!$D$11</f>
        <v>23.4</v>
      </c>
      <c r="I15" s="13">
        <f>[11]Dezembro!$D$12</f>
        <v>23.4</v>
      </c>
      <c r="J15" s="13">
        <f>[11]Dezembro!$D$13</f>
        <v>22.6</v>
      </c>
      <c r="K15" s="13">
        <f>[11]Dezembro!$D$14</f>
        <v>23.8</v>
      </c>
      <c r="L15" s="13">
        <f>[11]Dezembro!$D$15</f>
        <v>21.4</v>
      </c>
      <c r="M15" s="13">
        <f>[11]Dezembro!$D$16</f>
        <v>18.399999999999999</v>
      </c>
      <c r="N15" s="13">
        <f>[11]Dezembro!$D$17</f>
        <v>21.5</v>
      </c>
      <c r="O15" s="13">
        <f>[11]Dezembro!$D$18</f>
        <v>22</v>
      </c>
      <c r="P15" s="13">
        <f>[11]Dezembro!$D$19</f>
        <v>21.5</v>
      </c>
      <c r="Q15" s="13">
        <f>[11]Dezembro!$D$20</f>
        <v>22.6</v>
      </c>
      <c r="R15" s="13">
        <f>[11]Dezembro!$D$21</f>
        <v>20.7</v>
      </c>
      <c r="S15" s="13">
        <f>[11]Dezembro!$D$22</f>
        <v>22.4</v>
      </c>
      <c r="T15" s="13">
        <f>[11]Dezembro!$D$23</f>
        <v>22.8</v>
      </c>
      <c r="U15" s="13">
        <f>[11]Dezembro!$D$24</f>
        <v>21.7</v>
      </c>
      <c r="V15" s="13">
        <f>[11]Dezembro!$D$25</f>
        <v>21.8</v>
      </c>
      <c r="W15" s="13">
        <f>[11]Dezembro!$D$26</f>
        <v>22.1</v>
      </c>
      <c r="X15" s="13">
        <f>[11]Dezembro!$D$27</f>
        <v>22.2</v>
      </c>
      <c r="Y15" s="13">
        <f>[11]Dezembro!$D$28</f>
        <v>22.2</v>
      </c>
      <c r="Z15" s="13">
        <f>[11]Dezembro!$D$29</f>
        <v>22.5</v>
      </c>
      <c r="AA15" s="13">
        <f>[11]Dezembro!$D$30</f>
        <v>23.1</v>
      </c>
      <c r="AB15" s="13">
        <f>[11]Dezembro!$D$31</f>
        <v>21.9</v>
      </c>
      <c r="AC15" s="13">
        <f>[11]Dezembro!$D$32</f>
        <v>21.9</v>
      </c>
      <c r="AD15" s="13">
        <f>[11]Dezembro!$D$33</f>
        <v>22.4</v>
      </c>
      <c r="AE15" s="13">
        <f>[11]Dezembro!$D$34</f>
        <v>23</v>
      </c>
      <c r="AF15" s="13">
        <f>[11]Dezembro!$D$35</f>
        <v>23.1</v>
      </c>
      <c r="AG15" s="22">
        <f t="shared" si="1"/>
        <v>18.399999999999999</v>
      </c>
      <c r="AH15" s="54">
        <f t="shared" si="2"/>
        <v>22.20967741935484</v>
      </c>
    </row>
    <row r="16" spans="1:34" ht="17.100000000000001" customHeight="1" x14ac:dyDescent="0.2">
      <c r="A16" s="38" t="s">
        <v>7</v>
      </c>
      <c r="B16" s="13">
        <f>[12]Dezembro!$D$5</f>
        <v>17.3</v>
      </c>
      <c r="C16" s="13">
        <f>[12]Dezembro!$D$6</f>
        <v>20.399999999999999</v>
      </c>
      <c r="D16" s="13">
        <f>[12]Dezembro!$D$7</f>
        <v>20.8</v>
      </c>
      <c r="E16" s="13">
        <f>[12]Dezembro!$D$8</f>
        <v>22</v>
      </c>
      <c r="F16" s="13">
        <f>[12]Dezembro!$D$9</f>
        <v>22</v>
      </c>
      <c r="G16" s="13">
        <f>[12]Dezembro!$D$10</f>
        <v>22.1</v>
      </c>
      <c r="H16" s="13">
        <f>[12]Dezembro!$D$11</f>
        <v>22.3</v>
      </c>
      <c r="I16" s="13">
        <f>[12]Dezembro!$D$12</f>
        <v>21.1</v>
      </c>
      <c r="J16" s="13">
        <f>[12]Dezembro!$D$13</f>
        <v>22.3</v>
      </c>
      <c r="K16" s="13">
        <f>[12]Dezembro!$D$14</f>
        <v>22.4</v>
      </c>
      <c r="L16" s="13">
        <f>[12]Dezembro!$D$15</f>
        <v>20</v>
      </c>
      <c r="M16" s="13">
        <f>[12]Dezembro!$D$16</f>
        <v>18.8</v>
      </c>
      <c r="N16" s="13">
        <f>[12]Dezembro!$D$17</f>
        <v>21.5</v>
      </c>
      <c r="O16" s="13">
        <f>[12]Dezembro!$D$18</f>
        <v>22.9</v>
      </c>
      <c r="P16" s="13">
        <f>[12]Dezembro!$D$19</f>
        <v>22.1</v>
      </c>
      <c r="Q16" s="13">
        <f>[12]Dezembro!$D$20</f>
        <v>23</v>
      </c>
      <c r="R16" s="13">
        <f>[12]Dezembro!$D$21</f>
        <v>20.7</v>
      </c>
      <c r="S16" s="13">
        <f>[12]Dezembro!$D$22</f>
        <v>21.1</v>
      </c>
      <c r="T16" s="13">
        <f>[12]Dezembro!$D$23</f>
        <v>22.2</v>
      </c>
      <c r="U16" s="13">
        <f>[12]Dezembro!$D$24</f>
        <v>21.7</v>
      </c>
      <c r="V16" s="13">
        <f>[12]Dezembro!$D$25</f>
        <v>20.9</v>
      </c>
      <c r="W16" s="13">
        <f>[12]Dezembro!$D$26</f>
        <v>20.9</v>
      </c>
      <c r="X16" s="13">
        <f>[12]Dezembro!$D$27</f>
        <v>21.1</v>
      </c>
      <c r="Y16" s="13" t="str">
        <f>[12]Dezembro!$D$28</f>
        <v>*</v>
      </c>
      <c r="Z16" s="13" t="str">
        <f>[12]Dezembro!$D$29</f>
        <v>*</v>
      </c>
      <c r="AA16" s="13" t="str">
        <f>[12]Dezembro!$D$30</f>
        <v>*</v>
      </c>
      <c r="AB16" s="13" t="str">
        <f>[12]Dezembro!$D$31</f>
        <v>*</v>
      </c>
      <c r="AC16" s="13" t="str">
        <f>[12]Dezembro!$D$32</f>
        <v>*</v>
      </c>
      <c r="AD16" s="13" t="str">
        <f>[12]Dezembro!$D$33</f>
        <v>*</v>
      </c>
      <c r="AE16" s="13" t="str">
        <f>[12]Dezembro!$D$34</f>
        <v>*</v>
      </c>
      <c r="AF16" s="13" t="str">
        <f>[12]Dezembro!$D$35</f>
        <v>*</v>
      </c>
      <c r="AG16" s="22">
        <f t="shared" si="1"/>
        <v>17.3</v>
      </c>
      <c r="AH16" s="54">
        <f>AVERAGE(B16:AF16)</f>
        <v>21.286956521739128</v>
      </c>
    </row>
    <row r="17" spans="1:34" ht="17.100000000000001" customHeight="1" x14ac:dyDescent="0.2">
      <c r="A17" s="38" t="s">
        <v>8</v>
      </c>
      <c r="B17" s="13">
        <f>[13]Dezembro!$D$5</f>
        <v>19.2</v>
      </c>
      <c r="C17" s="13">
        <f>[13]Dezembro!$D$6</f>
        <v>20</v>
      </c>
      <c r="D17" s="13">
        <f>[13]Dezembro!$D$7</f>
        <v>21.1</v>
      </c>
      <c r="E17" s="13">
        <f>[13]Dezembro!$D$8</f>
        <v>22.5</v>
      </c>
      <c r="F17" s="13">
        <f>[13]Dezembro!$D$9</f>
        <v>23.1</v>
      </c>
      <c r="G17" s="13">
        <f>[13]Dezembro!$D$10</f>
        <v>22.1</v>
      </c>
      <c r="H17" s="13">
        <f>[13]Dezembro!$D$11</f>
        <v>22.5</v>
      </c>
      <c r="I17" s="13">
        <f>[13]Dezembro!$D$12</f>
        <v>22.1</v>
      </c>
      <c r="J17" s="13">
        <f>[13]Dezembro!$D$13</f>
        <v>20.7</v>
      </c>
      <c r="K17" s="13">
        <f>[13]Dezembro!$D$14</f>
        <v>22</v>
      </c>
      <c r="L17" s="13">
        <f>[13]Dezembro!$D$15</f>
        <v>20.5</v>
      </c>
      <c r="M17" s="13">
        <f>[13]Dezembro!$D$16</f>
        <v>17.5</v>
      </c>
      <c r="N17" s="13">
        <f>[13]Dezembro!$D$17</f>
        <v>20.399999999999999</v>
      </c>
      <c r="O17" s="13">
        <f>[13]Dezembro!$D$18</f>
        <v>23.1</v>
      </c>
      <c r="P17" s="13">
        <f>[13]Dezembro!$D$19</f>
        <v>23.3</v>
      </c>
      <c r="Q17" s="13">
        <f>[13]Dezembro!$D$20</f>
        <v>21.5</v>
      </c>
      <c r="R17" s="13">
        <f>[13]Dezembro!$D$21</f>
        <v>22.9</v>
      </c>
      <c r="S17" s="13">
        <f>[13]Dezembro!$D$22</f>
        <v>21.2</v>
      </c>
      <c r="T17" s="13">
        <f>[13]Dezembro!$D$23</f>
        <v>22.6</v>
      </c>
      <c r="U17" s="13">
        <f>[13]Dezembro!$D$24</f>
        <v>22.1</v>
      </c>
      <c r="V17" s="13">
        <f>[13]Dezembro!$D$25</f>
        <v>22.2</v>
      </c>
      <c r="W17" s="13">
        <f>[13]Dezembro!$D$26</f>
        <v>21.5</v>
      </c>
      <c r="X17" s="13">
        <f>[13]Dezembro!$D$27</f>
        <v>22.2</v>
      </c>
      <c r="Y17" s="13">
        <f>[13]Dezembro!$D$28</f>
        <v>22.3</v>
      </c>
      <c r="Z17" s="13">
        <f>[13]Dezembro!$D$29</f>
        <v>21.7</v>
      </c>
      <c r="AA17" s="13">
        <f>[13]Dezembro!$D$30</f>
        <v>20.9</v>
      </c>
      <c r="AB17" s="13">
        <f>[13]Dezembro!$D$31</f>
        <v>20.9</v>
      </c>
      <c r="AC17" s="13">
        <f>[13]Dezembro!$D$32</f>
        <v>21.3</v>
      </c>
      <c r="AD17" s="13">
        <f>[13]Dezembro!$D$33</f>
        <v>21.9</v>
      </c>
      <c r="AE17" s="13">
        <f>[13]Dezembro!$D$34</f>
        <v>21.6</v>
      </c>
      <c r="AF17" s="13">
        <f>[13]Dezembro!$D$35</f>
        <v>21.4</v>
      </c>
      <c r="AG17" s="22">
        <f>MIN(B17:AF17)</f>
        <v>17.5</v>
      </c>
      <c r="AH17" s="54">
        <f>AVERAGE(B17:AF17)</f>
        <v>21.558064516129029</v>
      </c>
    </row>
    <row r="18" spans="1:34" ht="17.100000000000001" customHeight="1" x14ac:dyDescent="0.2">
      <c r="A18" s="38" t="s">
        <v>9</v>
      </c>
      <c r="B18" s="13">
        <f>[14]Dezembro!$D$5</f>
        <v>19.100000000000001</v>
      </c>
      <c r="C18" s="13">
        <f>[14]Dezembro!$D$6</f>
        <v>21</v>
      </c>
      <c r="D18" s="13">
        <f>[14]Dezembro!$D$7</f>
        <v>20.9</v>
      </c>
      <c r="E18" s="13">
        <f>[14]Dezembro!$D$8</f>
        <v>23.1</v>
      </c>
      <c r="F18" s="13">
        <f>[14]Dezembro!$D$9</f>
        <v>23.2</v>
      </c>
      <c r="G18" s="13">
        <f>[14]Dezembro!$D$10</f>
        <v>22.7</v>
      </c>
      <c r="H18" s="13">
        <f>[14]Dezembro!$D$11</f>
        <v>22.4</v>
      </c>
      <c r="I18" s="13">
        <f>[14]Dezembro!$D$12</f>
        <v>22.4</v>
      </c>
      <c r="J18" s="13">
        <f>[14]Dezembro!$D$13</f>
        <v>21.8</v>
      </c>
      <c r="K18" s="13">
        <f>[14]Dezembro!$D$14</f>
        <v>24</v>
      </c>
      <c r="L18" s="13">
        <f>[14]Dezembro!$D$15</f>
        <v>23.4</v>
      </c>
      <c r="M18" s="13">
        <f>[14]Dezembro!$D$16</f>
        <v>20.399999999999999</v>
      </c>
      <c r="N18" s="13">
        <f>[14]Dezembro!$D$17</f>
        <v>21.1</v>
      </c>
      <c r="O18" s="13">
        <f>[14]Dezembro!$D$18</f>
        <v>23.9</v>
      </c>
      <c r="P18" s="13">
        <f>[14]Dezembro!$D$19</f>
        <v>25</v>
      </c>
      <c r="Q18" s="13">
        <f>[14]Dezembro!$D$20</f>
        <v>23.8</v>
      </c>
      <c r="R18" s="13">
        <f>[14]Dezembro!$D$21</f>
        <v>21.8</v>
      </c>
      <c r="S18" s="13">
        <f>[14]Dezembro!$D$22</f>
        <v>23.1</v>
      </c>
      <c r="T18" s="13">
        <f>[14]Dezembro!$D$23</f>
        <v>23.3</v>
      </c>
      <c r="U18" s="13">
        <f>[14]Dezembro!$D$24</f>
        <v>21.6</v>
      </c>
      <c r="V18" s="13">
        <f>[14]Dezembro!$D$25</f>
        <v>21.7</v>
      </c>
      <c r="W18" s="13">
        <f>[14]Dezembro!$D$26</f>
        <v>21.6</v>
      </c>
      <c r="X18" s="13">
        <f>[14]Dezembro!$D$27</f>
        <v>22</v>
      </c>
      <c r="Y18" s="13">
        <f>[14]Dezembro!$D$28</f>
        <v>22.3</v>
      </c>
      <c r="Z18" s="13">
        <f>[14]Dezembro!$D$29</f>
        <v>21.6</v>
      </c>
      <c r="AA18" s="13">
        <f>[14]Dezembro!$D$30</f>
        <v>21.1</v>
      </c>
      <c r="AB18" s="13">
        <f>[14]Dezembro!$D$31</f>
        <v>21.5</v>
      </c>
      <c r="AC18" s="13">
        <f>[14]Dezembro!$D$32</f>
        <v>22.1</v>
      </c>
      <c r="AD18" s="13">
        <f>[14]Dezembro!$D$33</f>
        <v>22.5</v>
      </c>
      <c r="AE18" s="13">
        <f>[14]Dezembro!$D$34</f>
        <v>21.4</v>
      </c>
      <c r="AF18" s="13">
        <f>[14]Dezembro!$D$35</f>
        <v>21.7</v>
      </c>
      <c r="AG18" s="22">
        <f t="shared" ref="AG18:AG30" si="7">MIN(B18:AF18)</f>
        <v>19.100000000000001</v>
      </c>
      <c r="AH18" s="54">
        <f t="shared" ref="AH18:AH30" si="8">AVERAGE(B18:AF18)</f>
        <v>22.177419354838715</v>
      </c>
    </row>
    <row r="19" spans="1:34" ht="17.100000000000001" customHeight="1" x14ac:dyDescent="0.2">
      <c r="A19" s="38" t="s">
        <v>47</v>
      </c>
      <c r="B19" s="13">
        <f>[15]Dezembro!$D$5</f>
        <v>19.8</v>
      </c>
      <c r="C19" s="13">
        <f>[15]Dezembro!$D$6</f>
        <v>22</v>
      </c>
      <c r="D19" s="13">
        <f>[15]Dezembro!$D$7</f>
        <v>23</v>
      </c>
      <c r="E19" s="13">
        <f>[15]Dezembro!$D$8</f>
        <v>22.3</v>
      </c>
      <c r="F19" s="13">
        <f>[15]Dezembro!$D$9</f>
        <v>22.4</v>
      </c>
      <c r="G19" s="13">
        <f>[15]Dezembro!$D$10</f>
        <v>23.6</v>
      </c>
      <c r="H19" s="13">
        <f>[15]Dezembro!$D$11</f>
        <v>23.9</v>
      </c>
      <c r="I19" s="13">
        <f>[15]Dezembro!$D$12</f>
        <v>22.8</v>
      </c>
      <c r="J19" s="13">
        <f>[15]Dezembro!$D$13</f>
        <v>22.4</v>
      </c>
      <c r="K19" s="13">
        <f>[15]Dezembro!$D$14</f>
        <v>22.2</v>
      </c>
      <c r="L19" s="13">
        <f>[15]Dezembro!$D$15</f>
        <v>20.8</v>
      </c>
      <c r="M19" s="13">
        <f>[15]Dezembro!$D$16</f>
        <v>18.8</v>
      </c>
      <c r="N19" s="13">
        <f>[15]Dezembro!$D$17</f>
        <v>20.2</v>
      </c>
      <c r="O19" s="13">
        <f>[15]Dezembro!$D$18</f>
        <v>23.8</v>
      </c>
      <c r="P19" s="13">
        <f>[15]Dezembro!$D$19</f>
        <v>29.8</v>
      </c>
      <c r="Q19" s="13">
        <f>[15]Dezembro!$D$20</f>
        <v>29.5</v>
      </c>
      <c r="R19" s="13">
        <f>[15]Dezembro!$D$21</f>
        <v>23.5</v>
      </c>
      <c r="S19" s="13">
        <f>[15]Dezembro!$D$22</f>
        <v>22.2</v>
      </c>
      <c r="T19" s="13">
        <f>[15]Dezembro!$D$23</f>
        <v>23.5</v>
      </c>
      <c r="U19" s="13">
        <f>[15]Dezembro!$D$24</f>
        <v>22.2</v>
      </c>
      <c r="V19" s="13">
        <f>[15]Dezembro!$D$25</f>
        <v>23.7</v>
      </c>
      <c r="W19" s="13">
        <f>[15]Dezembro!$D$26</f>
        <v>25</v>
      </c>
      <c r="X19" s="13">
        <f>[15]Dezembro!$D$27</f>
        <v>23.1</v>
      </c>
      <c r="Y19" s="13">
        <f>[15]Dezembro!$D$28</f>
        <v>22.5</v>
      </c>
      <c r="Z19" s="13">
        <f>[15]Dezembro!$D$29</f>
        <v>23.1</v>
      </c>
      <c r="AA19" s="13">
        <f>[15]Dezembro!$D$30</f>
        <v>23.4</v>
      </c>
      <c r="AB19" s="13">
        <f>[15]Dezembro!$D$31</f>
        <v>24</v>
      </c>
      <c r="AC19" s="13">
        <f>[15]Dezembro!$D$32</f>
        <v>23.5</v>
      </c>
      <c r="AD19" s="13">
        <f>[15]Dezembro!$D$33</f>
        <v>22.8</v>
      </c>
      <c r="AE19" s="13">
        <f>[15]Dezembro!$D$34</f>
        <v>23.3</v>
      </c>
      <c r="AF19" s="13">
        <f>[15]Dezembro!$D$35</f>
        <v>24.8</v>
      </c>
      <c r="AG19" s="22">
        <f t="shared" ref="AG19" si="9">MIN(B19:AF19)</f>
        <v>18.8</v>
      </c>
      <c r="AH19" s="54">
        <f t="shared" ref="AH19" si="10">AVERAGE(B19:AF19)</f>
        <v>23.158064516129027</v>
      </c>
    </row>
    <row r="20" spans="1:34" ht="17.100000000000001" customHeight="1" x14ac:dyDescent="0.2">
      <c r="A20" s="38" t="s">
        <v>10</v>
      </c>
      <c r="B20" s="13">
        <f>[16]Dezembro!$D$5</f>
        <v>18</v>
      </c>
      <c r="C20" s="13">
        <f>[16]Dezembro!$D$6</f>
        <v>19.5</v>
      </c>
      <c r="D20" s="13">
        <f>[16]Dezembro!$D$7</f>
        <v>20.399999999999999</v>
      </c>
      <c r="E20" s="13">
        <f>[16]Dezembro!$D$8</f>
        <v>23.2</v>
      </c>
      <c r="F20" s="13">
        <f>[16]Dezembro!$D$9</f>
        <v>23.1</v>
      </c>
      <c r="G20" s="13">
        <f>[16]Dezembro!$D$10</f>
        <v>22.7</v>
      </c>
      <c r="H20" s="13">
        <f>[16]Dezembro!$D$11</f>
        <v>22.8</v>
      </c>
      <c r="I20" s="13">
        <f>[16]Dezembro!$D$12</f>
        <v>22.3</v>
      </c>
      <c r="J20" s="13">
        <f>[16]Dezembro!$D$13</f>
        <v>21.8</v>
      </c>
      <c r="K20" s="13">
        <f>[16]Dezembro!$D$14</f>
        <v>21.8</v>
      </c>
      <c r="L20" s="13">
        <f>[16]Dezembro!$D$15</f>
        <v>19.5</v>
      </c>
      <c r="M20" s="13">
        <f>[16]Dezembro!$D$16</f>
        <v>17.5</v>
      </c>
      <c r="N20" s="13">
        <f>[16]Dezembro!$D$17</f>
        <v>21.6</v>
      </c>
      <c r="O20" s="13">
        <f>[16]Dezembro!$D$18</f>
        <v>22.5</v>
      </c>
      <c r="P20" s="13">
        <f>[16]Dezembro!$D$19</f>
        <v>23</v>
      </c>
      <c r="Q20" s="13">
        <f>[16]Dezembro!$D$20</f>
        <v>22.1</v>
      </c>
      <c r="R20" s="13">
        <f>[16]Dezembro!$D$21</f>
        <v>22.3</v>
      </c>
      <c r="S20" s="13">
        <f>[16]Dezembro!$D$22</f>
        <v>21.7</v>
      </c>
      <c r="T20" s="13">
        <f>[16]Dezembro!$D$23</f>
        <v>20.6</v>
      </c>
      <c r="U20" s="13">
        <f>[16]Dezembro!$D$24</f>
        <v>22.3</v>
      </c>
      <c r="V20" s="13">
        <f>[16]Dezembro!$D$25</f>
        <v>21.5</v>
      </c>
      <c r="W20" s="13">
        <f>[16]Dezembro!$D$26</f>
        <v>21.5</v>
      </c>
      <c r="X20" s="13">
        <f>[16]Dezembro!$D$27</f>
        <v>21.8</v>
      </c>
      <c r="Y20" s="13">
        <f>[16]Dezembro!$D$28</f>
        <v>22.2</v>
      </c>
      <c r="Z20" s="13">
        <f>[16]Dezembro!$D$29</f>
        <v>21.8</v>
      </c>
      <c r="AA20" s="13">
        <f>[16]Dezembro!$D$30</f>
        <v>21.3</v>
      </c>
      <c r="AB20" s="13">
        <f>[16]Dezembro!$D$31</f>
        <v>21.6</v>
      </c>
      <c r="AC20" s="13">
        <f>[16]Dezembro!$D$32</f>
        <v>22.1</v>
      </c>
      <c r="AD20" s="13">
        <f>[16]Dezembro!$D$33</f>
        <v>21.8</v>
      </c>
      <c r="AE20" s="13">
        <f>[16]Dezembro!$D$34</f>
        <v>21.1</v>
      </c>
      <c r="AF20" s="13">
        <f>[16]Dezembro!$D$35</f>
        <v>22.5</v>
      </c>
      <c r="AG20" s="22">
        <f t="shared" si="7"/>
        <v>17.5</v>
      </c>
      <c r="AH20" s="54">
        <f t="shared" si="8"/>
        <v>21.545161290322582</v>
      </c>
    </row>
    <row r="21" spans="1:34" ht="17.100000000000001" customHeight="1" x14ac:dyDescent="0.2">
      <c r="A21" s="38" t="s">
        <v>11</v>
      </c>
      <c r="B21" s="13">
        <f>[17]Dezembro!$D$5</f>
        <v>20.7</v>
      </c>
      <c r="C21" s="13">
        <f>[17]Dezembro!$D$6</f>
        <v>20.9</v>
      </c>
      <c r="D21" s="13">
        <f>[17]Dezembro!$D$7</f>
        <v>20.5</v>
      </c>
      <c r="E21" s="13">
        <f>[17]Dezembro!$D$8</f>
        <v>22.2</v>
      </c>
      <c r="F21" s="13">
        <f>[17]Dezembro!$D$9</f>
        <v>21.3</v>
      </c>
      <c r="G21" s="13">
        <f>[17]Dezembro!$D$10</f>
        <v>22.1</v>
      </c>
      <c r="H21" s="13">
        <f>[17]Dezembro!$D$11</f>
        <v>21.7</v>
      </c>
      <c r="I21" s="13">
        <f>[17]Dezembro!$D$12</f>
        <v>22.6</v>
      </c>
      <c r="J21" s="13">
        <f>[17]Dezembro!$D$13</f>
        <v>22.4</v>
      </c>
      <c r="K21" s="13">
        <f>[17]Dezembro!$D$14</f>
        <v>23.8</v>
      </c>
      <c r="L21" s="13">
        <f>[17]Dezembro!$D$15</f>
        <v>20.100000000000001</v>
      </c>
      <c r="M21" s="13">
        <f>[17]Dezembro!$D$16</f>
        <v>19.5</v>
      </c>
      <c r="N21" s="13">
        <f>[17]Dezembro!$D$17</f>
        <v>22</v>
      </c>
      <c r="O21" s="13">
        <f>[17]Dezembro!$D$18</f>
        <v>24.9</v>
      </c>
      <c r="P21" s="13">
        <f>[17]Dezembro!$D$19</f>
        <v>22.5</v>
      </c>
      <c r="Q21" s="13">
        <f>[17]Dezembro!$D$20</f>
        <v>22.3</v>
      </c>
      <c r="R21" s="13">
        <f>[17]Dezembro!$D$21</f>
        <v>21.2</v>
      </c>
      <c r="S21" s="13">
        <f>[17]Dezembro!$D$22</f>
        <v>20.7</v>
      </c>
      <c r="T21" s="13">
        <f>[17]Dezembro!$D$23</f>
        <v>22.6</v>
      </c>
      <c r="U21" s="13">
        <f>[17]Dezembro!$D$24</f>
        <v>22.5</v>
      </c>
      <c r="V21" s="13">
        <f>[17]Dezembro!$D$25</f>
        <v>22.3</v>
      </c>
      <c r="W21" s="13">
        <f>[17]Dezembro!$D$26</f>
        <v>23.5</v>
      </c>
      <c r="X21" s="13">
        <f>[17]Dezembro!$D$27</f>
        <v>22.3</v>
      </c>
      <c r="Y21" s="13">
        <f>[17]Dezembro!$D$28</f>
        <v>22.6</v>
      </c>
      <c r="Z21" s="13">
        <f>[17]Dezembro!$D$29</f>
        <v>22.5</v>
      </c>
      <c r="AA21" s="13">
        <f>[17]Dezembro!$D$30</f>
        <v>22.9</v>
      </c>
      <c r="AB21" s="13">
        <f>[17]Dezembro!$D$31</f>
        <v>23.4</v>
      </c>
      <c r="AC21" s="13">
        <f>[17]Dezembro!$D$32</f>
        <v>23.2</v>
      </c>
      <c r="AD21" s="13">
        <f>[17]Dezembro!$D$33</f>
        <v>23.5</v>
      </c>
      <c r="AE21" s="13">
        <f>[17]Dezembro!$D$34</f>
        <v>23</v>
      </c>
      <c r="AF21" s="13">
        <f>[17]Dezembro!$D$35</f>
        <v>24.3</v>
      </c>
      <c r="AG21" s="22">
        <f t="shared" si="7"/>
        <v>19.5</v>
      </c>
      <c r="AH21" s="54">
        <f t="shared" si="8"/>
        <v>22.258064516129028</v>
      </c>
    </row>
    <row r="22" spans="1:34" ht="17.100000000000001" customHeight="1" x14ac:dyDescent="0.2">
      <c r="A22" s="38" t="s">
        <v>12</v>
      </c>
      <c r="B22" s="13">
        <f>[18]Dezembro!$D$5</f>
        <v>20.7</v>
      </c>
      <c r="C22" s="13">
        <f>[18]Dezembro!$D$6</f>
        <v>22.6</v>
      </c>
      <c r="D22" s="13">
        <f>[18]Dezembro!$D$7</f>
        <v>24.5</v>
      </c>
      <c r="E22" s="13">
        <f>[18]Dezembro!$D$8</f>
        <v>22.6</v>
      </c>
      <c r="F22" s="13">
        <f>[18]Dezembro!$D$9</f>
        <v>23.2</v>
      </c>
      <c r="G22" s="13">
        <f>[18]Dezembro!$D$10</f>
        <v>24.4</v>
      </c>
      <c r="H22" s="13">
        <f>[18]Dezembro!$D$11</f>
        <v>24.7</v>
      </c>
      <c r="I22" s="13">
        <f>[18]Dezembro!$D$12</f>
        <v>24.3</v>
      </c>
      <c r="J22" s="13">
        <f>[18]Dezembro!$D$13</f>
        <v>24.6</v>
      </c>
      <c r="K22" s="13">
        <f>[18]Dezembro!$D$14</f>
        <v>23.1</v>
      </c>
      <c r="L22" s="13">
        <f>[18]Dezembro!$D$15</f>
        <v>21.6</v>
      </c>
      <c r="M22" s="13">
        <f>[18]Dezembro!$D$16</f>
        <v>21.1</v>
      </c>
      <c r="N22" s="13">
        <f>[18]Dezembro!$D$17</f>
        <v>21.7</v>
      </c>
      <c r="O22" s="13">
        <f>[18]Dezembro!$D$18</f>
        <v>24.2</v>
      </c>
      <c r="P22" s="13">
        <f>[18]Dezembro!$D$19</f>
        <v>24.6</v>
      </c>
      <c r="Q22" s="13">
        <f>[18]Dezembro!$D$20</f>
        <v>25.4</v>
      </c>
      <c r="R22" s="13">
        <f>[18]Dezembro!$D$21</f>
        <v>24.6</v>
      </c>
      <c r="S22" s="13">
        <f>[18]Dezembro!$D$22</f>
        <v>22.3</v>
      </c>
      <c r="T22" s="13">
        <f>[18]Dezembro!$D$23</f>
        <v>24.5</v>
      </c>
      <c r="U22" s="13">
        <f>[18]Dezembro!$D$24</f>
        <v>21.9</v>
      </c>
      <c r="V22" s="13">
        <f>[18]Dezembro!$D$25</f>
        <v>21.8</v>
      </c>
      <c r="W22" s="13">
        <f>[18]Dezembro!$D$26</f>
        <v>23.6</v>
      </c>
      <c r="X22" s="13">
        <f>[18]Dezembro!$D$27</f>
        <v>23.4</v>
      </c>
      <c r="Y22" s="13">
        <f>[18]Dezembro!$D$28</f>
        <v>22.5</v>
      </c>
      <c r="Z22" s="13">
        <f>[18]Dezembro!$D$29</f>
        <v>23.3</v>
      </c>
      <c r="AA22" s="13">
        <f>[18]Dezembro!$D$30</f>
        <v>23.8</v>
      </c>
      <c r="AB22" s="13">
        <f>[18]Dezembro!$D$31</f>
        <v>24.7</v>
      </c>
      <c r="AC22" s="13">
        <f>[18]Dezembro!$D$32</f>
        <v>24.2</v>
      </c>
      <c r="AD22" s="13">
        <f>[18]Dezembro!$D$33</f>
        <v>23.1</v>
      </c>
      <c r="AE22" s="13">
        <f>[18]Dezembro!$D$34</f>
        <v>24.4</v>
      </c>
      <c r="AF22" s="13">
        <f>[18]Dezembro!$D$35</f>
        <v>25.3</v>
      </c>
      <c r="AG22" s="22">
        <f t="shared" si="7"/>
        <v>20.7</v>
      </c>
      <c r="AH22" s="54">
        <f t="shared" si="8"/>
        <v>23.441935483870967</v>
      </c>
    </row>
    <row r="23" spans="1:34" ht="17.100000000000001" customHeight="1" x14ac:dyDescent="0.2">
      <c r="A23" s="38" t="s">
        <v>13</v>
      </c>
      <c r="B23" s="13">
        <f>[19]Dezembro!$D$5</f>
        <v>21.2</v>
      </c>
      <c r="C23" s="13">
        <f>[19]Dezembro!$D$6</f>
        <v>22</v>
      </c>
      <c r="D23" s="13">
        <f>[19]Dezembro!$D$7</f>
        <v>24.7</v>
      </c>
      <c r="E23" s="13">
        <f>[19]Dezembro!$D$8</f>
        <v>23</v>
      </c>
      <c r="F23" s="13">
        <f>[19]Dezembro!$D$9</f>
        <v>23.6</v>
      </c>
      <c r="G23" s="13">
        <f>[19]Dezembro!$D$10</f>
        <v>23.9</v>
      </c>
      <c r="H23" s="13">
        <f>[19]Dezembro!$D$11</f>
        <v>24.8</v>
      </c>
      <c r="I23" s="13">
        <f>[19]Dezembro!$D$12</f>
        <v>23.4</v>
      </c>
      <c r="J23" s="13">
        <f>[19]Dezembro!$D$13</f>
        <v>23.4</v>
      </c>
      <c r="K23" s="13">
        <f>[19]Dezembro!$D$14</f>
        <v>22.9</v>
      </c>
      <c r="L23" s="13">
        <f>[19]Dezembro!$D$15</f>
        <v>21.6</v>
      </c>
      <c r="M23" s="13">
        <f>[19]Dezembro!$D$16</f>
        <v>22.7</v>
      </c>
      <c r="N23" s="13">
        <f>[19]Dezembro!$D$17</f>
        <v>22.1</v>
      </c>
      <c r="O23" s="13">
        <f>[19]Dezembro!$D$18</f>
        <v>24.1</v>
      </c>
      <c r="P23" s="13">
        <f>[19]Dezembro!$D$19</f>
        <v>25.5</v>
      </c>
      <c r="Q23" s="13">
        <f>[19]Dezembro!$D$20</f>
        <v>26</v>
      </c>
      <c r="R23" s="13">
        <f>[19]Dezembro!$D$21</f>
        <v>24.8</v>
      </c>
      <c r="S23" s="13">
        <f>[19]Dezembro!$D$22</f>
        <v>23.2</v>
      </c>
      <c r="T23" s="13">
        <f>[19]Dezembro!$D$23</f>
        <v>24</v>
      </c>
      <c r="U23" s="13">
        <f>[19]Dezembro!$D$24</f>
        <v>22.9</v>
      </c>
      <c r="V23" s="13">
        <f>[19]Dezembro!$D$25</f>
        <v>23</v>
      </c>
      <c r="W23" s="13">
        <f>[19]Dezembro!$D$26</f>
        <v>23.5</v>
      </c>
      <c r="X23" s="13">
        <f>[19]Dezembro!$D$27</f>
        <v>23.5</v>
      </c>
      <c r="Y23" s="13">
        <f>[19]Dezembro!$D$28</f>
        <v>23.9</v>
      </c>
      <c r="Z23" s="13">
        <f>[19]Dezembro!$D$29</f>
        <v>23.7</v>
      </c>
      <c r="AA23" s="13">
        <f>[19]Dezembro!$D$30</f>
        <v>22.9</v>
      </c>
      <c r="AB23" s="13">
        <f>[19]Dezembro!$D$31</f>
        <v>24.1</v>
      </c>
      <c r="AC23" s="13">
        <f>[19]Dezembro!$D$32</f>
        <v>25.5</v>
      </c>
      <c r="AD23" s="13">
        <f>[19]Dezembro!$D$33</f>
        <v>24.3</v>
      </c>
      <c r="AE23" s="13">
        <f>[19]Dezembro!$D$34</f>
        <v>24.6</v>
      </c>
      <c r="AF23" s="13">
        <f>[19]Dezembro!$D$35</f>
        <v>25.3</v>
      </c>
      <c r="AG23" s="22">
        <f t="shared" si="7"/>
        <v>21.2</v>
      </c>
      <c r="AH23" s="54">
        <f t="shared" si="8"/>
        <v>23.680645161290322</v>
      </c>
    </row>
    <row r="24" spans="1:34" ht="17.100000000000001" customHeight="1" x14ac:dyDescent="0.2">
      <c r="A24" s="38" t="s">
        <v>14</v>
      </c>
      <c r="B24" s="13">
        <f>[20]Dezembro!$D$5</f>
        <v>21.3</v>
      </c>
      <c r="C24" s="13">
        <f>[20]Dezembro!$D$6</f>
        <v>22.1</v>
      </c>
      <c r="D24" s="13">
        <f>[20]Dezembro!$D$7</f>
        <v>21.2</v>
      </c>
      <c r="E24" s="13">
        <f>[20]Dezembro!$D$8</f>
        <v>23</v>
      </c>
      <c r="F24" s="13">
        <f>[20]Dezembro!$D$9</f>
        <v>22.6</v>
      </c>
      <c r="G24" s="13">
        <f>[20]Dezembro!$D$10</f>
        <v>22.3</v>
      </c>
      <c r="H24" s="13">
        <f>[20]Dezembro!$D$11</f>
        <v>22.8</v>
      </c>
      <c r="I24" s="13">
        <f>[20]Dezembro!$D$12</f>
        <v>23.7</v>
      </c>
      <c r="J24" s="13">
        <f>[20]Dezembro!$D$13</f>
        <v>21.8</v>
      </c>
      <c r="K24" s="13">
        <f>[20]Dezembro!$D$14</f>
        <v>22.8</v>
      </c>
      <c r="L24" s="13">
        <f>[20]Dezembro!$D$15</f>
        <v>22.8</v>
      </c>
      <c r="M24" s="13">
        <f>[20]Dezembro!$D$16</f>
        <v>19.8</v>
      </c>
      <c r="N24" s="13">
        <f>[20]Dezembro!$D$17</f>
        <v>23.7</v>
      </c>
      <c r="O24" s="13">
        <f>[20]Dezembro!$D$18</f>
        <v>22.6</v>
      </c>
      <c r="P24" s="13">
        <f>[20]Dezembro!$D$19</f>
        <v>23.9</v>
      </c>
      <c r="Q24" s="13">
        <f>[20]Dezembro!$D$20</f>
        <v>23.5</v>
      </c>
      <c r="R24" s="13">
        <f>[20]Dezembro!$D$21</f>
        <v>22.1</v>
      </c>
      <c r="S24" s="13">
        <f>[20]Dezembro!$D$22</f>
        <v>21.3</v>
      </c>
      <c r="T24" s="13">
        <f>[20]Dezembro!$D$23</f>
        <v>22.5</v>
      </c>
      <c r="U24" s="13">
        <f>[20]Dezembro!$D$24</f>
        <v>21.3</v>
      </c>
      <c r="V24" s="13">
        <f>[20]Dezembro!$D$25</f>
        <v>21.5</v>
      </c>
      <c r="W24" s="13">
        <f>[20]Dezembro!$D$26</f>
        <v>22.2</v>
      </c>
      <c r="X24" s="13">
        <f>[20]Dezembro!$D$27</f>
        <v>22.5</v>
      </c>
      <c r="Y24" s="13">
        <f>[20]Dezembro!$D$28</f>
        <v>22.1</v>
      </c>
      <c r="Z24" s="13">
        <f>[20]Dezembro!$D$29</f>
        <v>20.6</v>
      </c>
      <c r="AA24" s="13">
        <f>[20]Dezembro!$D$30</f>
        <v>21.4</v>
      </c>
      <c r="AB24" s="13">
        <f>[20]Dezembro!$D$31</f>
        <v>21.4</v>
      </c>
      <c r="AC24" s="13">
        <f>[20]Dezembro!$D$32</f>
        <v>21.7</v>
      </c>
      <c r="AD24" s="13">
        <f>[20]Dezembro!$D$33</f>
        <v>21.8</v>
      </c>
      <c r="AE24" s="13">
        <f>[20]Dezembro!$D$34</f>
        <v>21.5</v>
      </c>
      <c r="AF24" s="13">
        <f>[20]Dezembro!$D$35</f>
        <v>21.9</v>
      </c>
      <c r="AG24" s="22">
        <f t="shared" si="7"/>
        <v>19.8</v>
      </c>
      <c r="AH24" s="54">
        <f t="shared" si="8"/>
        <v>22.119354838709679</v>
      </c>
    </row>
    <row r="25" spans="1:34" ht="17.100000000000001" customHeight="1" x14ac:dyDescent="0.2">
      <c r="A25" s="38" t="s">
        <v>15</v>
      </c>
      <c r="B25" s="13">
        <f>[21]Dezembro!$D$5</f>
        <v>17.7</v>
      </c>
      <c r="C25" s="13">
        <f>[21]Dezembro!$D$6</f>
        <v>19.8</v>
      </c>
      <c r="D25" s="13">
        <f>[21]Dezembro!$D$7</f>
        <v>22.1</v>
      </c>
      <c r="E25" s="13">
        <f>[21]Dezembro!$D$8</f>
        <v>21.1</v>
      </c>
      <c r="F25" s="13">
        <f>[21]Dezembro!$D$9</f>
        <v>23.9</v>
      </c>
      <c r="G25" s="13">
        <f>[21]Dezembro!$D$10</f>
        <v>22.7</v>
      </c>
      <c r="H25" s="13">
        <f>[21]Dezembro!$D$11</f>
        <v>23</v>
      </c>
      <c r="I25" s="13">
        <f>[21]Dezembro!$D$12</f>
        <v>23.2</v>
      </c>
      <c r="J25" s="13">
        <f>[21]Dezembro!$D$13</f>
        <v>23</v>
      </c>
      <c r="K25" s="13">
        <f>[21]Dezembro!$D$14</f>
        <v>23.6</v>
      </c>
      <c r="L25" s="13">
        <f>[21]Dezembro!$D$15</f>
        <v>23.2</v>
      </c>
      <c r="M25" s="13">
        <f>[21]Dezembro!$D$16</f>
        <v>21.9</v>
      </c>
      <c r="N25" s="13">
        <f>[21]Dezembro!$D$17</f>
        <v>21</v>
      </c>
      <c r="O25" s="13">
        <f>[21]Dezembro!$D$18</f>
        <v>23</v>
      </c>
      <c r="P25" s="13">
        <f>[21]Dezembro!$D$19</f>
        <v>23.5</v>
      </c>
      <c r="Q25" s="13">
        <f>[21]Dezembro!$D$20</f>
        <v>21.9</v>
      </c>
      <c r="R25" s="13">
        <f>[21]Dezembro!$D$21</f>
        <v>23.6</v>
      </c>
      <c r="S25" s="13">
        <f>[21]Dezembro!$D$22</f>
        <v>22.4</v>
      </c>
      <c r="T25" s="13">
        <f>[21]Dezembro!$D$23</f>
        <v>23.2</v>
      </c>
      <c r="U25" s="13">
        <f>[21]Dezembro!$D$24</f>
        <v>22.5</v>
      </c>
      <c r="V25" s="13">
        <f>[21]Dezembro!$D$25</f>
        <v>22.6</v>
      </c>
      <c r="W25" s="13">
        <f>[21]Dezembro!$D$26</f>
        <v>22.9</v>
      </c>
      <c r="X25" s="13">
        <f>[21]Dezembro!$D$27</f>
        <v>22.5</v>
      </c>
      <c r="Y25" s="13">
        <f>[21]Dezembro!$D$28</f>
        <v>22.2</v>
      </c>
      <c r="Z25" s="13">
        <f>[21]Dezembro!$D$29</f>
        <v>21.6</v>
      </c>
      <c r="AA25" s="13">
        <f>[21]Dezembro!$D$30</f>
        <v>21.8</v>
      </c>
      <c r="AB25" s="13">
        <f>[21]Dezembro!$D$31</f>
        <v>22.7</v>
      </c>
      <c r="AC25" s="13">
        <f>[21]Dezembro!$D$32</f>
        <v>22</v>
      </c>
      <c r="AD25" s="13">
        <f>[21]Dezembro!$D$33</f>
        <v>22.5</v>
      </c>
      <c r="AE25" s="13">
        <f>[21]Dezembro!$D$34</f>
        <v>22.5</v>
      </c>
      <c r="AF25" s="13">
        <f>[21]Dezembro!$D$35</f>
        <v>23.7</v>
      </c>
      <c r="AG25" s="22">
        <f t="shared" si="7"/>
        <v>17.7</v>
      </c>
      <c r="AH25" s="54">
        <f t="shared" si="8"/>
        <v>22.36451612903226</v>
      </c>
    </row>
    <row r="26" spans="1:34" ht="17.100000000000001" customHeight="1" x14ac:dyDescent="0.2">
      <c r="A26" s="38" t="s">
        <v>64</v>
      </c>
      <c r="B26" s="13">
        <f>[22]Dezembro!$D$5</f>
        <v>21.5</v>
      </c>
      <c r="C26" s="13">
        <f>[22]Dezembro!$D$6</f>
        <v>21.9</v>
      </c>
      <c r="D26" s="13">
        <f>[22]Dezembro!$D$7</f>
        <v>24.5</v>
      </c>
      <c r="E26" s="13">
        <f>[22]Dezembro!$D$8</f>
        <v>23.3</v>
      </c>
      <c r="F26" s="13">
        <f>[22]Dezembro!$D$9</f>
        <v>23.5</v>
      </c>
      <c r="G26" s="13">
        <f>[22]Dezembro!$D$10</f>
        <v>23.4</v>
      </c>
      <c r="H26" s="13">
        <f>[22]Dezembro!$D$11</f>
        <v>23.5</v>
      </c>
      <c r="I26" s="13">
        <f>[22]Dezembro!$D$12</f>
        <v>23.8</v>
      </c>
      <c r="J26" s="13">
        <f>[22]Dezembro!$D$13</f>
        <v>23.6</v>
      </c>
      <c r="K26" s="13">
        <f>[22]Dezembro!$D$14</f>
        <v>22.6</v>
      </c>
      <c r="L26" s="13">
        <f>[22]Dezembro!$D$15</f>
        <v>21.9</v>
      </c>
      <c r="M26" s="13">
        <f>[22]Dezembro!$D$16</f>
        <v>21.3</v>
      </c>
      <c r="N26" s="13">
        <f>[22]Dezembro!$D$17</f>
        <v>20.8</v>
      </c>
      <c r="O26" s="13">
        <f>[22]Dezembro!$D$18</f>
        <v>23.3</v>
      </c>
      <c r="P26" s="13">
        <f>[22]Dezembro!$D$19</f>
        <v>24.5</v>
      </c>
      <c r="Q26" s="13">
        <f>[22]Dezembro!$D$20</f>
        <v>24.7</v>
      </c>
      <c r="R26" s="13">
        <f>[22]Dezembro!$D$21</f>
        <v>26.8</v>
      </c>
      <c r="S26" s="13">
        <f>[22]Dezembro!$D$22</f>
        <v>23.2</v>
      </c>
      <c r="T26" s="13">
        <f>[22]Dezembro!$D$23</f>
        <v>24.8</v>
      </c>
      <c r="U26" s="13">
        <f>[22]Dezembro!$D$24</f>
        <v>23.1</v>
      </c>
      <c r="V26" s="13">
        <f>[22]Dezembro!$D$25</f>
        <v>23.2</v>
      </c>
      <c r="W26" s="13">
        <f>[22]Dezembro!$D$26</f>
        <v>24.3</v>
      </c>
      <c r="X26" s="13">
        <f>[22]Dezembro!$D$27</f>
        <v>24.3</v>
      </c>
      <c r="Y26" s="13">
        <f>[22]Dezembro!$D$28</f>
        <v>23.1</v>
      </c>
      <c r="Z26" s="13">
        <f>[22]Dezembro!$D$29</f>
        <v>22.9</v>
      </c>
      <c r="AA26" s="13">
        <f>[22]Dezembro!$D$30</f>
        <v>23.5</v>
      </c>
      <c r="AB26" s="13">
        <f>[22]Dezembro!$D$31</f>
        <v>24.7</v>
      </c>
      <c r="AC26" s="13">
        <f>[22]Dezembro!$D$32</f>
        <v>25.3</v>
      </c>
      <c r="AD26" s="13">
        <f>[22]Dezembro!$D$33</f>
        <v>24.1</v>
      </c>
      <c r="AE26" s="13">
        <f>[22]Dezembro!$D$34</f>
        <v>24.5</v>
      </c>
      <c r="AF26" s="13">
        <f>[22]Dezembro!$D$35</f>
        <v>26.3</v>
      </c>
      <c r="AG26" s="22">
        <f t="shared" si="7"/>
        <v>20.8</v>
      </c>
      <c r="AH26" s="54">
        <f t="shared" si="8"/>
        <v>23.619354838709675</v>
      </c>
    </row>
    <row r="27" spans="1:34" ht="17.100000000000001" customHeight="1" x14ac:dyDescent="0.2">
      <c r="A27" s="38" t="s">
        <v>17</v>
      </c>
      <c r="B27" s="13">
        <f>[23]Dezembro!$D$5</f>
        <v>18.100000000000001</v>
      </c>
      <c r="C27" s="13">
        <f>[23]Dezembro!$D$6</f>
        <v>21.2</v>
      </c>
      <c r="D27" s="13">
        <f>[23]Dezembro!$D$7</f>
        <v>19.5</v>
      </c>
      <c r="E27" s="13">
        <f>[23]Dezembro!$D$8</f>
        <v>21.7</v>
      </c>
      <c r="F27" s="13">
        <f>[23]Dezembro!$D$9</f>
        <v>21.1</v>
      </c>
      <c r="G27" s="13">
        <f>[23]Dezembro!$D$10</f>
        <v>22.3</v>
      </c>
      <c r="H27" s="13">
        <f>[23]Dezembro!$D$11</f>
        <v>21.8</v>
      </c>
      <c r="I27" s="13">
        <f>[23]Dezembro!$D$12</f>
        <v>21.9</v>
      </c>
      <c r="J27" s="13">
        <f>[23]Dezembro!$D$13</f>
        <v>20.2</v>
      </c>
      <c r="K27" s="13">
        <f>[23]Dezembro!$D$14</f>
        <v>23.3</v>
      </c>
      <c r="L27" s="13">
        <f>[23]Dezembro!$D$15</f>
        <v>17.399999999999999</v>
      </c>
      <c r="M27" s="13">
        <f>[23]Dezembro!$D$16</f>
        <v>14.7</v>
      </c>
      <c r="N27" s="13">
        <f>[23]Dezembro!$D$17</f>
        <v>22.2</v>
      </c>
      <c r="O27" s="13">
        <f>[23]Dezembro!$D$18</f>
        <v>22</v>
      </c>
      <c r="P27" s="13">
        <f>[23]Dezembro!$D$19</f>
        <v>20.6</v>
      </c>
      <c r="Q27" s="13">
        <f>[23]Dezembro!$D$20</f>
        <v>21</v>
      </c>
      <c r="R27" s="13">
        <f>[23]Dezembro!$D$21</f>
        <v>19.600000000000001</v>
      </c>
      <c r="S27" s="13">
        <f>[23]Dezembro!$D$22</f>
        <v>20.3</v>
      </c>
      <c r="T27" s="13">
        <f>[23]Dezembro!$D$23</f>
        <v>21.2</v>
      </c>
      <c r="U27" s="13">
        <f>[23]Dezembro!$D$24</f>
        <v>21.4</v>
      </c>
      <c r="V27" s="13">
        <f>[23]Dezembro!$D$25</f>
        <v>21.8</v>
      </c>
      <c r="W27" s="13">
        <f>[23]Dezembro!$D$26</f>
        <v>21.6</v>
      </c>
      <c r="X27" s="13">
        <f>[23]Dezembro!$D$27</f>
        <v>21.6</v>
      </c>
      <c r="Y27" s="13">
        <f>[23]Dezembro!$D$28</f>
        <v>21.7</v>
      </c>
      <c r="Z27" s="13">
        <f>[23]Dezembro!$D$29</f>
        <v>22</v>
      </c>
      <c r="AA27" s="13">
        <f>[23]Dezembro!$D$30</f>
        <v>21.4</v>
      </c>
      <c r="AB27" s="13">
        <f>[23]Dezembro!$D$31</f>
        <v>22.1</v>
      </c>
      <c r="AC27" s="13">
        <f>[23]Dezembro!$D$32</f>
        <v>21.7</v>
      </c>
      <c r="AD27" s="13">
        <f>[23]Dezembro!$D$33</f>
        <v>22.2</v>
      </c>
      <c r="AE27" s="13">
        <f>[23]Dezembro!$D$34</f>
        <v>20.6</v>
      </c>
      <c r="AF27" s="13">
        <f>[23]Dezembro!$D$35</f>
        <v>21.3</v>
      </c>
      <c r="AG27" s="22">
        <f t="shared" si="7"/>
        <v>14.7</v>
      </c>
      <c r="AH27" s="54">
        <f t="shared" si="8"/>
        <v>20.951612903225811</v>
      </c>
    </row>
    <row r="28" spans="1:34" ht="17.100000000000001" customHeight="1" x14ac:dyDescent="0.2">
      <c r="A28" s="38" t="s">
        <v>18</v>
      </c>
      <c r="B28" s="13">
        <f>[24]Dezembro!$D$5</f>
        <v>19.399999999999999</v>
      </c>
      <c r="C28" s="13">
        <f>[24]Dezembro!$D$6</f>
        <v>19.600000000000001</v>
      </c>
      <c r="D28" s="13">
        <f>[24]Dezembro!$D$7</f>
        <v>21.3</v>
      </c>
      <c r="E28" s="13">
        <f>[24]Dezembro!$D$8</f>
        <v>19.899999999999999</v>
      </c>
      <c r="F28" s="13">
        <f>[24]Dezembro!$D$9</f>
        <v>20.399999999999999</v>
      </c>
      <c r="G28" s="13">
        <f>[24]Dezembro!$D$10</f>
        <v>21.4</v>
      </c>
      <c r="H28" s="13">
        <f>[24]Dezembro!$D$11</f>
        <v>21.3</v>
      </c>
      <c r="I28" s="13">
        <f>[24]Dezembro!$D$12</f>
        <v>21.5</v>
      </c>
      <c r="J28" s="13">
        <f>[24]Dezembro!$D$13</f>
        <v>21.2</v>
      </c>
      <c r="K28" s="13">
        <f>[24]Dezembro!$D$14</f>
        <v>21</v>
      </c>
      <c r="L28" s="13">
        <f>[24]Dezembro!$D$15</f>
        <v>18.399999999999999</v>
      </c>
      <c r="M28" s="13">
        <f>[24]Dezembro!$D$16</f>
        <v>18</v>
      </c>
      <c r="N28" s="13">
        <f>[24]Dezembro!$D$17</f>
        <v>20.6</v>
      </c>
      <c r="O28" s="13">
        <f>[24]Dezembro!$D$18</f>
        <v>21.2</v>
      </c>
      <c r="P28" s="13">
        <f>[24]Dezembro!$D$19</f>
        <v>20.2</v>
      </c>
      <c r="Q28" s="13">
        <f>[24]Dezembro!$D$20</f>
        <v>21.2</v>
      </c>
      <c r="R28" s="13">
        <f>[24]Dezembro!$D$21</f>
        <v>19.7</v>
      </c>
      <c r="S28" s="13">
        <f>[24]Dezembro!$D$22</f>
        <v>19.7</v>
      </c>
      <c r="T28" s="13">
        <f>[24]Dezembro!$D$23</f>
        <v>21.2</v>
      </c>
      <c r="U28" s="13">
        <f>[24]Dezembro!$D$24</f>
        <v>19.3</v>
      </c>
      <c r="V28" s="13">
        <f>[24]Dezembro!$D$25</f>
        <v>19.399999999999999</v>
      </c>
      <c r="W28" s="13">
        <f>[24]Dezembro!$D$26</f>
        <v>20.5</v>
      </c>
      <c r="X28" s="13">
        <f>[24]Dezembro!$D$27</f>
        <v>20.3</v>
      </c>
      <c r="Y28" s="13">
        <f>[24]Dezembro!$D$28</f>
        <v>20.6</v>
      </c>
      <c r="Z28" s="13">
        <f>[24]Dezembro!$D$29</f>
        <v>20.5</v>
      </c>
      <c r="AA28" s="13">
        <f>[24]Dezembro!$D$30</f>
        <v>20.3</v>
      </c>
      <c r="AB28" s="13">
        <f>[24]Dezembro!$D$31</f>
        <v>19.2</v>
      </c>
      <c r="AC28" s="13">
        <f>[24]Dezembro!$D$32</f>
        <v>20.9</v>
      </c>
      <c r="AD28" s="13">
        <f>[24]Dezembro!$D$33</f>
        <v>20.7</v>
      </c>
      <c r="AE28" s="13">
        <f>[24]Dezembro!$D$34</f>
        <v>20.9</v>
      </c>
      <c r="AF28" s="13">
        <f>[24]Dezembro!$D$35</f>
        <v>21.8</v>
      </c>
      <c r="AG28" s="22">
        <f t="shared" si="7"/>
        <v>18</v>
      </c>
      <c r="AH28" s="54">
        <f t="shared" si="8"/>
        <v>20.374193548387094</v>
      </c>
    </row>
    <row r="29" spans="1:34" ht="17.100000000000001" customHeight="1" x14ac:dyDescent="0.2">
      <c r="A29" s="38" t="s">
        <v>19</v>
      </c>
      <c r="B29" s="13">
        <f>[25]Dezembro!$D$5</f>
        <v>18.7</v>
      </c>
      <c r="C29" s="13">
        <f>[25]Dezembro!$D$6</f>
        <v>20.100000000000001</v>
      </c>
      <c r="D29" s="13">
        <f>[25]Dezembro!$D$7</f>
        <v>20.5</v>
      </c>
      <c r="E29" s="13">
        <f>[25]Dezembro!$D$8</f>
        <v>21.8</v>
      </c>
      <c r="F29" s="13">
        <f>[25]Dezembro!$D$9</f>
        <v>22.1</v>
      </c>
      <c r="G29" s="13">
        <f>[25]Dezembro!$D$10</f>
        <v>22.1</v>
      </c>
      <c r="H29" s="13">
        <f>[25]Dezembro!$D$11</f>
        <v>22</v>
      </c>
      <c r="I29" s="13">
        <f>[25]Dezembro!$D$12</f>
        <v>21.4</v>
      </c>
      <c r="J29" s="13">
        <f>[25]Dezembro!$D$13</f>
        <v>20.2</v>
      </c>
      <c r="K29" s="13">
        <f>[25]Dezembro!$D$14</f>
        <v>21</v>
      </c>
      <c r="L29" s="13">
        <f>[25]Dezembro!$D$15</f>
        <v>19</v>
      </c>
      <c r="M29" s="13">
        <f>[25]Dezembro!$D$16</f>
        <v>18.8</v>
      </c>
      <c r="N29" s="13">
        <f>[25]Dezembro!$D$17</f>
        <v>20.7</v>
      </c>
      <c r="O29" s="13">
        <f>[25]Dezembro!$D$18</f>
        <v>23.2</v>
      </c>
      <c r="P29" s="13">
        <f>[25]Dezembro!$D$19</f>
        <v>22.5</v>
      </c>
      <c r="Q29" s="13">
        <f>[25]Dezembro!$D$20</f>
        <v>20.100000000000001</v>
      </c>
      <c r="R29" s="13">
        <f>[25]Dezembro!$D$21</f>
        <v>22.6</v>
      </c>
      <c r="S29" s="13">
        <f>[25]Dezembro!$D$22</f>
        <v>19.100000000000001</v>
      </c>
      <c r="T29" s="13">
        <f>[25]Dezembro!$D$23</f>
        <v>22.5</v>
      </c>
      <c r="U29" s="13">
        <f>[25]Dezembro!$D$24</f>
        <v>21.5</v>
      </c>
      <c r="V29" s="13">
        <f>[25]Dezembro!$D$25</f>
        <v>21.5</v>
      </c>
      <c r="W29" s="13">
        <f>[25]Dezembro!$D$26</f>
        <v>21.4</v>
      </c>
      <c r="X29" s="13">
        <f>[25]Dezembro!$D$27</f>
        <v>21.6</v>
      </c>
      <c r="Y29" s="13">
        <f>[25]Dezembro!$D$28</f>
        <v>21.3</v>
      </c>
      <c r="Z29" s="13">
        <f>[25]Dezembro!$D$29</f>
        <v>20.6</v>
      </c>
      <c r="AA29" s="13">
        <f>[25]Dezembro!$D$30</f>
        <v>21.2</v>
      </c>
      <c r="AB29" s="13">
        <f>[25]Dezembro!$D$31</f>
        <v>20.6</v>
      </c>
      <c r="AC29" s="13">
        <f>[25]Dezembro!$D$32</f>
        <v>20.7</v>
      </c>
      <c r="AD29" s="13">
        <f>[25]Dezembro!$D$33</f>
        <v>21.1</v>
      </c>
      <c r="AE29" s="13">
        <f>[25]Dezembro!$D$34</f>
        <v>21.3</v>
      </c>
      <c r="AF29" s="13">
        <f>[25]Dezembro!$D$35</f>
        <v>21.4</v>
      </c>
      <c r="AG29" s="22">
        <f t="shared" si="7"/>
        <v>18.7</v>
      </c>
      <c r="AH29" s="54">
        <f t="shared" si="8"/>
        <v>21.051612903225809</v>
      </c>
    </row>
    <row r="30" spans="1:34" ht="17.100000000000001" customHeight="1" x14ac:dyDescent="0.2">
      <c r="A30" s="38" t="s">
        <v>31</v>
      </c>
      <c r="B30" s="13">
        <f>[26]Dezembro!$D$5</f>
        <v>17.5</v>
      </c>
      <c r="C30" s="13">
        <f>[26]Dezembro!$D$6</f>
        <v>20.8</v>
      </c>
      <c r="D30" s="13">
        <f>[26]Dezembro!$D$7</f>
        <v>21.6</v>
      </c>
      <c r="E30" s="13">
        <f>[26]Dezembro!$D$8</f>
        <v>21.7</v>
      </c>
      <c r="F30" s="13">
        <f>[26]Dezembro!$D$9</f>
        <v>20.3</v>
      </c>
      <c r="G30" s="13">
        <f>[26]Dezembro!$D$10</f>
        <v>22</v>
      </c>
      <c r="H30" s="13">
        <f>[26]Dezembro!$D$11</f>
        <v>21.8</v>
      </c>
      <c r="I30" s="13">
        <f>[26]Dezembro!$D$12</f>
        <v>22.2</v>
      </c>
      <c r="J30" s="13">
        <f>[26]Dezembro!$D$13</f>
        <v>22.5</v>
      </c>
      <c r="K30" s="13">
        <f>[26]Dezembro!$D$14</f>
        <v>22.7</v>
      </c>
      <c r="L30" s="13">
        <f>[26]Dezembro!$D$15</f>
        <v>19.8</v>
      </c>
      <c r="M30" s="13">
        <f>[26]Dezembro!$D$16</f>
        <v>17.3</v>
      </c>
      <c r="N30" s="13">
        <f>[26]Dezembro!$D$17</f>
        <v>20.7</v>
      </c>
      <c r="O30" s="13">
        <f>[26]Dezembro!$D$18</f>
        <v>22.4</v>
      </c>
      <c r="P30" s="13">
        <f>[26]Dezembro!$D$19</f>
        <v>22.1</v>
      </c>
      <c r="Q30" s="13">
        <f>[26]Dezembro!$D$20</f>
        <v>23.5</v>
      </c>
      <c r="R30" s="13">
        <f>[26]Dezembro!$D$21</f>
        <v>20.8</v>
      </c>
      <c r="S30" s="13">
        <f>[26]Dezembro!$D$22</f>
        <v>20.3</v>
      </c>
      <c r="T30" s="13">
        <f>[26]Dezembro!$D$23</f>
        <v>21.4</v>
      </c>
      <c r="U30" s="13">
        <f>[26]Dezembro!$D$24</f>
        <v>20.7</v>
      </c>
      <c r="V30" s="13">
        <f>[26]Dezembro!$D$25</f>
        <v>20.9</v>
      </c>
      <c r="W30" s="13">
        <f>[26]Dezembro!$D$26</f>
        <v>21.3</v>
      </c>
      <c r="X30" s="13">
        <f>[26]Dezembro!$D$27</f>
        <v>20.5</v>
      </c>
      <c r="Y30" s="13">
        <f>[26]Dezembro!$D$28</f>
        <v>21</v>
      </c>
      <c r="Z30" s="13">
        <f>[26]Dezembro!$D$29</f>
        <v>21.2</v>
      </c>
      <c r="AA30" s="13">
        <f>[26]Dezembro!$D$30</f>
        <v>22</v>
      </c>
      <c r="AB30" s="13">
        <f>[26]Dezembro!$D$31</f>
        <v>21.9</v>
      </c>
      <c r="AC30" s="13">
        <f>[26]Dezembro!$D$32</f>
        <v>21.6</v>
      </c>
      <c r="AD30" s="13">
        <f>[26]Dezembro!$D$33</f>
        <v>21.8</v>
      </c>
      <c r="AE30" s="13">
        <f>[26]Dezembro!$D$34</f>
        <v>20.399999999999999</v>
      </c>
      <c r="AF30" s="13">
        <f>[26]Dezembro!$D$35</f>
        <v>21.9</v>
      </c>
      <c r="AG30" s="22">
        <f t="shared" si="7"/>
        <v>17.3</v>
      </c>
      <c r="AH30" s="54">
        <f t="shared" si="8"/>
        <v>21.180645161290318</v>
      </c>
    </row>
    <row r="31" spans="1:34" ht="17.100000000000001" customHeight="1" x14ac:dyDescent="0.2">
      <c r="A31" s="38" t="s">
        <v>49</v>
      </c>
      <c r="B31" s="13">
        <f>[27]Dezembro!$D$5</f>
        <v>21.5</v>
      </c>
      <c r="C31" s="13">
        <f>[27]Dezembro!$D$6</f>
        <v>21.7</v>
      </c>
      <c r="D31" s="13">
        <f>[27]Dezembro!$D$7</f>
        <v>22.1</v>
      </c>
      <c r="E31" s="13">
        <f>[27]Dezembro!$D$8</f>
        <v>21.5</v>
      </c>
      <c r="F31" s="13">
        <f>[27]Dezembro!$D$9</f>
        <v>21.8</v>
      </c>
      <c r="G31" s="13">
        <f>[27]Dezembro!$D$10</f>
        <v>21.8</v>
      </c>
      <c r="H31" s="13">
        <f>[27]Dezembro!$D$11</f>
        <v>22.7</v>
      </c>
      <c r="I31" s="13">
        <f>[27]Dezembro!$D$12</f>
        <v>22.1</v>
      </c>
      <c r="J31" s="13">
        <f>[27]Dezembro!$D$13</f>
        <v>22.1</v>
      </c>
      <c r="K31" s="13">
        <f>[27]Dezembro!$D$14</f>
        <v>20.8</v>
      </c>
      <c r="L31" s="13">
        <f>[27]Dezembro!$D$15</f>
        <v>20.3</v>
      </c>
      <c r="M31" s="13">
        <f>[27]Dezembro!$D$16</f>
        <v>22.4</v>
      </c>
      <c r="N31" s="13">
        <f>[27]Dezembro!$D$17</f>
        <v>23.3</v>
      </c>
      <c r="O31" s="13">
        <f>[27]Dezembro!$D$18</f>
        <v>23.2</v>
      </c>
      <c r="P31" s="13">
        <f>[27]Dezembro!$D$19</f>
        <v>22.7</v>
      </c>
      <c r="Q31" s="13">
        <f>[27]Dezembro!$D$20</f>
        <v>23.5</v>
      </c>
      <c r="R31" s="13">
        <f>[27]Dezembro!$D$21</f>
        <v>22.5</v>
      </c>
      <c r="S31" s="13">
        <f>[27]Dezembro!$D$22</f>
        <v>21.7</v>
      </c>
      <c r="T31" s="13">
        <f>[27]Dezembro!$D$23</f>
        <v>22.5</v>
      </c>
      <c r="U31" s="13">
        <f>[27]Dezembro!$D$24</f>
        <v>22.2</v>
      </c>
      <c r="V31" s="13">
        <f>[27]Dezembro!$D$25</f>
        <v>21.4</v>
      </c>
      <c r="W31" s="13">
        <f>[27]Dezembro!$D$26</f>
        <v>21.9</v>
      </c>
      <c r="X31" s="13">
        <f>[27]Dezembro!$D$27</f>
        <v>21.8</v>
      </c>
      <c r="Y31" s="13">
        <f>[27]Dezembro!$D$28</f>
        <v>21.8</v>
      </c>
      <c r="Z31" s="13">
        <f>[27]Dezembro!$D$29</f>
        <v>20.9</v>
      </c>
      <c r="AA31" s="13">
        <f>[27]Dezembro!$D$30</f>
        <v>21.5</v>
      </c>
      <c r="AB31" s="13">
        <f>[27]Dezembro!$D$31</f>
        <v>21.1</v>
      </c>
      <c r="AC31" s="13">
        <f>[27]Dezembro!$D$32</f>
        <v>21.5</v>
      </c>
      <c r="AD31" s="13">
        <f>[27]Dezembro!$D$33</f>
        <v>22</v>
      </c>
      <c r="AE31" s="13">
        <f>[27]Dezembro!$D$34</f>
        <v>21.9</v>
      </c>
      <c r="AF31" s="13">
        <f>[27]Dezembro!$D$35</f>
        <v>22.3</v>
      </c>
      <c r="AG31" s="22">
        <f>MIN(B31:AF31)</f>
        <v>20.3</v>
      </c>
      <c r="AH31" s="54">
        <f>AVERAGE(B31:AF31)</f>
        <v>21.951612903225804</v>
      </c>
    </row>
    <row r="32" spans="1:34" ht="17.100000000000001" customHeight="1" x14ac:dyDescent="0.2">
      <c r="A32" s="38" t="s">
        <v>20</v>
      </c>
      <c r="B32" s="13">
        <f>[28]Dezembro!$D$5</f>
        <v>21.2</v>
      </c>
      <c r="C32" s="13">
        <f>[28]Dezembro!$D$6</f>
        <v>20.8</v>
      </c>
      <c r="D32" s="13">
        <f>[28]Dezembro!$D$7</f>
        <v>20.6</v>
      </c>
      <c r="E32" s="13">
        <f>[28]Dezembro!$D$8</f>
        <v>22.9</v>
      </c>
      <c r="F32" s="13">
        <f>[28]Dezembro!$D$9</f>
        <v>23.4</v>
      </c>
      <c r="G32" s="13">
        <f>[28]Dezembro!$D$10</f>
        <v>21.9</v>
      </c>
      <c r="H32" s="13">
        <f>[28]Dezembro!$D$11</f>
        <v>22.3</v>
      </c>
      <c r="I32" s="13">
        <f>[28]Dezembro!$D$12</f>
        <v>22.4</v>
      </c>
      <c r="J32" s="13">
        <f>[28]Dezembro!$D$13</f>
        <v>23.3</v>
      </c>
      <c r="K32" s="13">
        <f>[28]Dezembro!$D$14</f>
        <v>24</v>
      </c>
      <c r="L32" s="13">
        <f>[28]Dezembro!$D$15</f>
        <v>21.8</v>
      </c>
      <c r="M32" s="13">
        <f>[28]Dezembro!$D$16</f>
        <v>20.399999999999999</v>
      </c>
      <c r="N32" s="13">
        <f>[28]Dezembro!$D$17</f>
        <v>21.9</v>
      </c>
      <c r="O32" s="13">
        <f>[28]Dezembro!$D$18</f>
        <v>23.7</v>
      </c>
      <c r="P32" s="13">
        <f>[28]Dezembro!$D$19</f>
        <v>23.6</v>
      </c>
      <c r="Q32" s="13">
        <f>[28]Dezembro!$D$20</f>
        <v>24.9</v>
      </c>
      <c r="R32" s="13">
        <f>[28]Dezembro!$D$21</f>
        <v>23.5</v>
      </c>
      <c r="S32" s="13">
        <f>[28]Dezembro!$D$22</f>
        <v>21.4</v>
      </c>
      <c r="T32" s="13">
        <f>[28]Dezembro!$D$23</f>
        <v>24.1</v>
      </c>
      <c r="U32" s="13">
        <f>[28]Dezembro!$D$24</f>
        <v>21.3</v>
      </c>
      <c r="V32" s="13">
        <f>[28]Dezembro!$D$25</f>
        <v>21.7</v>
      </c>
      <c r="W32" s="13">
        <f>[28]Dezembro!$D$26</f>
        <v>21.8</v>
      </c>
      <c r="X32" s="13">
        <f>[28]Dezembro!$D$27</f>
        <v>23</v>
      </c>
      <c r="Y32" s="13">
        <f>[28]Dezembro!$D$28</f>
        <v>23</v>
      </c>
      <c r="Z32" s="13">
        <f>[28]Dezembro!$D$29</f>
        <v>23.1</v>
      </c>
      <c r="AA32" s="13">
        <f>[28]Dezembro!$D$30</f>
        <v>22.2</v>
      </c>
      <c r="AB32" s="13">
        <f>[28]Dezembro!$D$31</f>
        <v>22.1</v>
      </c>
      <c r="AC32" s="13">
        <f>[28]Dezembro!$D$32</f>
        <v>23.1</v>
      </c>
      <c r="AD32" s="13">
        <f>[28]Dezembro!$D$33</f>
        <v>23</v>
      </c>
      <c r="AE32" s="13">
        <f>[28]Dezembro!$D$34</f>
        <v>22.5</v>
      </c>
      <c r="AF32" s="13">
        <f>[28]Dezembro!$D$35</f>
        <v>21.2</v>
      </c>
      <c r="AG32" s="22">
        <f>MIN(B32:AF32)</f>
        <v>20.399999999999999</v>
      </c>
      <c r="AH32" s="54">
        <f>AVERAGE(B32:AF32)</f>
        <v>22.454838709677428</v>
      </c>
    </row>
    <row r="33" spans="1:34" s="5" customFormat="1" ht="17.100000000000001" customHeight="1" thickBot="1" x14ac:dyDescent="0.25">
      <c r="A33" s="102" t="s">
        <v>35</v>
      </c>
      <c r="B33" s="103">
        <f t="shared" ref="B33:AG33" si="11">MIN(B5:B32)</f>
        <v>16.100000000000001</v>
      </c>
      <c r="C33" s="103">
        <f t="shared" si="11"/>
        <v>18.5</v>
      </c>
      <c r="D33" s="103">
        <f t="shared" si="11"/>
        <v>19.5</v>
      </c>
      <c r="E33" s="103">
        <f t="shared" si="11"/>
        <v>19.899999999999999</v>
      </c>
      <c r="F33" s="103">
        <f t="shared" si="11"/>
        <v>19.399999999999999</v>
      </c>
      <c r="G33" s="103">
        <f t="shared" si="11"/>
        <v>19.7</v>
      </c>
      <c r="H33" s="103">
        <f t="shared" si="11"/>
        <v>20.5</v>
      </c>
      <c r="I33" s="103">
        <f t="shared" si="11"/>
        <v>20.399999999999999</v>
      </c>
      <c r="J33" s="103">
        <f t="shared" si="11"/>
        <v>20.2</v>
      </c>
      <c r="K33" s="103">
        <f t="shared" si="11"/>
        <v>20.100000000000001</v>
      </c>
      <c r="L33" s="103">
        <f t="shared" si="11"/>
        <v>17.399999999999999</v>
      </c>
      <c r="M33" s="103">
        <f t="shared" si="11"/>
        <v>14.7</v>
      </c>
      <c r="N33" s="103">
        <f t="shared" si="11"/>
        <v>18.3</v>
      </c>
      <c r="O33" s="103">
        <f t="shared" si="11"/>
        <v>19.7</v>
      </c>
      <c r="P33" s="103">
        <f t="shared" si="11"/>
        <v>19.899999999999999</v>
      </c>
      <c r="Q33" s="103">
        <f t="shared" si="11"/>
        <v>18.3</v>
      </c>
      <c r="R33" s="103">
        <f t="shared" si="11"/>
        <v>19.600000000000001</v>
      </c>
      <c r="S33" s="103">
        <f t="shared" si="11"/>
        <v>18.7</v>
      </c>
      <c r="T33" s="103">
        <f t="shared" si="11"/>
        <v>20.3</v>
      </c>
      <c r="U33" s="103">
        <f t="shared" si="11"/>
        <v>19.3</v>
      </c>
      <c r="V33" s="103">
        <f t="shared" si="11"/>
        <v>19.2</v>
      </c>
      <c r="W33" s="103">
        <f t="shared" si="11"/>
        <v>19.2</v>
      </c>
      <c r="X33" s="103">
        <f t="shared" si="11"/>
        <v>18.7</v>
      </c>
      <c r="Y33" s="103">
        <f t="shared" si="11"/>
        <v>20.2</v>
      </c>
      <c r="Z33" s="103">
        <f t="shared" si="11"/>
        <v>19.5</v>
      </c>
      <c r="AA33" s="103">
        <f t="shared" si="11"/>
        <v>19.3</v>
      </c>
      <c r="AB33" s="103">
        <f t="shared" si="11"/>
        <v>18.7</v>
      </c>
      <c r="AC33" s="103">
        <f t="shared" si="11"/>
        <v>19.7</v>
      </c>
      <c r="AD33" s="103">
        <f t="shared" si="11"/>
        <v>19.600000000000001</v>
      </c>
      <c r="AE33" s="103">
        <f t="shared" si="11"/>
        <v>18</v>
      </c>
      <c r="AF33" s="103">
        <f t="shared" si="11"/>
        <v>20.7</v>
      </c>
      <c r="AG33" s="105">
        <f t="shared" si="11"/>
        <v>14.7</v>
      </c>
      <c r="AH33" s="106">
        <f>AVERAGE(AH5:AH32)</f>
        <v>21.923650719443145</v>
      </c>
    </row>
    <row r="34" spans="1:34" x14ac:dyDescent="0.2">
      <c r="A34" s="92"/>
      <c r="B34" s="93"/>
      <c r="C34" s="93"/>
      <c r="D34" s="93" t="s">
        <v>59</v>
      </c>
      <c r="E34" s="93"/>
      <c r="F34" s="93"/>
      <c r="G34" s="93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5"/>
      <c r="AE34" s="96"/>
      <c r="AF34" s="99"/>
      <c r="AG34" s="99"/>
      <c r="AH34" s="108"/>
    </row>
    <row r="35" spans="1:34" x14ac:dyDescent="0.2">
      <c r="A35" s="97"/>
      <c r="B35" s="98" t="s">
        <v>60</v>
      </c>
      <c r="C35" s="98"/>
      <c r="D35" s="98"/>
      <c r="E35" s="98"/>
      <c r="F35" s="98"/>
      <c r="G35" s="98"/>
      <c r="H35" s="98"/>
      <c r="I35" s="98"/>
      <c r="J35" s="44"/>
      <c r="K35" s="44"/>
      <c r="L35" s="44"/>
      <c r="M35" s="44" t="s">
        <v>51</v>
      </c>
      <c r="N35" s="44"/>
      <c r="O35" s="44"/>
      <c r="P35" s="44"/>
      <c r="Q35" s="44"/>
      <c r="R35" s="44"/>
      <c r="S35" s="44"/>
      <c r="T35" s="156" t="s">
        <v>61</v>
      </c>
      <c r="U35" s="156"/>
      <c r="V35" s="156"/>
      <c r="W35" s="156"/>
      <c r="X35" s="156"/>
      <c r="Y35" s="44"/>
      <c r="Z35" s="44"/>
      <c r="AA35" s="44"/>
      <c r="AB35" s="44"/>
      <c r="AC35" s="44"/>
      <c r="AD35" s="56"/>
      <c r="AE35" s="44"/>
      <c r="AF35" s="44"/>
      <c r="AG35" s="56"/>
      <c r="AH35" s="59"/>
    </row>
    <row r="36" spans="1:34" x14ac:dyDescent="0.2">
      <c r="A36" s="43"/>
      <c r="B36" s="44"/>
      <c r="C36" s="44"/>
      <c r="D36" s="44"/>
      <c r="E36" s="44"/>
      <c r="F36" s="44"/>
      <c r="G36" s="44"/>
      <c r="H36" s="44"/>
      <c r="I36" s="44"/>
      <c r="J36" s="47"/>
      <c r="K36" s="47"/>
      <c r="L36" s="47"/>
      <c r="M36" s="47" t="s">
        <v>52</v>
      </c>
      <c r="N36" s="47"/>
      <c r="O36" s="47"/>
      <c r="P36" s="47"/>
      <c r="Q36" s="44"/>
      <c r="R36" s="44"/>
      <c r="S36" s="44"/>
      <c r="T36" s="157" t="s">
        <v>62</v>
      </c>
      <c r="U36" s="157"/>
      <c r="V36" s="157"/>
      <c r="W36" s="157"/>
      <c r="X36" s="157"/>
      <c r="Y36" s="44"/>
      <c r="Z36" s="44"/>
      <c r="AA36" s="44"/>
      <c r="AB36" s="44"/>
      <c r="AC36" s="44"/>
      <c r="AD36" s="56"/>
      <c r="AE36" s="89"/>
      <c r="AF36" s="100"/>
      <c r="AG36" s="44"/>
      <c r="AH36" s="59"/>
    </row>
    <row r="37" spans="1:34" x14ac:dyDescent="0.2">
      <c r="A37" s="97"/>
      <c r="B37" s="46"/>
      <c r="C37" s="46"/>
      <c r="D37" s="46"/>
      <c r="E37" s="46"/>
      <c r="F37" s="46"/>
      <c r="G37" s="46"/>
      <c r="H37" s="46"/>
      <c r="I37" s="46"/>
      <c r="J37" s="46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56"/>
      <c r="AE37" s="89"/>
      <c r="AF37" s="100"/>
      <c r="AG37" s="47"/>
      <c r="AH37" s="59"/>
    </row>
    <row r="38" spans="1:34" ht="13.5" thickBot="1" x14ac:dyDescent="0.2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50"/>
      <c r="AH38" s="60"/>
    </row>
    <row r="40" spans="1:34" x14ac:dyDescent="0.2">
      <c r="W40" s="2" t="s">
        <v>50</v>
      </c>
    </row>
    <row r="42" spans="1:34" x14ac:dyDescent="0.2">
      <c r="N42" s="2" t="s">
        <v>50</v>
      </c>
    </row>
    <row r="44" spans="1:34" x14ac:dyDescent="0.2">
      <c r="H44" s="2" t="s">
        <v>50</v>
      </c>
    </row>
    <row r="47" spans="1:34" x14ac:dyDescent="0.2">
      <c r="E47" s="2" t="s">
        <v>50</v>
      </c>
    </row>
  </sheetData>
  <sheetProtection password="C6EC" sheet="1" objects="1" scenarios="1"/>
  <mergeCells count="36">
    <mergeCell ref="T36:X36"/>
    <mergeCell ref="Z3:Z4"/>
    <mergeCell ref="M3:M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A2:A4"/>
    <mergeCell ref="S3:S4"/>
    <mergeCell ref="J3:J4"/>
    <mergeCell ref="N3:N4"/>
    <mergeCell ref="T35:X35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V3:V4"/>
    <mergeCell ref="K3:K4"/>
    <mergeCell ref="L3:L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topLeftCell="A7" workbookViewId="0">
      <selection activeCell="AI8" sqref="AI8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9" bestFit="1" customWidth="1"/>
  </cols>
  <sheetData>
    <row r="1" spans="1:33" ht="20.100000000000001" customHeight="1" x14ac:dyDescent="0.2">
      <c r="A1" s="149" t="s">
        <v>25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1"/>
    </row>
    <row r="2" spans="1:33" s="4" customFormat="1" ht="20.100000000000001" customHeight="1" x14ac:dyDescent="0.2">
      <c r="A2" s="152" t="s">
        <v>21</v>
      </c>
      <c r="B2" s="154" t="s">
        <v>57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5"/>
    </row>
    <row r="3" spans="1:33" s="5" customFormat="1" ht="20.100000000000001" customHeight="1" x14ac:dyDescent="0.2">
      <c r="A3" s="152"/>
      <c r="B3" s="153">
        <v>1</v>
      </c>
      <c r="C3" s="153">
        <f>SUM(B3+1)</f>
        <v>2</v>
      </c>
      <c r="D3" s="153">
        <f t="shared" ref="D3:AD3" si="0">SUM(C3+1)</f>
        <v>3</v>
      </c>
      <c r="E3" s="153">
        <f t="shared" si="0"/>
        <v>4</v>
      </c>
      <c r="F3" s="153">
        <f t="shared" si="0"/>
        <v>5</v>
      </c>
      <c r="G3" s="153">
        <f t="shared" si="0"/>
        <v>6</v>
      </c>
      <c r="H3" s="153">
        <f t="shared" si="0"/>
        <v>7</v>
      </c>
      <c r="I3" s="153">
        <f t="shared" si="0"/>
        <v>8</v>
      </c>
      <c r="J3" s="153">
        <f t="shared" si="0"/>
        <v>9</v>
      </c>
      <c r="K3" s="153">
        <f t="shared" si="0"/>
        <v>10</v>
      </c>
      <c r="L3" s="153">
        <f t="shared" si="0"/>
        <v>11</v>
      </c>
      <c r="M3" s="153">
        <f t="shared" si="0"/>
        <v>12</v>
      </c>
      <c r="N3" s="153">
        <f t="shared" si="0"/>
        <v>13</v>
      </c>
      <c r="O3" s="153">
        <f t="shared" si="0"/>
        <v>14</v>
      </c>
      <c r="P3" s="153">
        <f t="shared" si="0"/>
        <v>15</v>
      </c>
      <c r="Q3" s="153">
        <f t="shared" si="0"/>
        <v>16</v>
      </c>
      <c r="R3" s="153">
        <f t="shared" si="0"/>
        <v>17</v>
      </c>
      <c r="S3" s="153">
        <f t="shared" si="0"/>
        <v>18</v>
      </c>
      <c r="T3" s="153">
        <f t="shared" si="0"/>
        <v>19</v>
      </c>
      <c r="U3" s="153">
        <f t="shared" si="0"/>
        <v>20</v>
      </c>
      <c r="V3" s="153">
        <f t="shared" si="0"/>
        <v>21</v>
      </c>
      <c r="W3" s="153">
        <f t="shared" si="0"/>
        <v>22</v>
      </c>
      <c r="X3" s="153">
        <f t="shared" si="0"/>
        <v>23</v>
      </c>
      <c r="Y3" s="153">
        <f t="shared" si="0"/>
        <v>24</v>
      </c>
      <c r="Z3" s="153">
        <f t="shared" si="0"/>
        <v>25</v>
      </c>
      <c r="AA3" s="153">
        <f t="shared" si="0"/>
        <v>26</v>
      </c>
      <c r="AB3" s="153">
        <f t="shared" si="0"/>
        <v>27</v>
      </c>
      <c r="AC3" s="153">
        <f t="shared" si="0"/>
        <v>28</v>
      </c>
      <c r="AD3" s="153">
        <f t="shared" si="0"/>
        <v>29</v>
      </c>
      <c r="AE3" s="153">
        <v>30</v>
      </c>
      <c r="AF3" s="153">
        <v>31</v>
      </c>
      <c r="AG3" s="37" t="s">
        <v>40</v>
      </c>
    </row>
    <row r="4" spans="1:33" s="5" customFormat="1" ht="20.100000000000001" customHeight="1" x14ac:dyDescent="0.2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37" t="s">
        <v>39</v>
      </c>
    </row>
    <row r="5" spans="1:33" s="5" customFormat="1" ht="20.100000000000001" customHeight="1" x14ac:dyDescent="0.2">
      <c r="A5" s="38" t="s">
        <v>45</v>
      </c>
      <c r="B5" s="13" t="str">
        <f>[1]Dezembro!$E$5</f>
        <v>*</v>
      </c>
      <c r="C5" s="13" t="str">
        <f>[1]Dezembro!$E$6</f>
        <v>*</v>
      </c>
      <c r="D5" s="13" t="str">
        <f>[1]Dezembro!$E$7</f>
        <v>*</v>
      </c>
      <c r="E5" s="13" t="str">
        <f>[1]Dezembro!$E$8</f>
        <v>*</v>
      </c>
      <c r="F5" s="13" t="str">
        <f>[1]Dezembro!$E$9</f>
        <v>*</v>
      </c>
      <c r="G5" s="13" t="str">
        <f>[1]Dezembro!$E$10</f>
        <v>*</v>
      </c>
      <c r="H5" s="13" t="str">
        <f>[1]Dezembro!$E$11</f>
        <v>*</v>
      </c>
      <c r="I5" s="13" t="str">
        <f>[1]Dezembro!$E$12</f>
        <v>*</v>
      </c>
      <c r="J5" s="13" t="str">
        <f>[1]Dezembro!$E$13</f>
        <v>*</v>
      </c>
      <c r="K5" s="13" t="str">
        <f>[1]Dezembro!$E$14</f>
        <v>*</v>
      </c>
      <c r="L5" s="13" t="str">
        <f>[1]Dezembro!$E$15</f>
        <v>*</v>
      </c>
      <c r="M5" s="13" t="str">
        <f>[1]Dezembro!$E$16</f>
        <v>*</v>
      </c>
      <c r="N5" s="13" t="str">
        <f>[1]Dezembro!$E$17</f>
        <v>*</v>
      </c>
      <c r="O5" s="13" t="str">
        <f>[1]Dezembro!$E$18</f>
        <v>*</v>
      </c>
      <c r="P5" s="13" t="str">
        <f>[1]Dezembro!$E$19</f>
        <v>*</v>
      </c>
      <c r="Q5" s="13" t="str">
        <f>[1]Dezembro!$E$20</f>
        <v>*</v>
      </c>
      <c r="R5" s="13" t="str">
        <f>[1]Dezembro!$E$21</f>
        <v>*</v>
      </c>
      <c r="S5" s="13" t="str">
        <f>[1]Dezembro!$E$22</f>
        <v>*</v>
      </c>
      <c r="T5" s="13" t="str">
        <f>[1]Dezembro!$E$23</f>
        <v>*</v>
      </c>
      <c r="U5" s="13" t="str">
        <f>[1]Dezembro!$E$24</f>
        <v>*</v>
      </c>
      <c r="V5" s="13" t="str">
        <f>[1]Dezembro!$E$25</f>
        <v>*</v>
      </c>
      <c r="W5" s="13" t="str">
        <f>[1]Dezembro!$E$26</f>
        <v>*</v>
      </c>
      <c r="X5" s="13" t="str">
        <f>[1]Dezembro!$E$27</f>
        <v>*</v>
      </c>
      <c r="Y5" s="13" t="str">
        <f>[1]Dezembro!$E$28</f>
        <v>*</v>
      </c>
      <c r="Z5" s="13" t="str">
        <f>[1]Dezembro!$E$29</f>
        <v>*</v>
      </c>
      <c r="AA5" s="13" t="str">
        <f>[1]Dezembro!$E$30</f>
        <v>*</v>
      </c>
      <c r="AB5" s="13" t="str">
        <f>[1]Dezembro!$E$31</f>
        <v>*</v>
      </c>
      <c r="AC5" s="13" t="str">
        <f>[1]Dezembro!$E$32</f>
        <v>*</v>
      </c>
      <c r="AD5" s="13" t="str">
        <f>[1]Dezembro!$E$33</f>
        <v>*</v>
      </c>
      <c r="AE5" s="13" t="str">
        <f>[1]Dezembro!$E$34</f>
        <v>*</v>
      </c>
      <c r="AF5" s="13" t="str">
        <f>[1]Dezembro!$E$35</f>
        <v>*</v>
      </c>
      <c r="AG5" s="39" t="s">
        <v>65</v>
      </c>
    </row>
    <row r="6" spans="1:33" ht="17.100000000000001" customHeight="1" x14ac:dyDescent="0.2">
      <c r="A6" s="38" t="s">
        <v>0</v>
      </c>
      <c r="B6" s="13">
        <f>[2]Dezembro!$E$5</f>
        <v>86.875</v>
      </c>
      <c r="C6" s="13">
        <f>[2]Dezembro!$E$6</f>
        <v>80.458333333333329</v>
      </c>
      <c r="D6" s="13">
        <f>[2]Dezembro!$E$7</f>
        <v>76.208333333333329</v>
      </c>
      <c r="E6" s="13">
        <f>[2]Dezembro!$E$8</f>
        <v>78.458333333333329</v>
      </c>
      <c r="F6" s="13">
        <f>[2]Dezembro!$E$9</f>
        <v>84.833333333333329</v>
      </c>
      <c r="G6" s="13">
        <f>[2]Dezembro!$E$10</f>
        <v>90.625</v>
      </c>
      <c r="H6" s="13">
        <f>[2]Dezembro!$E$11</f>
        <v>90.583333333333329</v>
      </c>
      <c r="I6" s="13">
        <f>[2]Dezembro!$E$12</f>
        <v>79.708333333333329</v>
      </c>
      <c r="J6" s="13">
        <f>[2]Dezembro!$E$13</f>
        <v>73.416666666666671</v>
      </c>
      <c r="K6" s="13">
        <f>[2]Dezembro!$E$14</f>
        <v>65.75</v>
      </c>
      <c r="L6" s="13">
        <f>[2]Dezembro!$E$15</f>
        <v>58.958333333333336</v>
      </c>
      <c r="M6" s="13">
        <f>[2]Dezembro!$E$16</f>
        <v>64.375</v>
      </c>
      <c r="N6" s="13">
        <f>[2]Dezembro!$E$17</f>
        <v>71.416666666666671</v>
      </c>
      <c r="O6" s="13">
        <f>[2]Dezembro!$E$18</f>
        <v>69.208333333333329</v>
      </c>
      <c r="P6" s="13">
        <f>[2]Dezembro!$E$19</f>
        <v>65</v>
      </c>
      <c r="Q6" s="13">
        <f>[2]Dezembro!$E$20</f>
        <v>65.416666666666671</v>
      </c>
      <c r="R6" s="13">
        <f>[2]Dezembro!$E$21</f>
        <v>67</v>
      </c>
      <c r="S6" s="13">
        <f>[2]Dezembro!$E$22</f>
        <v>73.708333333333329</v>
      </c>
      <c r="T6" s="13">
        <f>[2]Dezembro!$E$23</f>
        <v>80.75</v>
      </c>
      <c r="U6" s="13">
        <f>[2]Dezembro!$E$24</f>
        <v>88.5</v>
      </c>
      <c r="V6" s="13">
        <f>[2]Dezembro!$E$25</f>
        <v>92.166666666666671</v>
      </c>
      <c r="W6" s="13">
        <f>[2]Dezembro!$E$26</f>
        <v>93.25</v>
      </c>
      <c r="X6" s="13">
        <f>[2]Dezembro!$E$27</f>
        <v>88.5</v>
      </c>
      <c r="Y6" s="13">
        <f>[2]Dezembro!$E$28</f>
        <v>89.583333333333329</v>
      </c>
      <c r="Z6" s="13">
        <f>[2]Dezembro!$E$29</f>
        <v>91.75</v>
      </c>
      <c r="AA6" s="13">
        <f>[2]Dezembro!$E$30</f>
        <v>93.333333333333329</v>
      </c>
      <c r="AB6" s="13">
        <f>[2]Dezembro!$E$31</f>
        <v>93.125</v>
      </c>
      <c r="AC6" s="13">
        <f>[2]Dezembro!$E$32</f>
        <v>89.791666666666671</v>
      </c>
      <c r="AD6" s="13">
        <f>[2]Dezembro!$E$33</f>
        <v>92.916666666666671</v>
      </c>
      <c r="AE6" s="13">
        <f>[2]Dezembro!$E$34</f>
        <v>80.833333333333329</v>
      </c>
      <c r="AF6" s="13">
        <f>[2]Dezembro!$E$35</f>
        <v>76.416666666666671</v>
      </c>
      <c r="AG6" s="40">
        <f t="shared" ref="AG6:AG19" si="1">AVERAGE(B6:AF6)</f>
        <v>80.416666666666657</v>
      </c>
    </row>
    <row r="7" spans="1:33" ht="17.100000000000001" customHeight="1" x14ac:dyDescent="0.2">
      <c r="A7" s="38" t="s">
        <v>1</v>
      </c>
      <c r="B7" s="13">
        <f>[3]Dezembro!$E$5</f>
        <v>82.875</v>
      </c>
      <c r="C7" s="13">
        <f>[3]Dezembro!$E$6</f>
        <v>76.5</v>
      </c>
      <c r="D7" s="13">
        <f>[3]Dezembro!$E$7</f>
        <v>80.666666666666671</v>
      </c>
      <c r="E7" s="13">
        <f>[3]Dezembro!$E$8</f>
        <v>92.583333333333329</v>
      </c>
      <c r="F7" s="13">
        <f>[3]Dezembro!$E$9</f>
        <v>80.75</v>
      </c>
      <c r="G7" s="13">
        <f>[3]Dezembro!$E$10</f>
        <v>84.875</v>
      </c>
      <c r="H7" s="13">
        <f>[3]Dezembro!$E$11</f>
        <v>86.25</v>
      </c>
      <c r="I7" s="13">
        <f>[3]Dezembro!$E$12</f>
        <v>84.041666666666671</v>
      </c>
      <c r="J7" s="13">
        <f>[3]Dezembro!$E$13</f>
        <v>80.541666666666671</v>
      </c>
      <c r="K7" s="13">
        <f>[3]Dezembro!$E$14</f>
        <v>76.125</v>
      </c>
      <c r="L7" s="13">
        <f>[3]Dezembro!$E$15</f>
        <v>70.916666666666671</v>
      </c>
      <c r="M7" s="13">
        <f>[3]Dezembro!$E$16</f>
        <v>56.958333333333336</v>
      </c>
      <c r="N7" s="13">
        <f>[3]Dezembro!$E$17</f>
        <v>65.416666666666671</v>
      </c>
      <c r="O7" s="13">
        <f>[3]Dezembro!$E$18</f>
        <v>64.541666666666671</v>
      </c>
      <c r="P7" s="13">
        <f>[3]Dezembro!$E$19</f>
        <v>60.875</v>
      </c>
      <c r="Q7" s="13">
        <f>[3]Dezembro!$E$20</f>
        <v>67</v>
      </c>
      <c r="R7" s="13">
        <f>[3]Dezembro!$E$21</f>
        <v>70.791666666666671</v>
      </c>
      <c r="S7" s="13">
        <f>[3]Dezembro!$E$22</f>
        <v>73.125</v>
      </c>
      <c r="T7" s="13">
        <f>[3]Dezembro!$E$23</f>
        <v>71.958333333333329</v>
      </c>
      <c r="U7" s="13">
        <f>[3]Dezembro!$E$24</f>
        <v>83.333333333333329</v>
      </c>
      <c r="V7" s="13">
        <f>[3]Dezembro!$E$25</f>
        <v>78.666666666666671</v>
      </c>
      <c r="W7" s="13">
        <f>[3]Dezembro!$E$26</f>
        <v>74.625</v>
      </c>
      <c r="X7" s="13">
        <f>[3]Dezembro!$E$27</f>
        <v>82.541666666666671</v>
      </c>
      <c r="Y7" s="13">
        <f>[3]Dezembro!$E$28</f>
        <v>91.333333333333329</v>
      </c>
      <c r="Z7" s="13">
        <f>[3]Dezembro!$E$29</f>
        <v>89.041666666666671</v>
      </c>
      <c r="AA7" s="13">
        <f>[3]Dezembro!$E$30</f>
        <v>83.708333333333329</v>
      </c>
      <c r="AB7" s="13">
        <f>[3]Dezembro!$E$31</f>
        <v>77.416666666666671</v>
      </c>
      <c r="AC7" s="13">
        <f>[3]Dezembro!$E$32</f>
        <v>74.333333333333329</v>
      </c>
      <c r="AD7" s="13">
        <f>[3]Dezembro!$E$33</f>
        <v>83.125</v>
      </c>
      <c r="AE7" s="13">
        <f>[3]Dezembro!$E$34</f>
        <v>83.083333333333329</v>
      </c>
      <c r="AF7" s="13">
        <f>[3]Dezembro!$E$35</f>
        <v>78.125</v>
      </c>
      <c r="AG7" s="40">
        <f t="shared" si="1"/>
        <v>77.616935483870961</v>
      </c>
    </row>
    <row r="8" spans="1:33" ht="17.100000000000001" customHeight="1" x14ac:dyDescent="0.2">
      <c r="A8" s="38" t="s">
        <v>53</v>
      </c>
      <c r="B8" s="13">
        <f>[4]Dezembro!$E$5</f>
        <v>86.875</v>
      </c>
      <c r="C8" s="13">
        <f>[4]Dezembro!$E$6</f>
        <v>72.833333333333329</v>
      </c>
      <c r="D8" s="13">
        <f>[4]Dezembro!$E$7</f>
        <v>67.166666666666671</v>
      </c>
      <c r="E8" s="13">
        <f>[4]Dezembro!$E$8</f>
        <v>66.791666666666671</v>
      </c>
      <c r="F8" s="13">
        <f>[4]Dezembro!$E$9</f>
        <v>88.166666666666671</v>
      </c>
      <c r="G8" s="13">
        <f>[4]Dezembro!$E$10</f>
        <v>84.458333333333329</v>
      </c>
      <c r="H8" s="13">
        <f>[4]Dezembro!$E$11</f>
        <v>90.291666666666671</v>
      </c>
      <c r="I8" s="13">
        <f>[4]Dezembro!$E$12</f>
        <v>79.782608695652172</v>
      </c>
      <c r="J8" s="13">
        <f>[4]Dezembro!$E$13</f>
        <v>63.5</v>
      </c>
      <c r="K8" s="13">
        <f>[4]Dezembro!$E$14</f>
        <v>53.708333333333336</v>
      </c>
      <c r="L8" s="13">
        <f>[4]Dezembro!$E$15</f>
        <v>43.916666666666664</v>
      </c>
      <c r="M8" s="13">
        <f>[4]Dezembro!$E$16</f>
        <v>54.541666666666664</v>
      </c>
      <c r="N8" s="13">
        <f>[4]Dezembro!$E$17</f>
        <v>61.166666666666664</v>
      </c>
      <c r="O8" s="13">
        <f>[4]Dezembro!$E$18</f>
        <v>61.625</v>
      </c>
      <c r="P8" s="13">
        <f>[4]Dezembro!$E$19</f>
        <v>56.916666666666664</v>
      </c>
      <c r="Q8" s="13">
        <f>[4]Dezembro!$E$20</f>
        <v>59.833333333333336</v>
      </c>
      <c r="R8" s="13">
        <f>[4]Dezembro!$E$21</f>
        <v>58.916666666666664</v>
      </c>
      <c r="S8" s="13">
        <f>[4]Dezembro!$E$22</f>
        <v>61.75</v>
      </c>
      <c r="T8" s="13">
        <f>[4]Dezembro!$E$23</f>
        <v>63.125</v>
      </c>
      <c r="U8" s="13">
        <f>[4]Dezembro!$E$24</f>
        <v>81.458333333333329</v>
      </c>
      <c r="V8" s="13">
        <f>[4]Dezembro!$E$25</f>
        <v>90.791666666666671</v>
      </c>
      <c r="W8" s="13">
        <f>[4]Dezembro!$E$26</f>
        <v>95.166666666666671</v>
      </c>
      <c r="X8" s="13">
        <f>[4]Dezembro!$E$27</f>
        <v>90.608695652173907</v>
      </c>
      <c r="Y8" s="13">
        <f>[4]Dezembro!$E$28</f>
        <v>93.913043478260875</v>
      </c>
      <c r="Z8" s="13">
        <f>[4]Dezembro!$E$29</f>
        <v>88.3125</v>
      </c>
      <c r="AA8" s="13">
        <f>[4]Dezembro!$E$30</f>
        <v>88.294117647058826</v>
      </c>
      <c r="AB8" s="13">
        <f>[4]Dezembro!$E$31</f>
        <v>82.5</v>
      </c>
      <c r="AC8" s="13">
        <f>[4]Dezembro!$E$32</f>
        <v>80.916666666666671</v>
      </c>
      <c r="AD8" s="13">
        <f>[4]Dezembro!$E$33</f>
        <v>80.958333333333329</v>
      </c>
      <c r="AE8" s="13">
        <f>[4]Dezembro!$E$34</f>
        <v>90.684210526315795</v>
      </c>
      <c r="AF8" s="13">
        <f>[4]Dezembro!$E$35</f>
        <v>88.78947368421052</v>
      </c>
      <c r="AG8" s="40">
        <f t="shared" si="1"/>
        <v>75.089020957537812</v>
      </c>
    </row>
    <row r="9" spans="1:33" ht="17.100000000000001" customHeight="1" x14ac:dyDescent="0.2">
      <c r="A9" s="38" t="s">
        <v>46</v>
      </c>
      <c r="B9" s="13">
        <f>[5]Dezembro!$E$5</f>
        <v>50.125</v>
      </c>
      <c r="C9" s="13">
        <f>[5]Dezembro!$E$6</f>
        <v>49.958333333333336</v>
      </c>
      <c r="D9" s="13">
        <f>[5]Dezembro!$E$7</f>
        <v>50</v>
      </c>
      <c r="E9" s="13">
        <f>[5]Dezembro!$E$8</f>
        <v>50.541666666666664</v>
      </c>
      <c r="F9" s="13">
        <f>[5]Dezembro!$E$9</f>
        <v>50.125</v>
      </c>
      <c r="G9" s="13">
        <f>[5]Dezembro!$E$10</f>
        <v>50.125</v>
      </c>
      <c r="H9" s="13">
        <f>[5]Dezembro!$E$11</f>
        <v>50.291666666666664</v>
      </c>
      <c r="I9" s="13">
        <f>[5]Dezembro!$E$12</f>
        <v>49.958333333333336</v>
      </c>
      <c r="J9" s="13">
        <f>[5]Dezembro!$E$13</f>
        <v>49.458333333333336</v>
      </c>
      <c r="K9" s="13">
        <f>[5]Dezembro!$E$14</f>
        <v>49.916666666666664</v>
      </c>
      <c r="L9" s="13">
        <f>[5]Dezembro!$E$15</f>
        <v>50.125</v>
      </c>
      <c r="M9" s="13">
        <f>[5]Dezembro!$E$16</f>
        <v>50.333333333333336</v>
      </c>
      <c r="N9" s="13">
        <f>[5]Dezembro!$E$17</f>
        <v>50.166666666666664</v>
      </c>
      <c r="O9" s="13">
        <f>[5]Dezembro!$E$18</f>
        <v>50.083333333333336</v>
      </c>
      <c r="P9" s="13">
        <f>[5]Dezembro!$E$19</f>
        <v>49.666666666666664</v>
      </c>
      <c r="Q9" s="13">
        <f>[5]Dezembro!$E$20</f>
        <v>49.916666666666664</v>
      </c>
      <c r="R9" s="13">
        <f>[5]Dezembro!$E$21</f>
        <v>49.875</v>
      </c>
      <c r="S9" s="13">
        <f>[5]Dezembro!$E$22</f>
        <v>49.833333333333336</v>
      </c>
      <c r="T9" s="13">
        <f>[5]Dezembro!$E$23</f>
        <v>49.791666666666664</v>
      </c>
      <c r="U9" s="13">
        <f>[5]Dezembro!$E$24</f>
        <v>50.416666666666664</v>
      </c>
      <c r="V9" s="13">
        <f>[5]Dezembro!$E$25</f>
        <v>50.541666666666664</v>
      </c>
      <c r="W9" s="13">
        <f>[5]Dezembro!$E$26</f>
        <v>50.333333333333336</v>
      </c>
      <c r="X9" s="13">
        <f>[5]Dezembro!$E$27</f>
        <v>50.083333333333336</v>
      </c>
      <c r="Y9" s="13">
        <f>[5]Dezembro!$E$28</f>
        <v>50.5</v>
      </c>
      <c r="Z9" s="13">
        <f>[5]Dezembro!$E$29</f>
        <v>50.541666666666664</v>
      </c>
      <c r="AA9" s="13">
        <f>[5]Dezembro!$E$30</f>
        <v>50.375</v>
      </c>
      <c r="AB9" s="13">
        <f>[5]Dezembro!$E$31</f>
        <v>49.833333333333336</v>
      </c>
      <c r="AC9" s="13">
        <f>[5]Dezembro!$E$32</f>
        <v>50.041666666666664</v>
      </c>
      <c r="AD9" s="13">
        <f>[5]Dezembro!$E$33</f>
        <v>49.958333333333336</v>
      </c>
      <c r="AE9" s="13">
        <f>[5]Dezembro!$E$34</f>
        <v>49.625</v>
      </c>
      <c r="AF9" s="13">
        <f>[5]Dezembro!$E$35</f>
        <v>49.625</v>
      </c>
      <c r="AG9" s="40">
        <f t="shared" si="1"/>
        <v>50.069892473118273</v>
      </c>
    </row>
    <row r="10" spans="1:33" ht="17.100000000000001" customHeight="1" x14ac:dyDescent="0.2">
      <c r="A10" s="38" t="s">
        <v>2</v>
      </c>
      <c r="B10" s="13">
        <f>[6]Dezembro!$E$5</f>
        <v>82.708333333333329</v>
      </c>
      <c r="C10" s="13">
        <f>[6]Dezembro!$E$6</f>
        <v>75.666666666666671</v>
      </c>
      <c r="D10" s="13">
        <f>[6]Dezembro!$E$7</f>
        <v>74.041666666666671</v>
      </c>
      <c r="E10" s="13">
        <f>[6]Dezembro!$E$8</f>
        <v>84.791666666666671</v>
      </c>
      <c r="F10" s="13">
        <f>[6]Dezembro!$E$9</f>
        <v>78.083333333333329</v>
      </c>
      <c r="G10" s="13">
        <f>[6]Dezembro!$E$10</f>
        <v>83.875</v>
      </c>
      <c r="H10" s="13">
        <f>[6]Dezembro!$E$11</f>
        <v>85.458333333333329</v>
      </c>
      <c r="I10" s="13">
        <f>[6]Dezembro!$E$12</f>
        <v>86.791666666666671</v>
      </c>
      <c r="J10" s="13">
        <f>[6]Dezembro!$E$13</f>
        <v>80.041666666666671</v>
      </c>
      <c r="K10" s="13">
        <f>[6]Dezembro!$E$14</f>
        <v>82.916666666666671</v>
      </c>
      <c r="L10" s="13">
        <f>[6]Dezembro!$E$15</f>
        <v>65.583333333333329</v>
      </c>
      <c r="M10" s="13">
        <f>[6]Dezembro!$E$16</f>
        <v>46.291666666666664</v>
      </c>
      <c r="N10" s="13">
        <f>[6]Dezembro!$E$17</f>
        <v>58.541666666666664</v>
      </c>
      <c r="O10" s="13">
        <f>[6]Dezembro!$E$18</f>
        <v>58.583333333333336</v>
      </c>
      <c r="P10" s="13">
        <f>[6]Dezembro!$E$19</f>
        <v>60.125</v>
      </c>
      <c r="Q10" s="13">
        <f>[6]Dezembro!$E$20</f>
        <v>62.583333333333336</v>
      </c>
      <c r="R10" s="13">
        <f>[6]Dezembro!$E$21</f>
        <v>68.833333333333329</v>
      </c>
      <c r="S10" s="13">
        <f>[6]Dezembro!$E$22</f>
        <v>74.5</v>
      </c>
      <c r="T10" s="13">
        <f>[6]Dezembro!$E$23</f>
        <v>69.083333333333329</v>
      </c>
      <c r="U10" s="13">
        <f>[6]Dezembro!$E$24</f>
        <v>81.541666666666671</v>
      </c>
      <c r="V10" s="13">
        <f>[6]Dezembro!$E$25</f>
        <v>76.416666666666671</v>
      </c>
      <c r="W10" s="13">
        <f>[6]Dezembro!$E$26</f>
        <v>82.833333333333329</v>
      </c>
      <c r="X10" s="13">
        <f>[6]Dezembro!$E$27</f>
        <v>86.416666666666671</v>
      </c>
      <c r="Y10" s="13">
        <f>[6]Dezembro!$E$28</f>
        <v>88.958333333333329</v>
      </c>
      <c r="Z10" s="13">
        <f>[6]Dezembro!$E$29</f>
        <v>87.041666666666671</v>
      </c>
      <c r="AA10" s="13">
        <f>[6]Dezembro!$E$30</f>
        <v>85.166666666666671</v>
      </c>
      <c r="AB10" s="13">
        <f>[6]Dezembro!$E$31</f>
        <v>77.875</v>
      </c>
      <c r="AC10" s="13">
        <f>[6]Dezembro!$E$32</f>
        <v>73.75</v>
      </c>
      <c r="AD10" s="13">
        <f>[6]Dezembro!$E$33</f>
        <v>78.208333333333329</v>
      </c>
      <c r="AE10" s="13">
        <f>[6]Dezembro!$E$34</f>
        <v>80.875</v>
      </c>
      <c r="AF10" s="13">
        <f>[6]Dezembro!$E$35</f>
        <v>80.583333333333329</v>
      </c>
      <c r="AG10" s="40">
        <f t="shared" si="1"/>
        <v>76.069892473118287</v>
      </c>
    </row>
    <row r="11" spans="1:33" ht="17.100000000000001" customHeight="1" x14ac:dyDescent="0.2">
      <c r="A11" s="38" t="s">
        <v>3</v>
      </c>
      <c r="B11" s="13">
        <f>[7]Dezembro!$E$5</f>
        <v>86.208333333333329</v>
      </c>
      <c r="C11" s="13">
        <f>[7]Dezembro!$E$6</f>
        <v>84.583333333333329</v>
      </c>
      <c r="D11" s="13">
        <f>[7]Dezembro!$E$7</f>
        <v>73.958333333333329</v>
      </c>
      <c r="E11" s="13">
        <f>[7]Dezembro!$E$8</f>
        <v>73.75</v>
      </c>
      <c r="F11" s="13">
        <f>[7]Dezembro!$E$9</f>
        <v>83.833333333333329</v>
      </c>
      <c r="G11" s="13">
        <f>[7]Dezembro!$E$10</f>
        <v>84.125</v>
      </c>
      <c r="H11" s="13">
        <f>[7]Dezembro!$E$11</f>
        <v>79.75</v>
      </c>
      <c r="I11" s="13">
        <f>[7]Dezembro!$E$12</f>
        <v>77.375</v>
      </c>
      <c r="J11" s="13">
        <f>[7]Dezembro!$E$13</f>
        <v>75.75</v>
      </c>
      <c r="K11" s="13">
        <f>[7]Dezembro!$E$14</f>
        <v>68.583333333333329</v>
      </c>
      <c r="L11" s="13">
        <f>[7]Dezembro!$E$15</f>
        <v>61.125</v>
      </c>
      <c r="M11" s="13">
        <f>[7]Dezembro!$E$16</f>
        <v>56.125</v>
      </c>
      <c r="N11" s="13">
        <f>[7]Dezembro!$E$17</f>
        <v>63.25</v>
      </c>
      <c r="O11" s="13">
        <f>[7]Dezembro!$E$18</f>
        <v>70.291666666666671</v>
      </c>
      <c r="P11" s="13">
        <f>[7]Dezembro!$E$19</f>
        <v>65.208333333333329</v>
      </c>
      <c r="Q11" s="13">
        <f>[7]Dezembro!$E$20</f>
        <v>73.25</v>
      </c>
      <c r="R11" s="13">
        <f>[7]Dezembro!$E$21</f>
        <v>74.125</v>
      </c>
      <c r="S11" s="13">
        <f>[7]Dezembro!$E$22</f>
        <v>69.333333333333329</v>
      </c>
      <c r="T11" s="13">
        <f>[7]Dezembro!$E$23</f>
        <v>65</v>
      </c>
      <c r="U11" s="13">
        <f>[7]Dezembro!$E$24</f>
        <v>78</v>
      </c>
      <c r="V11" s="13">
        <f>[7]Dezembro!$E$25</f>
        <v>75.608695652173907</v>
      </c>
      <c r="W11" s="13">
        <f>[7]Dezembro!$E$26</f>
        <v>83.583333333333329</v>
      </c>
      <c r="X11" s="13">
        <f>[7]Dezembro!$E$27</f>
        <v>77.75</v>
      </c>
      <c r="Y11" s="13">
        <f>[7]Dezembro!$E$28</f>
        <v>75.625</v>
      </c>
      <c r="Z11" s="13">
        <f>[7]Dezembro!$E$29</f>
        <v>78.791666666666671</v>
      </c>
      <c r="AA11" s="13">
        <f>[7]Dezembro!$E$30</f>
        <v>81.291666666666671</v>
      </c>
      <c r="AB11" s="13">
        <f>[7]Dezembro!$E$31</f>
        <v>74.833333333333329</v>
      </c>
      <c r="AC11" s="13">
        <f>[7]Dezembro!$E$32</f>
        <v>74.5</v>
      </c>
      <c r="AD11" s="13">
        <f>[7]Dezembro!$E$33</f>
        <v>77.391304347826093</v>
      </c>
      <c r="AE11" s="13">
        <f>[7]Dezembro!$E$34</f>
        <v>86.083333333333329</v>
      </c>
      <c r="AF11" s="13">
        <f>[7]Dezembro!$E$35</f>
        <v>84.25</v>
      </c>
      <c r="AG11" s="40">
        <f t="shared" si="1"/>
        <v>75.268817204301087</v>
      </c>
    </row>
    <row r="12" spans="1:33" ht="17.100000000000001" customHeight="1" x14ac:dyDescent="0.2">
      <c r="A12" s="38" t="s">
        <v>4</v>
      </c>
      <c r="B12" s="13">
        <f>[8]Dezembro!$E$5</f>
        <v>84.541666666666671</v>
      </c>
      <c r="C12" s="13">
        <f>[8]Dezembro!$E$6</f>
        <v>84.541666666666671</v>
      </c>
      <c r="D12" s="13">
        <f>[8]Dezembro!$E$7</f>
        <v>82.75</v>
      </c>
      <c r="E12" s="13">
        <f>[8]Dezembro!$E$8</f>
        <v>81.708333333333329</v>
      </c>
      <c r="F12" s="13">
        <f>[8]Dezembro!$E$9</f>
        <v>86.166666666666671</v>
      </c>
      <c r="G12" s="13">
        <f>[8]Dezembro!$E$10</f>
        <v>88.333333333333329</v>
      </c>
      <c r="H12" s="13">
        <f>[8]Dezembro!$E$11</f>
        <v>81.75</v>
      </c>
      <c r="I12" s="13">
        <f>[8]Dezembro!$E$12</f>
        <v>83.458333333333329</v>
      </c>
      <c r="J12" s="13">
        <f>[8]Dezembro!$E$13</f>
        <v>86.708333333333329</v>
      </c>
      <c r="K12" s="13">
        <f>[8]Dezembro!$E$14</f>
        <v>82.958333333333329</v>
      </c>
      <c r="L12" s="13">
        <f>[8]Dezembro!$E$15</f>
        <v>69.541666666666671</v>
      </c>
      <c r="M12" s="13">
        <f>[8]Dezembro!$E$16</f>
        <v>53.541666666666664</v>
      </c>
      <c r="N12" s="13">
        <f>[8]Dezembro!$E$17</f>
        <v>67.833333333333329</v>
      </c>
      <c r="O12" s="13">
        <f>[8]Dezembro!$E$18</f>
        <v>73.958333333333329</v>
      </c>
      <c r="P12" s="13">
        <f>[8]Dezembro!$E$19</f>
        <v>74.208333333333329</v>
      </c>
      <c r="Q12" s="13">
        <f>[8]Dezembro!$E$20</f>
        <v>78.958333333333329</v>
      </c>
      <c r="R12" s="13">
        <f>[8]Dezembro!$E$21</f>
        <v>80.958333333333329</v>
      </c>
      <c r="S12" s="13">
        <f>[8]Dezembro!$E$22</f>
        <v>74.916666666666671</v>
      </c>
      <c r="T12" s="13">
        <f>[8]Dezembro!$E$23</f>
        <v>75.416666666666671</v>
      </c>
      <c r="U12" s="13">
        <f>[8]Dezembro!$E$24</f>
        <v>81.916666666666671</v>
      </c>
      <c r="V12" s="13">
        <f>[8]Dezembro!$E$25</f>
        <v>87.833333333333329</v>
      </c>
      <c r="W12" s="13">
        <f>[8]Dezembro!$E$26</f>
        <v>87.333333333333329</v>
      </c>
      <c r="X12" s="13">
        <f>[8]Dezembro!$E$27</f>
        <v>78.708333333333329</v>
      </c>
      <c r="Y12" s="13">
        <f>[8]Dezembro!$E$28</f>
        <v>72.958333333333329</v>
      </c>
      <c r="Z12" s="13">
        <f>[8]Dezembro!$E$29</f>
        <v>75.708333333333329</v>
      </c>
      <c r="AA12" s="13">
        <f>[8]Dezembro!$E$30</f>
        <v>84.208333333333329</v>
      </c>
      <c r="AB12" s="13">
        <f>[8]Dezembro!$E$31</f>
        <v>79.833333333333329</v>
      </c>
      <c r="AC12" s="13">
        <f>[8]Dezembro!$E$32</f>
        <v>81.541666666666671</v>
      </c>
      <c r="AD12" s="13">
        <f>[8]Dezembro!$E$33</f>
        <v>81.125</v>
      </c>
      <c r="AE12" s="13">
        <f>[8]Dezembro!$E$34</f>
        <v>79.625</v>
      </c>
      <c r="AF12" s="13">
        <f>[8]Dezembro!$E$35</f>
        <v>81.083333333333329</v>
      </c>
      <c r="AG12" s="40">
        <f t="shared" si="1"/>
        <v>79.487903225806448</v>
      </c>
    </row>
    <row r="13" spans="1:33" ht="17.100000000000001" customHeight="1" x14ac:dyDescent="0.2">
      <c r="A13" s="38" t="s">
        <v>5</v>
      </c>
      <c r="B13" s="13">
        <f>[9]Dezembro!$E$5</f>
        <v>79.15384615384616</v>
      </c>
      <c r="C13" s="13">
        <f>[9]Dezembro!$E$6</f>
        <v>77.055555555555557</v>
      </c>
      <c r="D13" s="13">
        <f>[9]Dezembro!$E$7</f>
        <v>76.521739130434781</v>
      </c>
      <c r="E13" s="13">
        <f>[9]Dezembro!$E$8</f>
        <v>85.3125</v>
      </c>
      <c r="F13" s="13">
        <f>[9]Dezembro!$E$9</f>
        <v>77.5</v>
      </c>
      <c r="G13" s="13">
        <f>[9]Dezembro!$E$10</f>
        <v>74.375</v>
      </c>
      <c r="H13" s="13">
        <f>[9]Dezembro!$E$11</f>
        <v>83.291666666666671</v>
      </c>
      <c r="I13" s="13">
        <f>[9]Dezembro!$E$12</f>
        <v>75.916666666666671</v>
      </c>
      <c r="J13" s="13">
        <f>[9]Dezembro!$E$13</f>
        <v>76.125</v>
      </c>
      <c r="K13" s="13">
        <f>[9]Dezembro!$E$14</f>
        <v>80.708333333333329</v>
      </c>
      <c r="L13" s="13">
        <f>[9]Dezembro!$E$15</f>
        <v>66.333333333333329</v>
      </c>
      <c r="M13" s="13">
        <f>[9]Dezembro!$E$16</f>
        <v>56.958333333333336</v>
      </c>
      <c r="N13" s="13">
        <f>[9]Dezembro!$E$17</f>
        <v>57.708333333333336</v>
      </c>
      <c r="O13" s="13">
        <f>[9]Dezembro!$E$18</f>
        <v>63.333333333333336</v>
      </c>
      <c r="P13" s="13">
        <f>[9]Dezembro!$E$19</f>
        <v>57.6</v>
      </c>
      <c r="Q13" s="13">
        <f>[9]Dezembro!$E$20</f>
        <v>62.5625</v>
      </c>
      <c r="R13" s="13">
        <f>[9]Dezembro!$E$21</f>
        <v>66.75</v>
      </c>
      <c r="S13" s="13">
        <f>[9]Dezembro!$E$22</f>
        <v>72.333333333333329</v>
      </c>
      <c r="T13" s="13">
        <f>[9]Dezembro!$E$23</f>
        <v>70.277777777777771</v>
      </c>
      <c r="U13" s="13">
        <f>[9]Dezembro!$E$24</f>
        <v>70.578947368421055</v>
      </c>
      <c r="V13" s="13">
        <f>[9]Dezembro!$E$25</f>
        <v>71.117647058823536</v>
      </c>
      <c r="W13" s="13">
        <f>[9]Dezembro!$E$26</f>
        <v>80.388888888888886</v>
      </c>
      <c r="X13" s="13">
        <f>[9]Dezembro!$E$27</f>
        <v>81.764705882352942</v>
      </c>
      <c r="Y13" s="13">
        <f>[9]Dezembro!$E$28</f>
        <v>80.1875</v>
      </c>
      <c r="Z13" s="13">
        <f>[9]Dezembro!$E$29</f>
        <v>82.666666666666671</v>
      </c>
      <c r="AA13" s="13">
        <f>[9]Dezembro!$E$30</f>
        <v>82.333333333333329</v>
      </c>
      <c r="AB13" s="13">
        <f>[9]Dezembro!$E$31</f>
        <v>73.238095238095241</v>
      </c>
      <c r="AC13" s="13">
        <f>[9]Dezembro!$E$32</f>
        <v>76</v>
      </c>
      <c r="AD13" s="13">
        <f>[9]Dezembro!$E$33</f>
        <v>81.476190476190482</v>
      </c>
      <c r="AE13" s="13">
        <f>[9]Dezembro!$E$34</f>
        <v>76.764705882352942</v>
      </c>
      <c r="AF13" s="13">
        <f>[9]Dezembro!$E$35</f>
        <v>73.666666666666671</v>
      </c>
      <c r="AG13" s="40">
        <f t="shared" si="1"/>
        <v>73.870987077830307</v>
      </c>
    </row>
    <row r="14" spans="1:33" ht="17.100000000000001" customHeight="1" x14ac:dyDescent="0.2">
      <c r="A14" s="38" t="s">
        <v>48</v>
      </c>
      <c r="B14" s="13">
        <f>[10]Dezembro!$E$5</f>
        <v>82.571428571428569</v>
      </c>
      <c r="C14" s="13">
        <f>[10]Dezembro!$E$6</f>
        <v>84.4</v>
      </c>
      <c r="D14" s="13">
        <f>[10]Dezembro!$E$7</f>
        <v>81.272727272727266</v>
      </c>
      <c r="E14" s="13">
        <f>[10]Dezembro!$E$8</f>
        <v>78.428571428571431</v>
      </c>
      <c r="F14" s="13">
        <f>[10]Dezembro!$E$9</f>
        <v>85.36363636363636</v>
      </c>
      <c r="G14" s="13">
        <f>[10]Dezembro!$E$10</f>
        <v>86.571428571428569</v>
      </c>
      <c r="H14" s="13">
        <f>[10]Dezembro!$E$11</f>
        <v>84.428571428571431</v>
      </c>
      <c r="I14" s="13">
        <f>[10]Dezembro!$E$12</f>
        <v>82.904761904761898</v>
      </c>
      <c r="J14" s="13">
        <f>[10]Dezembro!$E$13</f>
        <v>87.61904761904762</v>
      </c>
      <c r="K14" s="13">
        <f>[10]Dezembro!$E$14</f>
        <v>83.05</v>
      </c>
      <c r="L14" s="13">
        <f>[10]Dezembro!$E$15</f>
        <v>72.5</v>
      </c>
      <c r="M14" s="13">
        <f>[10]Dezembro!$E$16</f>
        <v>56.571428571428569</v>
      </c>
      <c r="N14" s="13">
        <f>[10]Dezembro!$E$17</f>
        <v>67.904761904761898</v>
      </c>
      <c r="O14" s="13">
        <f>[10]Dezembro!$E$18</f>
        <v>68.857142857142861</v>
      </c>
      <c r="P14" s="13">
        <f>[10]Dezembro!$E$19</f>
        <v>74.142857142857139</v>
      </c>
      <c r="Q14" s="13">
        <f>[10]Dezembro!$E$20</f>
        <v>78.428571428571431</v>
      </c>
      <c r="R14" s="13">
        <f>[10]Dezembro!$E$21</f>
        <v>80.476190476190482</v>
      </c>
      <c r="S14" s="13">
        <f>[10]Dezembro!$E$22</f>
        <v>75.952380952380949</v>
      </c>
      <c r="T14" s="13">
        <f>[10]Dezembro!$E$23</f>
        <v>81.428571428571431</v>
      </c>
      <c r="U14" s="13">
        <f>[10]Dezembro!$E$24</f>
        <v>89.791666666666671</v>
      </c>
      <c r="V14" s="13">
        <f>[10]Dezembro!$E$25</f>
        <v>87.458333333333329</v>
      </c>
      <c r="W14" s="13">
        <f>[10]Dezembro!$E$26</f>
        <v>87.375</v>
      </c>
      <c r="X14" s="13">
        <f>[10]Dezembro!$E$27</f>
        <v>78.291666666666671</v>
      </c>
      <c r="Y14" s="13">
        <f>[10]Dezembro!$E$28</f>
        <v>78.833333333333329</v>
      </c>
      <c r="Z14" s="13">
        <f>[10]Dezembro!$E$29</f>
        <v>81.458333333333329</v>
      </c>
      <c r="AA14" s="13">
        <f>[10]Dezembro!$E$30</f>
        <v>81.958333333333329</v>
      </c>
      <c r="AB14" s="13">
        <f>[10]Dezembro!$E$31</f>
        <v>82.541666666666671</v>
      </c>
      <c r="AC14" s="13">
        <f>[10]Dezembro!$E$32</f>
        <v>79.583333333333329</v>
      </c>
      <c r="AD14" s="13">
        <f>[10]Dezembro!$E$33</f>
        <v>80.25</v>
      </c>
      <c r="AE14" s="13">
        <f>[10]Dezembro!$E$34</f>
        <v>82.75</v>
      </c>
      <c r="AF14" s="13">
        <f>[10]Dezembro!$E$35</f>
        <v>80.541666666666671</v>
      </c>
      <c r="AG14" s="40">
        <f>AVERAGE(B14:AF14)</f>
        <v>80.119529395335832</v>
      </c>
    </row>
    <row r="15" spans="1:33" ht="17.100000000000001" customHeight="1" x14ac:dyDescent="0.2">
      <c r="A15" s="38" t="s">
        <v>6</v>
      </c>
      <c r="B15" s="13">
        <f>[11]Dezembro!$E$5</f>
        <v>91.458333333333329</v>
      </c>
      <c r="C15" s="13">
        <f>[11]Dezembro!$E$6</f>
        <v>86.583333333333329</v>
      </c>
      <c r="D15" s="13">
        <f>[11]Dezembro!$E$7</f>
        <v>84.75</v>
      </c>
      <c r="E15" s="13">
        <f>[11]Dezembro!$E$8</f>
        <v>90.333333333333329</v>
      </c>
      <c r="F15" s="13">
        <f>[11]Dezembro!$E$9</f>
        <v>79.5</v>
      </c>
      <c r="G15" s="13">
        <f>[11]Dezembro!$E$10</f>
        <v>79.791666666666671</v>
      </c>
      <c r="H15" s="13">
        <f>[11]Dezembro!$E$11</f>
        <v>85.125</v>
      </c>
      <c r="I15" s="13">
        <f>[11]Dezembro!$E$12</f>
        <v>85.125</v>
      </c>
      <c r="J15" s="13">
        <f>[11]Dezembro!$E$13</f>
        <v>88.041666666666671</v>
      </c>
      <c r="K15" s="13">
        <f>[11]Dezembro!$E$14</f>
        <v>80.833333333333329</v>
      </c>
      <c r="L15" s="13">
        <f>[11]Dezembro!$E$15</f>
        <v>74.083333333333329</v>
      </c>
      <c r="M15" s="13">
        <f>[11]Dezembro!$E$16</f>
        <v>68.708333333333329</v>
      </c>
      <c r="N15" s="13">
        <f>[11]Dezembro!$E$17</f>
        <v>71</v>
      </c>
      <c r="O15" s="13">
        <f>[11]Dezembro!$E$18</f>
        <v>71.958333333333329</v>
      </c>
      <c r="P15" s="13">
        <f>[11]Dezembro!$E$19</f>
        <v>71.083333333333329</v>
      </c>
      <c r="Q15" s="13">
        <f>[11]Dezembro!$E$20</f>
        <v>86</v>
      </c>
      <c r="R15" s="13">
        <f>[11]Dezembro!$E$21</f>
        <v>81.5</v>
      </c>
      <c r="S15" s="13">
        <f>[11]Dezembro!$E$22</f>
        <v>75.5</v>
      </c>
      <c r="T15" s="13">
        <f>[11]Dezembro!$E$23</f>
        <v>74.458333333333329</v>
      </c>
      <c r="U15" s="13">
        <f>[11]Dezembro!$E$24</f>
        <v>81.166666666666671</v>
      </c>
      <c r="V15" s="13">
        <f>[11]Dezembro!$E$25</f>
        <v>88.75</v>
      </c>
      <c r="W15" s="13">
        <f>[11]Dezembro!$E$26</f>
        <v>88</v>
      </c>
      <c r="X15" s="13">
        <f>[11]Dezembro!$E$27</f>
        <v>88.083333333333329</v>
      </c>
      <c r="Y15" s="13">
        <f>[11]Dezembro!$E$28</f>
        <v>79.875</v>
      </c>
      <c r="Z15" s="13">
        <f>[11]Dezembro!$E$29</f>
        <v>81.5</v>
      </c>
      <c r="AA15" s="13">
        <f>[11]Dezembro!$E$30</f>
        <v>79.208333333333329</v>
      </c>
      <c r="AB15" s="13">
        <f>[11]Dezembro!$E$31</f>
        <v>81.041666666666671</v>
      </c>
      <c r="AC15" s="13">
        <f>[11]Dezembro!$E$32</f>
        <v>76.625</v>
      </c>
      <c r="AD15" s="13">
        <f>[11]Dezembro!$E$33</f>
        <v>77.666666666666671</v>
      </c>
      <c r="AE15" s="13">
        <f>[11]Dezembro!$E$34</f>
        <v>75.416666666666671</v>
      </c>
      <c r="AF15" s="13">
        <f>[11]Dezembro!$E$35</f>
        <v>78.541666666666671</v>
      </c>
      <c r="AG15" s="40">
        <f t="shared" si="1"/>
        <v>80.700268817204275</v>
      </c>
    </row>
    <row r="16" spans="1:33" ht="17.100000000000001" customHeight="1" x14ac:dyDescent="0.2">
      <c r="A16" s="38" t="s">
        <v>7</v>
      </c>
      <c r="B16" s="13">
        <f>[12]Dezembro!$E$5</f>
        <v>83.875</v>
      </c>
      <c r="C16" s="13">
        <f>[12]Dezembro!$E$6</f>
        <v>76</v>
      </c>
      <c r="D16" s="13">
        <f>[12]Dezembro!$E$7</f>
        <v>72.833333333333329</v>
      </c>
      <c r="E16" s="13">
        <f>[12]Dezembro!$E$8</f>
        <v>79.25</v>
      </c>
      <c r="F16" s="13">
        <f>[12]Dezembro!$E$9</f>
        <v>80.625</v>
      </c>
      <c r="G16" s="13">
        <f>[12]Dezembro!$E$10</f>
        <v>89.625</v>
      </c>
      <c r="H16" s="13">
        <f>[12]Dezembro!$E$11</f>
        <v>91.541666666666671</v>
      </c>
      <c r="I16" s="13">
        <f>[12]Dezembro!$E$12</f>
        <v>82.625</v>
      </c>
      <c r="J16" s="13">
        <f>[12]Dezembro!$E$13</f>
        <v>68.125</v>
      </c>
      <c r="K16" s="13">
        <f>[12]Dezembro!$E$14</f>
        <v>65.458333333333329</v>
      </c>
      <c r="L16" s="13">
        <f>[12]Dezembro!$E$15</f>
        <v>55.375</v>
      </c>
      <c r="M16" s="13">
        <f>[12]Dezembro!$E$16</f>
        <v>53</v>
      </c>
      <c r="N16" s="13">
        <f>[12]Dezembro!$E$17</f>
        <v>63.166666666666664</v>
      </c>
      <c r="O16" s="13">
        <f>[12]Dezembro!$E$18</f>
        <v>63.208333333333336</v>
      </c>
      <c r="P16" s="13">
        <f>[12]Dezembro!$E$19</f>
        <v>60.75</v>
      </c>
      <c r="Q16" s="13">
        <f>[12]Dezembro!$E$20</f>
        <v>64.375</v>
      </c>
      <c r="R16" s="13">
        <f>[12]Dezembro!$E$21</f>
        <v>71.083333333333329</v>
      </c>
      <c r="S16" s="13">
        <f>[12]Dezembro!$E$22</f>
        <v>78.166666666666671</v>
      </c>
      <c r="T16" s="13">
        <f>[12]Dezembro!$E$23</f>
        <v>78.291666666666671</v>
      </c>
      <c r="U16" s="13">
        <f>[12]Dezembro!$E$24</f>
        <v>87.625</v>
      </c>
      <c r="V16" s="13">
        <f>[12]Dezembro!$E$25</f>
        <v>91.833333333333329</v>
      </c>
      <c r="W16" s="13">
        <f>[12]Dezembro!$E$26</f>
        <v>93.041666666666671</v>
      </c>
      <c r="X16" s="13">
        <f>[12]Dezembro!$E$27</f>
        <v>95.384615384615387</v>
      </c>
      <c r="Y16" s="13" t="str">
        <f>[12]Dezembro!$E$28</f>
        <v>*</v>
      </c>
      <c r="Z16" s="13" t="str">
        <f>[12]Dezembro!$E$29</f>
        <v>*</v>
      </c>
      <c r="AA16" s="13" t="str">
        <f>[12]Dezembro!$E$30</f>
        <v>*</v>
      </c>
      <c r="AB16" s="13" t="str">
        <f>[12]Dezembro!$E$31</f>
        <v>*</v>
      </c>
      <c r="AC16" s="13" t="str">
        <f>[12]Dezembro!$E$32</f>
        <v>*</v>
      </c>
      <c r="AD16" s="13" t="str">
        <f>[12]Dezembro!$E$33</f>
        <v>*</v>
      </c>
      <c r="AE16" s="13" t="str">
        <f>[12]Dezembro!$E$34</f>
        <v>*</v>
      </c>
      <c r="AF16" s="13" t="str">
        <f>[12]Dezembro!$E$35</f>
        <v>*</v>
      </c>
      <c r="AG16" s="40">
        <f t="shared" si="1"/>
        <v>75.880852842809375</v>
      </c>
    </row>
    <row r="17" spans="1:33" ht="17.100000000000001" customHeight="1" x14ac:dyDescent="0.2">
      <c r="A17" s="38" t="s">
        <v>8</v>
      </c>
      <c r="B17" s="13">
        <f>[13]Dezembro!$E$5</f>
        <v>76.791666666666671</v>
      </c>
      <c r="C17" s="13">
        <f>[13]Dezembro!$E$6</f>
        <v>71.041666666666671</v>
      </c>
      <c r="D17" s="13">
        <f>[13]Dezembro!$E$7</f>
        <v>70.25</v>
      </c>
      <c r="E17" s="13">
        <f>[13]Dezembro!$E$8</f>
        <v>73.541666666666671</v>
      </c>
      <c r="F17" s="13">
        <f>[13]Dezembro!$E$9</f>
        <v>78</v>
      </c>
      <c r="G17" s="13">
        <f>[13]Dezembro!$E$10</f>
        <v>91.083333333333329</v>
      </c>
      <c r="H17" s="13">
        <f>[13]Dezembro!$E$11</f>
        <v>91.958333333333329</v>
      </c>
      <c r="I17" s="13">
        <f>[13]Dezembro!$E$12</f>
        <v>78.434782608695656</v>
      </c>
      <c r="J17" s="13">
        <f>[13]Dezembro!$E$13</f>
        <v>65.083333333333329</v>
      </c>
      <c r="K17" s="13">
        <f>[13]Dezembro!$E$14</f>
        <v>53.583333333333336</v>
      </c>
      <c r="L17" s="13">
        <f>[13]Dezembro!$E$15</f>
        <v>46.541666666666664</v>
      </c>
      <c r="M17" s="13">
        <f>[13]Dezembro!$E$16</f>
        <v>58.75</v>
      </c>
      <c r="N17" s="13">
        <f>[13]Dezembro!$E$17</f>
        <v>66.708333333333329</v>
      </c>
      <c r="O17" s="13">
        <f>[13]Dezembro!$E$18</f>
        <v>67.416666666666671</v>
      </c>
      <c r="P17" s="13">
        <f>[13]Dezembro!$E$19</f>
        <v>63.833333333333336</v>
      </c>
      <c r="Q17" s="13">
        <f>[13]Dezembro!$E$20</f>
        <v>65.5</v>
      </c>
      <c r="R17" s="13">
        <f>[13]Dezembro!$E$21</f>
        <v>62.375</v>
      </c>
      <c r="S17" s="13">
        <f>[13]Dezembro!$E$22</f>
        <v>70.5</v>
      </c>
      <c r="T17" s="13">
        <f>[13]Dezembro!$E$23</f>
        <v>72.458333333333329</v>
      </c>
      <c r="U17" s="13">
        <f>[13]Dezembro!$E$24</f>
        <v>87.666666666666671</v>
      </c>
      <c r="V17" s="13">
        <f>[13]Dezembro!$E$25</f>
        <v>93.25</v>
      </c>
      <c r="W17" s="13">
        <f>[13]Dezembro!$E$26</f>
        <v>87.708333333333329</v>
      </c>
      <c r="X17" s="13">
        <f>[13]Dezembro!$E$27</f>
        <v>88.291666666666671</v>
      </c>
      <c r="Y17" s="13">
        <f>[13]Dezembro!$E$28</f>
        <v>93.416666666666671</v>
      </c>
      <c r="Z17" s="13">
        <f>[13]Dezembro!$E$29</f>
        <v>93.333333333333329</v>
      </c>
      <c r="AA17" s="13">
        <f>[13]Dezembro!$E$30</f>
        <v>95.375</v>
      </c>
      <c r="AB17" s="13">
        <f>[13]Dezembro!$E$31</f>
        <v>94.166666666666671</v>
      </c>
      <c r="AC17" s="13">
        <f>[13]Dezembro!$E$32</f>
        <v>93</v>
      </c>
      <c r="AD17" s="13">
        <f>[13]Dezembro!$E$33</f>
        <v>93.291666666666671</v>
      </c>
      <c r="AE17" s="13">
        <f>[13]Dezembro!$E$34</f>
        <v>81.772727272727266</v>
      </c>
      <c r="AF17" s="13">
        <f>[13]Dezembro!$E$35</f>
        <v>83.041666666666671</v>
      </c>
      <c r="AG17" s="40">
        <f t="shared" si="1"/>
        <v>77.682769135959873</v>
      </c>
    </row>
    <row r="18" spans="1:33" ht="17.100000000000001" customHeight="1" x14ac:dyDescent="0.2">
      <c r="A18" s="38" t="s">
        <v>9</v>
      </c>
      <c r="B18" s="13">
        <f>[14]Dezembro!$E$5</f>
        <v>81.375</v>
      </c>
      <c r="C18" s="13">
        <f>[14]Dezembro!$E$6</f>
        <v>72.416666666666671</v>
      </c>
      <c r="D18" s="13">
        <f>[14]Dezembro!$E$7</f>
        <v>66.291666666666671</v>
      </c>
      <c r="E18" s="13">
        <f>[14]Dezembro!$E$8</f>
        <v>69.875</v>
      </c>
      <c r="F18" s="13">
        <f>[14]Dezembro!$E$9</f>
        <v>81.083333333333329</v>
      </c>
      <c r="G18" s="13">
        <f>[14]Dezembro!$E$10</f>
        <v>90.083333333333329</v>
      </c>
      <c r="H18" s="13">
        <f>[14]Dezembro!$E$11</f>
        <v>87.833333333333329</v>
      </c>
      <c r="I18" s="13">
        <f>[14]Dezembro!$E$12</f>
        <v>77.583333333333329</v>
      </c>
      <c r="J18" s="13">
        <f>[14]Dezembro!$E$13</f>
        <v>60.416666666666664</v>
      </c>
      <c r="K18" s="13">
        <f>[14]Dezembro!$E$14</f>
        <v>49.625</v>
      </c>
      <c r="L18" s="13">
        <f>[14]Dezembro!$E$15</f>
        <v>39.391304347826086</v>
      </c>
      <c r="M18" s="13">
        <f>[14]Dezembro!$E$16</f>
        <v>49.708333333333336</v>
      </c>
      <c r="N18" s="13">
        <f>[14]Dezembro!$E$17</f>
        <v>62.416666666666664</v>
      </c>
      <c r="O18" s="13">
        <f>[14]Dezembro!$E$18</f>
        <v>60.5</v>
      </c>
      <c r="P18" s="13">
        <f>[14]Dezembro!$E$19</f>
        <v>54.333333333333336</v>
      </c>
      <c r="Q18" s="13">
        <f>[14]Dezembro!$E$20</f>
        <v>57.541666666666664</v>
      </c>
      <c r="R18" s="13">
        <f>[14]Dezembro!$E$21</f>
        <v>60.625</v>
      </c>
      <c r="S18" s="13">
        <f>[14]Dezembro!$E$22</f>
        <v>66.458333333333329</v>
      </c>
      <c r="T18" s="13">
        <f>[14]Dezembro!$E$23</f>
        <v>67.625</v>
      </c>
      <c r="U18" s="13">
        <f>[14]Dezembro!$E$24</f>
        <v>85.083333333333329</v>
      </c>
      <c r="V18" s="13">
        <f>[14]Dezembro!$E$25</f>
        <v>84.416666666666671</v>
      </c>
      <c r="W18" s="13">
        <f>[14]Dezembro!$E$26</f>
        <v>88.583333333333329</v>
      </c>
      <c r="X18" s="13">
        <f>[14]Dezembro!$E$27</f>
        <v>89.333333333333329</v>
      </c>
      <c r="Y18" s="13">
        <f>[14]Dezembro!$E$28</f>
        <v>88.5</v>
      </c>
      <c r="Z18" s="13">
        <f>[14]Dezembro!$E$29</f>
        <v>92.166666666666671</v>
      </c>
      <c r="AA18" s="13">
        <f>[14]Dezembro!$E$30</f>
        <v>90.833333333333329</v>
      </c>
      <c r="AB18" s="13">
        <f>[14]Dezembro!$E$31</f>
        <v>84.958333333333329</v>
      </c>
      <c r="AC18" s="13">
        <f>[14]Dezembro!$E$32</f>
        <v>78.666666666666671</v>
      </c>
      <c r="AD18" s="13">
        <f>[14]Dezembro!$E$33</f>
        <v>86</v>
      </c>
      <c r="AE18" s="13">
        <f>[14]Dezembro!$E$34</f>
        <v>88.041666666666671</v>
      </c>
      <c r="AF18" s="13">
        <f>[14]Dezembro!$E$35</f>
        <v>81.208333333333329</v>
      </c>
      <c r="AG18" s="40">
        <f t="shared" si="1"/>
        <v>73.966923796166427</v>
      </c>
    </row>
    <row r="19" spans="1:33" ht="17.100000000000001" customHeight="1" x14ac:dyDescent="0.2">
      <c r="A19" s="38" t="s">
        <v>47</v>
      </c>
      <c r="B19" s="13">
        <f>[15]Dezembro!$E$5</f>
        <v>81.416666666666671</v>
      </c>
      <c r="C19" s="13">
        <f>[15]Dezembro!$E$6</f>
        <v>72.458333333333329</v>
      </c>
      <c r="D19" s="13">
        <f>[15]Dezembro!$E$7</f>
        <v>76.958333333333329</v>
      </c>
      <c r="E19" s="13">
        <f>[15]Dezembro!$E$8</f>
        <v>91.958333333333329</v>
      </c>
      <c r="F19" s="13">
        <f>[15]Dezembro!$E$9</f>
        <v>80.25</v>
      </c>
      <c r="G19" s="13">
        <f>[15]Dezembro!$E$10</f>
        <v>80.291666666666671</v>
      </c>
      <c r="H19" s="13">
        <f>[15]Dezembro!$E$11</f>
        <v>89.166666666666671</v>
      </c>
      <c r="I19" s="13">
        <f>[15]Dezembro!$E$12</f>
        <v>80.916666666666671</v>
      </c>
      <c r="J19" s="13">
        <f>[15]Dezembro!$E$13</f>
        <v>80.166666666666671</v>
      </c>
      <c r="K19" s="13">
        <f>[15]Dezembro!$E$14</f>
        <v>77</v>
      </c>
      <c r="L19" s="13">
        <f>[15]Dezembro!$E$15</f>
        <v>65.25</v>
      </c>
      <c r="M19" s="13">
        <f>[15]Dezembro!$E$16</f>
        <v>56.5</v>
      </c>
      <c r="N19" s="13">
        <f>[15]Dezembro!$E$17</f>
        <v>63.416666666666664</v>
      </c>
      <c r="O19" s="13">
        <f>[15]Dezembro!$E$18</f>
        <v>66.260869565217391</v>
      </c>
      <c r="P19" s="13">
        <f>[15]Dezembro!$E$19</f>
        <v>43.9</v>
      </c>
      <c r="Q19" s="13">
        <f>[15]Dezembro!$E$20</f>
        <v>54</v>
      </c>
      <c r="R19" s="13">
        <f>[15]Dezembro!$E$21</f>
        <v>68.208333333333329</v>
      </c>
      <c r="S19" s="13">
        <f>[15]Dezembro!$E$22</f>
        <v>77.166666666666671</v>
      </c>
      <c r="T19" s="13">
        <f>[15]Dezembro!$E$23</f>
        <v>76.25</v>
      </c>
      <c r="U19" s="13">
        <f>[15]Dezembro!$E$24</f>
        <v>83.0625</v>
      </c>
      <c r="V19" s="13">
        <f>[15]Dezembro!$E$25</f>
        <v>79.5</v>
      </c>
      <c r="W19" s="13">
        <f>[15]Dezembro!$E$26</f>
        <v>73</v>
      </c>
      <c r="X19" s="13">
        <f>[15]Dezembro!$E$27</f>
        <v>85.875</v>
      </c>
      <c r="Y19" s="13">
        <f>[15]Dezembro!$E$28</f>
        <v>96.833333333333329</v>
      </c>
      <c r="Z19" s="13">
        <f>[15]Dezembro!$E$29</f>
        <v>96.727272727272734</v>
      </c>
      <c r="AA19" s="13">
        <f>[15]Dezembro!$E$30</f>
        <v>90</v>
      </c>
      <c r="AB19" s="13">
        <f>[15]Dezembro!$E$31</f>
        <v>79.083333333333329</v>
      </c>
      <c r="AC19" s="13">
        <f>[15]Dezembro!$E$32</f>
        <v>84.454545454545453</v>
      </c>
      <c r="AD19" s="13">
        <f>[15]Dezembro!$E$33</f>
        <v>91.277777777777771</v>
      </c>
      <c r="AE19" s="13">
        <f>[15]Dezembro!$E$34</f>
        <v>79.5</v>
      </c>
      <c r="AF19" s="13">
        <f>[15]Dezembro!$E$35</f>
        <v>77.833333333333329</v>
      </c>
      <c r="AG19" s="40">
        <f t="shared" si="1"/>
        <v>77.376869855639143</v>
      </c>
    </row>
    <row r="20" spans="1:33" ht="17.100000000000001" customHeight="1" x14ac:dyDescent="0.2">
      <c r="A20" s="38" t="s">
        <v>10</v>
      </c>
      <c r="B20" s="13">
        <f>[16]Dezembro!$E$5</f>
        <v>83.125</v>
      </c>
      <c r="C20" s="13">
        <f>[16]Dezembro!$E$6</f>
        <v>74</v>
      </c>
      <c r="D20" s="13">
        <f>[16]Dezembro!$E$7</f>
        <v>70.125</v>
      </c>
      <c r="E20" s="13">
        <f>[16]Dezembro!$E$8</f>
        <v>77.041666666666671</v>
      </c>
      <c r="F20" s="13">
        <f>[16]Dezembro!$E$9</f>
        <v>84.416666666666671</v>
      </c>
      <c r="G20" s="13">
        <f>[16]Dezembro!$E$10</f>
        <v>90</v>
      </c>
      <c r="H20" s="13">
        <f>[16]Dezembro!$E$11</f>
        <v>91.541666666666671</v>
      </c>
      <c r="I20" s="13">
        <f>[16]Dezembro!$E$12</f>
        <v>81.708333333333329</v>
      </c>
      <c r="J20" s="13">
        <f>[16]Dezembro!$E$13</f>
        <v>71.208333333333329</v>
      </c>
      <c r="K20" s="13">
        <f>[16]Dezembro!$E$14</f>
        <v>61.416666666666664</v>
      </c>
      <c r="L20" s="13">
        <f>[16]Dezembro!$E$15</f>
        <v>52.125</v>
      </c>
      <c r="M20" s="13">
        <f>[16]Dezembro!$E$16</f>
        <v>58.291666666666664</v>
      </c>
      <c r="N20" s="13">
        <f>[16]Dezembro!$E$17</f>
        <v>61.166666666666664</v>
      </c>
      <c r="O20" s="13">
        <f>[16]Dezembro!$E$18</f>
        <v>65.166666666666671</v>
      </c>
      <c r="P20" s="13">
        <f>[16]Dezembro!$E$19</f>
        <v>62.666666666666664</v>
      </c>
      <c r="Q20" s="13">
        <f>[16]Dezembro!$E$20</f>
        <v>60.958333333333336</v>
      </c>
      <c r="R20" s="13">
        <f>[16]Dezembro!$E$21</f>
        <v>62.291666666666664</v>
      </c>
      <c r="S20" s="13">
        <f>[16]Dezembro!$E$22</f>
        <v>71.916666666666671</v>
      </c>
      <c r="T20" s="13">
        <f>[16]Dezembro!$E$23</f>
        <v>78.25</v>
      </c>
      <c r="U20" s="13">
        <f>[16]Dezembro!$E$24</f>
        <v>90.208333333333329</v>
      </c>
      <c r="V20" s="13">
        <f>[16]Dezembro!$E$25</f>
        <v>91.208333333333329</v>
      </c>
      <c r="W20" s="13">
        <f>[16]Dezembro!$E$26</f>
        <v>89.5</v>
      </c>
      <c r="X20" s="13">
        <f>[16]Dezembro!$E$27</f>
        <v>88.625</v>
      </c>
      <c r="Y20" s="13">
        <f>[16]Dezembro!$E$28</f>
        <v>91.75</v>
      </c>
      <c r="Z20" s="13">
        <f>[16]Dezembro!$E$29</f>
        <v>94.458333333333329</v>
      </c>
      <c r="AA20" s="13">
        <f>[16]Dezembro!$E$30</f>
        <v>92.041666666666671</v>
      </c>
      <c r="AB20" s="13">
        <f>[16]Dezembro!$E$31</f>
        <v>88.375</v>
      </c>
      <c r="AC20" s="13">
        <f>[16]Dezembro!$E$32</f>
        <v>87</v>
      </c>
      <c r="AD20" s="13">
        <f>[16]Dezembro!$E$33</f>
        <v>91.833333333333329</v>
      </c>
      <c r="AE20" s="13">
        <f>[16]Dezembro!$E$34</f>
        <v>83</v>
      </c>
      <c r="AF20" s="13">
        <f>[16]Dezembro!$E$35</f>
        <v>77.833333333333329</v>
      </c>
      <c r="AG20" s="40">
        <f t="shared" ref="AG20:AG32" si="2">AVERAGE(B20:AF20)</f>
        <v>78.16935483870968</v>
      </c>
    </row>
    <row r="21" spans="1:33" ht="17.100000000000001" customHeight="1" x14ac:dyDescent="0.2">
      <c r="A21" s="38" t="s">
        <v>11</v>
      </c>
      <c r="B21" s="13">
        <f>[17]Dezembro!$E$5</f>
        <v>66.333333333333329</v>
      </c>
      <c r="C21" s="13">
        <f>[17]Dezembro!$E$6</f>
        <v>77.347826086956516</v>
      </c>
      <c r="D21" s="13">
        <f>[17]Dezembro!$E$7</f>
        <v>75.291666666666671</v>
      </c>
      <c r="E21" s="13">
        <f>[17]Dezembro!$E$8</f>
        <v>87.875</v>
      </c>
      <c r="F21" s="13">
        <f>[17]Dezembro!$E$9</f>
        <v>73.777777777777771</v>
      </c>
      <c r="G21" s="13">
        <f>[17]Dezembro!$E$10</f>
        <v>83.166666666666671</v>
      </c>
      <c r="H21" s="13">
        <f>[17]Dezembro!$E$11</f>
        <v>89.086956521739125</v>
      </c>
      <c r="I21" s="13">
        <f>[17]Dezembro!$E$12</f>
        <v>69.461538461538467</v>
      </c>
      <c r="J21" s="13">
        <f>[17]Dezembro!$E$13</f>
        <v>65.785714285714292</v>
      </c>
      <c r="K21" s="13">
        <f>[17]Dezembro!$E$14</f>
        <v>63.133333333333333</v>
      </c>
      <c r="L21" s="13">
        <f>[17]Dezembro!$E$15</f>
        <v>50.944444444444443</v>
      </c>
      <c r="M21" s="13">
        <f>[17]Dezembro!$E$16</f>
        <v>46.823529411764703</v>
      </c>
      <c r="N21" s="13">
        <f>[17]Dezembro!$E$17</f>
        <v>68.89473684210526</v>
      </c>
      <c r="O21" s="13">
        <f>[17]Dezembro!$E$18</f>
        <v>57.846153846153847</v>
      </c>
      <c r="P21" s="13">
        <f>[17]Dezembro!$E$19</f>
        <v>60.421052631578945</v>
      </c>
      <c r="Q21" s="13">
        <f>[17]Dezembro!$E$20</f>
        <v>66.5</v>
      </c>
      <c r="R21" s="13">
        <f>[17]Dezembro!$E$21</f>
        <v>69.608695652173907</v>
      </c>
      <c r="S21" s="13">
        <f>[17]Dezembro!$E$22</f>
        <v>74.041666666666671</v>
      </c>
      <c r="T21" s="13">
        <f>[17]Dezembro!$E$23</f>
        <v>75.25</v>
      </c>
      <c r="U21" s="13">
        <f>[17]Dezembro!$E$24</f>
        <v>81.041666666666671</v>
      </c>
      <c r="V21" s="13">
        <f>[17]Dezembro!$E$25</f>
        <v>77.875</v>
      </c>
      <c r="W21" s="13">
        <f>[17]Dezembro!$E$26</f>
        <v>69.454545454545453</v>
      </c>
      <c r="X21" s="13">
        <f>[17]Dezembro!$E$27</f>
        <v>78.285714285714292</v>
      </c>
      <c r="Y21" s="13">
        <f>[17]Dezembro!$E$28</f>
        <v>87.5</v>
      </c>
      <c r="Z21" s="13">
        <f>[17]Dezembro!$E$29</f>
        <v>84.222222222222229</v>
      </c>
      <c r="AA21" s="13">
        <f>[17]Dezembro!$E$30</f>
        <v>79.7</v>
      </c>
      <c r="AB21" s="13">
        <f>[17]Dezembro!$E$31</f>
        <v>75.666666666666671</v>
      </c>
      <c r="AC21" s="13">
        <f>[17]Dezembro!$E$32</f>
        <v>74.466666666666669</v>
      </c>
      <c r="AD21" s="13">
        <f>[17]Dezembro!$E$33</f>
        <v>83.6</v>
      </c>
      <c r="AE21" s="13">
        <f>[17]Dezembro!$E$34</f>
        <v>83.166666666666671</v>
      </c>
      <c r="AF21" s="13">
        <f>[17]Dezembro!$E$35</f>
        <v>75.692307692307693</v>
      </c>
      <c r="AG21" s="40">
        <f t="shared" si="2"/>
        <v>73.298759643550653</v>
      </c>
    </row>
    <row r="22" spans="1:33" ht="17.100000000000001" customHeight="1" x14ac:dyDescent="0.2">
      <c r="A22" s="38" t="s">
        <v>12</v>
      </c>
      <c r="B22" s="13">
        <f>[18]Dezembro!$E$5</f>
        <v>80.833333333333329</v>
      </c>
      <c r="C22" s="13">
        <f>[18]Dezembro!$E$6</f>
        <v>77.333333333333329</v>
      </c>
      <c r="D22" s="13">
        <f>[18]Dezembro!$E$7</f>
        <v>82.5</v>
      </c>
      <c r="E22" s="13">
        <f>[18]Dezembro!$E$8</f>
        <v>93</v>
      </c>
      <c r="F22" s="13">
        <f>[18]Dezembro!$E$9</f>
        <v>77.944444444444443</v>
      </c>
      <c r="G22" s="13">
        <f>[18]Dezembro!$E$10</f>
        <v>82.416666666666671</v>
      </c>
      <c r="H22" s="13">
        <f>[18]Dezembro!$E$11</f>
        <v>79.041666666666671</v>
      </c>
      <c r="I22" s="13">
        <f>[18]Dezembro!$E$12</f>
        <v>82.041666666666671</v>
      </c>
      <c r="J22" s="13">
        <f>[18]Dezembro!$E$13</f>
        <v>80.25</v>
      </c>
      <c r="K22" s="13">
        <f>[18]Dezembro!$E$14</f>
        <v>77.375</v>
      </c>
      <c r="L22" s="13">
        <f>[18]Dezembro!$E$15</f>
        <v>66.208333333333329</v>
      </c>
      <c r="M22" s="13">
        <f>[18]Dezembro!$E$16</f>
        <v>56.291666666666664</v>
      </c>
      <c r="N22" s="13">
        <f>[18]Dezembro!$E$17</f>
        <v>66.041666666666671</v>
      </c>
      <c r="O22" s="13">
        <f>[18]Dezembro!$E$18</f>
        <v>70.166666666666671</v>
      </c>
      <c r="P22" s="13">
        <f>[18]Dezembro!$E$19</f>
        <v>64</v>
      </c>
      <c r="Q22" s="13">
        <f>[18]Dezembro!$E$20</f>
        <v>69.2</v>
      </c>
      <c r="R22" s="13">
        <f>[18]Dezembro!$E$21</f>
        <v>73.875</v>
      </c>
      <c r="S22" s="13">
        <f>[18]Dezembro!$E$22</f>
        <v>80.416666666666671</v>
      </c>
      <c r="T22" s="13">
        <f>[18]Dezembro!$E$23</f>
        <v>77.173913043478265</v>
      </c>
      <c r="U22" s="13">
        <f>[18]Dezembro!$E$24</f>
        <v>83.875</v>
      </c>
      <c r="V22" s="13">
        <f>[18]Dezembro!$E$25</f>
        <v>81</v>
      </c>
      <c r="W22" s="13">
        <f>[18]Dezembro!$E$26</f>
        <v>77</v>
      </c>
      <c r="X22" s="13">
        <f>[18]Dezembro!$E$27</f>
        <v>82.791666666666671</v>
      </c>
      <c r="Y22" s="13">
        <f>[18]Dezembro!$E$28</f>
        <v>90.047619047619051</v>
      </c>
      <c r="Z22" s="13">
        <f>[18]Dezembro!$E$29</f>
        <v>82.769230769230774</v>
      </c>
      <c r="AA22" s="13">
        <f>[18]Dezembro!$E$30</f>
        <v>83.736842105263165</v>
      </c>
      <c r="AB22" s="13">
        <f>[18]Dezembro!$E$31</f>
        <v>74.777777777777771</v>
      </c>
      <c r="AC22" s="13">
        <f>[18]Dezembro!$E$32</f>
        <v>76.625</v>
      </c>
      <c r="AD22" s="13">
        <f>[18]Dezembro!$E$33</f>
        <v>86.608695652173907</v>
      </c>
      <c r="AE22" s="13">
        <f>[18]Dezembro!$E$34</f>
        <v>81.307692307692307</v>
      </c>
      <c r="AF22" s="13">
        <f>[18]Dezembro!$E$35</f>
        <v>70.529411764705884</v>
      </c>
      <c r="AG22" s="40">
        <f t="shared" si="2"/>
        <v>77.650934201474797</v>
      </c>
    </row>
    <row r="23" spans="1:33" ht="17.100000000000001" customHeight="1" x14ac:dyDescent="0.2">
      <c r="A23" s="38" t="s">
        <v>13</v>
      </c>
      <c r="B23" s="13">
        <f>[19]Dezembro!$E$5</f>
        <v>88.708333333333329</v>
      </c>
      <c r="C23" s="13">
        <f>[19]Dezembro!$E$6</f>
        <v>86.583333333333329</v>
      </c>
      <c r="D23" s="13">
        <f>[19]Dezembro!$E$7</f>
        <v>84.958333333333329</v>
      </c>
      <c r="E23" s="13">
        <f>[19]Dezembro!$E$8</f>
        <v>93.375</v>
      </c>
      <c r="F23" s="13">
        <f>[19]Dezembro!$E$9</f>
        <v>87.416666666666671</v>
      </c>
      <c r="G23" s="13">
        <f>[19]Dezembro!$E$10</f>
        <v>83.916666666666671</v>
      </c>
      <c r="H23" s="13">
        <f>[19]Dezembro!$E$11</f>
        <v>82.25</v>
      </c>
      <c r="I23" s="13">
        <f>[19]Dezembro!$E$12</f>
        <v>85.291666666666671</v>
      </c>
      <c r="J23" s="13">
        <f>[19]Dezembro!$E$13</f>
        <v>90.375</v>
      </c>
      <c r="K23" s="13">
        <f>[19]Dezembro!$E$14</f>
        <v>89.75</v>
      </c>
      <c r="L23" s="13">
        <f>[19]Dezembro!$E$15</f>
        <v>74.416666666666671</v>
      </c>
      <c r="M23" s="13">
        <f>[19]Dezembro!$E$16</f>
        <v>68.625</v>
      </c>
      <c r="N23" s="13">
        <f>[19]Dezembro!$E$17</f>
        <v>69.291666666666671</v>
      </c>
      <c r="O23" s="13">
        <f>[19]Dezembro!$E$18</f>
        <v>69.125</v>
      </c>
      <c r="P23" s="13">
        <f>[19]Dezembro!$E$19</f>
        <v>74.166666666666671</v>
      </c>
      <c r="Q23" s="13">
        <f>[19]Dezembro!$E$20</f>
        <v>72.75</v>
      </c>
      <c r="R23" s="13">
        <f>[19]Dezembro!$E$21</f>
        <v>75.833333333333329</v>
      </c>
      <c r="S23" s="13">
        <f>[19]Dezembro!$E$22</f>
        <v>84.375</v>
      </c>
      <c r="T23" s="13">
        <f>[19]Dezembro!$E$23</f>
        <v>77.75</v>
      </c>
      <c r="U23" s="13">
        <f>[19]Dezembro!$E$24</f>
        <v>84.166666666666671</v>
      </c>
      <c r="V23" s="13">
        <f>[19]Dezembro!$E$25</f>
        <v>81.375</v>
      </c>
      <c r="W23" s="13">
        <f>[19]Dezembro!$E$26</f>
        <v>80.833333333333329</v>
      </c>
      <c r="X23" s="13">
        <f>[19]Dezembro!$E$27</f>
        <v>87.75</v>
      </c>
      <c r="Y23" s="13">
        <f>[19]Dezembro!$E$28</f>
        <v>86.958333333333329</v>
      </c>
      <c r="Z23" s="13">
        <f>[19]Dezembro!$E$29</f>
        <v>82.75</v>
      </c>
      <c r="AA23" s="13">
        <f>[19]Dezembro!$E$30</f>
        <v>83.833333333333329</v>
      </c>
      <c r="AB23" s="13">
        <f>[19]Dezembro!$E$31</f>
        <v>76.916666666666671</v>
      </c>
      <c r="AC23" s="13">
        <f>[19]Dezembro!$E$32</f>
        <v>74.958333333333329</v>
      </c>
      <c r="AD23" s="13">
        <f>[19]Dezembro!$E$33</f>
        <v>81.75</v>
      </c>
      <c r="AE23" s="13">
        <f>[19]Dezembro!$E$34</f>
        <v>79.333333333333329</v>
      </c>
      <c r="AF23" s="13">
        <f>[19]Dezembro!$E$35</f>
        <v>74.458333333333329</v>
      </c>
      <c r="AG23" s="40">
        <f t="shared" si="2"/>
        <v>81.098118279569903</v>
      </c>
    </row>
    <row r="24" spans="1:33" ht="17.100000000000001" customHeight="1" x14ac:dyDescent="0.2">
      <c r="A24" s="38" t="s">
        <v>14</v>
      </c>
      <c r="B24" s="13">
        <f>[20]Dezembro!$E$5</f>
        <v>89.791666666666671</v>
      </c>
      <c r="C24" s="13">
        <f>[20]Dezembro!$E$6</f>
        <v>87.208333333333329</v>
      </c>
      <c r="D24" s="13">
        <f>[20]Dezembro!$E$7</f>
        <v>75.208333333333329</v>
      </c>
      <c r="E24" s="13">
        <f>[20]Dezembro!$E$8</f>
        <v>74.333333333333329</v>
      </c>
      <c r="F24" s="13">
        <f>[20]Dezembro!$E$9</f>
        <v>78.833333333333329</v>
      </c>
      <c r="G24" s="13">
        <f>[20]Dezembro!$E$10</f>
        <v>83.333333333333329</v>
      </c>
      <c r="H24" s="13">
        <f>[20]Dezembro!$E$11</f>
        <v>83.8</v>
      </c>
      <c r="I24" s="13">
        <f>[20]Dezembro!$E$12</f>
        <v>82.708333333333329</v>
      </c>
      <c r="J24" s="13">
        <f>[20]Dezembro!$E$13</f>
        <v>74.900000000000006</v>
      </c>
      <c r="K24" s="13">
        <f>[20]Dezembro!$E$14</f>
        <v>72.625</v>
      </c>
      <c r="L24" s="13">
        <f>[20]Dezembro!$E$15</f>
        <v>63.75</v>
      </c>
      <c r="M24" s="13">
        <f>[20]Dezembro!$E$16</f>
        <v>63.875</v>
      </c>
      <c r="N24" s="13">
        <f>[20]Dezembro!$E$17</f>
        <v>64.75</v>
      </c>
      <c r="O24" s="13">
        <f>[20]Dezembro!$E$18</f>
        <v>68.958333333333329</v>
      </c>
      <c r="P24" s="13">
        <f>[20]Dezembro!$E$19</f>
        <v>64.75</v>
      </c>
      <c r="Q24" s="13">
        <f>[20]Dezembro!$E$20</f>
        <v>67.791666666666671</v>
      </c>
      <c r="R24" s="13">
        <f>[20]Dezembro!$E$21</f>
        <v>73.166666666666671</v>
      </c>
      <c r="S24" s="13">
        <f>[20]Dezembro!$E$22</f>
        <v>67.916666666666671</v>
      </c>
      <c r="T24" s="13">
        <f>[20]Dezembro!$E$23</f>
        <v>64.333333333333329</v>
      </c>
      <c r="U24" s="13">
        <f>[20]Dezembro!$E$24</f>
        <v>77.916666666666671</v>
      </c>
      <c r="V24" s="13">
        <f>[20]Dezembro!$E$25</f>
        <v>79.125</v>
      </c>
      <c r="W24" s="13">
        <f>[20]Dezembro!$E$26</f>
        <v>84.041666666666671</v>
      </c>
      <c r="X24" s="13">
        <f>[20]Dezembro!$E$27</f>
        <v>78.041666666666671</v>
      </c>
      <c r="Y24" s="13">
        <f>[20]Dezembro!$E$28</f>
        <v>74.166666666666671</v>
      </c>
      <c r="Z24" s="13">
        <f>[20]Dezembro!$E$29</f>
        <v>83</v>
      </c>
      <c r="AA24" s="13">
        <f>[20]Dezembro!$E$30</f>
        <v>81.166666666666671</v>
      </c>
      <c r="AB24" s="13">
        <f>[20]Dezembro!$E$31</f>
        <v>75.416666666666671</v>
      </c>
      <c r="AC24" s="13">
        <f>[20]Dezembro!$E$32</f>
        <v>77.333333333333329</v>
      </c>
      <c r="AD24" s="13">
        <f>[20]Dezembro!$E$33</f>
        <v>80.25</v>
      </c>
      <c r="AE24" s="13">
        <f>[20]Dezembro!$E$34</f>
        <v>83.5</v>
      </c>
      <c r="AF24" s="13">
        <f>[20]Dezembro!$E$35</f>
        <v>81.375</v>
      </c>
      <c r="AG24" s="40">
        <f t="shared" si="2"/>
        <v>76.044086021505393</v>
      </c>
    </row>
    <row r="25" spans="1:33" ht="17.100000000000001" customHeight="1" x14ac:dyDescent="0.2">
      <c r="A25" s="38" t="s">
        <v>15</v>
      </c>
      <c r="B25" s="13">
        <f>[21]Dezembro!$E$5</f>
        <v>82.708333333333329</v>
      </c>
      <c r="C25" s="13">
        <f>[21]Dezembro!$E$6</f>
        <v>79</v>
      </c>
      <c r="D25" s="13">
        <f>[21]Dezembro!$E$7</f>
        <v>76.166666666666671</v>
      </c>
      <c r="E25" s="13">
        <f>[21]Dezembro!$E$8</f>
        <v>79.25</v>
      </c>
      <c r="F25" s="13">
        <f>[21]Dezembro!$E$9</f>
        <v>77.666666666666671</v>
      </c>
      <c r="G25" s="13">
        <f>[21]Dezembro!$E$10</f>
        <v>79.791666666666671</v>
      </c>
      <c r="H25" s="13">
        <f>[21]Dezembro!$E$11</f>
        <v>82.75</v>
      </c>
      <c r="I25" s="13">
        <f>[21]Dezembro!$E$12</f>
        <v>79.958333333333329</v>
      </c>
      <c r="J25" s="13">
        <f>[21]Dezembro!$E$13</f>
        <v>72.083333333333329</v>
      </c>
      <c r="K25" s="13">
        <f>[21]Dezembro!$E$14</f>
        <v>63.833333333333336</v>
      </c>
      <c r="L25" s="13">
        <f>[21]Dezembro!$E$15</f>
        <v>51.083333333333336</v>
      </c>
      <c r="M25" s="13">
        <f>[21]Dezembro!$E$16</f>
        <v>51.25</v>
      </c>
      <c r="N25" s="13">
        <f>[21]Dezembro!$E$17</f>
        <v>64.583333333333329</v>
      </c>
      <c r="O25" s="13">
        <f>[21]Dezembro!$E$18</f>
        <v>68.833333333333329</v>
      </c>
      <c r="P25" s="13">
        <f>[21]Dezembro!$E$19</f>
        <v>66.875</v>
      </c>
      <c r="Q25" s="13">
        <f>[21]Dezembro!$E$20</f>
        <v>66.541666666666671</v>
      </c>
      <c r="R25" s="13">
        <f>[21]Dezembro!$E$21</f>
        <v>69.25</v>
      </c>
      <c r="S25" s="13">
        <f>[21]Dezembro!$E$22</f>
        <v>74.916666666666671</v>
      </c>
      <c r="T25" s="13">
        <f>[21]Dezembro!$E$23</f>
        <v>75.041666666666671</v>
      </c>
      <c r="U25" s="13">
        <f>[21]Dezembro!$E$24</f>
        <v>80.083333333333329</v>
      </c>
      <c r="V25" s="13">
        <f>[21]Dezembro!$E$25</f>
        <v>81.208333333333329</v>
      </c>
      <c r="W25" s="13">
        <f>[21]Dezembro!$E$26</f>
        <v>81.458333333333329</v>
      </c>
      <c r="X25" s="13">
        <f>[21]Dezembro!$E$27</f>
        <v>82.125</v>
      </c>
      <c r="Y25" s="13">
        <f>[21]Dezembro!$E$28</f>
        <v>83.333333333333329</v>
      </c>
      <c r="Z25" s="13">
        <f>[21]Dezembro!$E$29</f>
        <v>85.416666666666671</v>
      </c>
      <c r="AA25" s="13">
        <f>[21]Dezembro!$E$30</f>
        <v>87.041666666666671</v>
      </c>
      <c r="AB25" s="13">
        <f>[21]Dezembro!$E$31</f>
        <v>82.083333333333329</v>
      </c>
      <c r="AC25" s="13">
        <f>[21]Dezembro!$E$32</f>
        <v>83.083333333333329</v>
      </c>
      <c r="AD25" s="13">
        <f>[21]Dezembro!$E$33</f>
        <v>84.875</v>
      </c>
      <c r="AE25" s="13">
        <f>[21]Dezembro!$E$34</f>
        <v>77.791666666666671</v>
      </c>
      <c r="AF25" s="13">
        <f>[21]Dezembro!$E$35</f>
        <v>73.125</v>
      </c>
      <c r="AG25" s="40">
        <f t="shared" si="2"/>
        <v>75.587365591397855</v>
      </c>
    </row>
    <row r="26" spans="1:33" ht="17.100000000000001" customHeight="1" x14ac:dyDescent="0.2">
      <c r="A26" s="38" t="s">
        <v>64</v>
      </c>
      <c r="B26" s="13">
        <f>[22]Dezembro!$E$5</f>
        <v>82.083333333333329</v>
      </c>
      <c r="C26" s="13">
        <f>[22]Dezembro!$E$6</f>
        <v>73.166666666666671</v>
      </c>
      <c r="D26" s="13">
        <f>[22]Dezembro!$E$7</f>
        <v>76.625</v>
      </c>
      <c r="E26" s="13">
        <f>[22]Dezembro!$E$8</f>
        <v>87.5</v>
      </c>
      <c r="F26" s="13">
        <f>[22]Dezembro!$E$9</f>
        <v>84.791666666666671</v>
      </c>
      <c r="G26" s="13">
        <f>[22]Dezembro!$E$10</f>
        <v>78.5</v>
      </c>
      <c r="H26" s="13">
        <f>[22]Dezembro!$E$11</f>
        <v>81.208333333333329</v>
      </c>
      <c r="I26" s="13">
        <f>[22]Dezembro!$E$12</f>
        <v>80.375</v>
      </c>
      <c r="J26" s="13">
        <f>[22]Dezembro!$E$13</f>
        <v>73.041666666666671</v>
      </c>
      <c r="K26" s="13">
        <f>[22]Dezembro!$E$14</f>
        <v>77.458333333333329</v>
      </c>
      <c r="L26" s="13">
        <f>[22]Dezembro!$E$15</f>
        <v>65.666666666666671</v>
      </c>
      <c r="M26" s="13">
        <f>[22]Dezembro!$E$16</f>
        <v>58.208333333333336</v>
      </c>
      <c r="N26" s="13">
        <f>[22]Dezembro!$E$17</f>
        <v>57.208333333333336</v>
      </c>
      <c r="O26" s="13">
        <f>[22]Dezembro!$E$18</f>
        <v>61.875</v>
      </c>
      <c r="P26" s="13">
        <f>[22]Dezembro!$E$19</f>
        <v>60.208333333333336</v>
      </c>
      <c r="Q26" s="13">
        <f>[22]Dezembro!$E$20</f>
        <v>61.666666666666664</v>
      </c>
      <c r="R26" s="13">
        <f>[22]Dezembro!$E$21</f>
        <v>64.666666666666671</v>
      </c>
      <c r="S26" s="13">
        <f>[22]Dezembro!$E$22</f>
        <v>71.916666666666671</v>
      </c>
      <c r="T26" s="13">
        <f>[22]Dezembro!$E$23</f>
        <v>69.333333333333329</v>
      </c>
      <c r="U26" s="13">
        <f>[22]Dezembro!$E$24</f>
        <v>71.083333333333329</v>
      </c>
      <c r="V26" s="13">
        <f>[22]Dezembro!$E$25</f>
        <v>83.833333333333329</v>
      </c>
      <c r="W26" s="13">
        <f>[22]Dezembro!$E$26</f>
        <v>83.25</v>
      </c>
      <c r="X26" s="13">
        <f>[22]Dezembro!$E$27</f>
        <v>82.833333333333329</v>
      </c>
      <c r="Y26" s="13">
        <f>[22]Dezembro!$E$28</f>
        <v>90.416666666666671</v>
      </c>
      <c r="Z26" s="13">
        <f>[22]Dezembro!$E$29</f>
        <v>88.541666666666671</v>
      </c>
      <c r="AA26" s="13">
        <f>[22]Dezembro!$E$30</f>
        <v>90.333333333333329</v>
      </c>
      <c r="AB26" s="13">
        <f>[22]Dezembro!$E$31</f>
        <v>80.583333333333329</v>
      </c>
      <c r="AC26" s="13">
        <f>[22]Dezembro!$E$32</f>
        <v>78.458333333333329</v>
      </c>
      <c r="AD26" s="13">
        <f>[22]Dezembro!$E$33</f>
        <v>85.833333333333329</v>
      </c>
      <c r="AE26" s="13">
        <f>[22]Dezembro!$E$34</f>
        <v>76.208333333333329</v>
      </c>
      <c r="AF26" s="13">
        <f>[22]Dezembro!$E$35</f>
        <v>72.958333333333329</v>
      </c>
      <c r="AG26" s="40">
        <f t="shared" si="2"/>
        <v>75.801075268817229</v>
      </c>
    </row>
    <row r="27" spans="1:33" ht="17.100000000000001" customHeight="1" x14ac:dyDescent="0.2">
      <c r="A27" s="38" t="s">
        <v>17</v>
      </c>
      <c r="B27" s="13">
        <f>[23]Dezembro!$E$5</f>
        <v>82.625</v>
      </c>
      <c r="C27" s="13">
        <f>[23]Dezembro!$E$6</f>
        <v>73.333333333333329</v>
      </c>
      <c r="D27" s="13">
        <f>[23]Dezembro!$E$7</f>
        <v>73.041666666666671</v>
      </c>
      <c r="E27" s="13">
        <f>[23]Dezembro!$E$8</f>
        <v>88.5</v>
      </c>
      <c r="F27" s="13">
        <f>[23]Dezembro!$E$9</f>
        <v>83.375</v>
      </c>
      <c r="G27" s="13">
        <f>[23]Dezembro!$E$10</f>
        <v>87.791666666666671</v>
      </c>
      <c r="H27" s="13">
        <f>[23]Dezembro!$E$11</f>
        <v>86.208333333333329</v>
      </c>
      <c r="I27" s="13">
        <f>[23]Dezembro!$E$12</f>
        <v>83.25</v>
      </c>
      <c r="J27" s="13">
        <f>[23]Dezembro!$E$13</f>
        <v>75.833333333333329</v>
      </c>
      <c r="K27" s="13">
        <f>[23]Dezembro!$E$14</f>
        <v>71.583333333333329</v>
      </c>
      <c r="L27" s="13">
        <f>[23]Dezembro!$E$15</f>
        <v>61.958333333333336</v>
      </c>
      <c r="M27" s="13">
        <f>[23]Dezembro!$E$16</f>
        <v>65.291666666666671</v>
      </c>
      <c r="N27" s="13">
        <f>[23]Dezembro!$E$17</f>
        <v>62.625</v>
      </c>
      <c r="O27" s="13">
        <f>[23]Dezembro!$E$18</f>
        <v>66.166666666666671</v>
      </c>
      <c r="P27" s="13">
        <f>[23]Dezembro!$E$19</f>
        <v>62.666666666666664</v>
      </c>
      <c r="Q27" s="13">
        <f>[23]Dezembro!$E$20</f>
        <v>67.583333333333329</v>
      </c>
      <c r="R27" s="13">
        <f>[23]Dezembro!$E$21</f>
        <v>71.875</v>
      </c>
      <c r="S27" s="13">
        <f>[23]Dezembro!$E$22</f>
        <v>73.5</v>
      </c>
      <c r="T27" s="13">
        <f>[23]Dezembro!$E$23</f>
        <v>74</v>
      </c>
      <c r="U27" s="13">
        <f>[23]Dezembro!$E$24</f>
        <v>86.708333333333329</v>
      </c>
      <c r="V27" s="13">
        <f>[23]Dezembro!$E$25</f>
        <v>83.916666666666671</v>
      </c>
      <c r="W27" s="13">
        <f>[23]Dezembro!$E$26</f>
        <v>86.125</v>
      </c>
      <c r="X27" s="13">
        <f>[23]Dezembro!$E$27</f>
        <v>85.291666666666671</v>
      </c>
      <c r="Y27" s="13">
        <f>[23]Dezembro!$E$28</f>
        <v>86.791666666666671</v>
      </c>
      <c r="Z27" s="13">
        <f>[23]Dezembro!$E$29</f>
        <v>88.291666666666671</v>
      </c>
      <c r="AA27" s="13">
        <f>[23]Dezembro!$E$30</f>
        <v>90.125</v>
      </c>
      <c r="AB27" s="13">
        <f>[23]Dezembro!$E$31</f>
        <v>85.083333333333329</v>
      </c>
      <c r="AC27" s="13">
        <f>[23]Dezembro!$E$32</f>
        <v>83.875</v>
      </c>
      <c r="AD27" s="13">
        <f>[23]Dezembro!$E$33</f>
        <v>86.916666666666671</v>
      </c>
      <c r="AE27" s="13">
        <f>[23]Dezembro!$E$34</f>
        <v>87.916666666666671</v>
      </c>
      <c r="AF27" s="13">
        <f>[23]Dezembro!$E$35</f>
        <v>83.041666666666671</v>
      </c>
      <c r="AG27" s="40">
        <f t="shared" si="2"/>
        <v>78.880376344086017</v>
      </c>
    </row>
    <row r="28" spans="1:33" ht="17.100000000000001" customHeight="1" x14ac:dyDescent="0.2">
      <c r="A28" s="38" t="s">
        <v>18</v>
      </c>
      <c r="B28" s="13">
        <f>[24]Dezembro!$E$5</f>
        <v>91.958333333333329</v>
      </c>
      <c r="C28" s="13">
        <f>[24]Dezembro!$E$6</f>
        <v>85.125</v>
      </c>
      <c r="D28" s="13">
        <f>[24]Dezembro!$E$7</f>
        <v>86.416666666666671</v>
      </c>
      <c r="E28" s="13">
        <f>[24]Dezembro!$E$8</f>
        <v>86.666666666666671</v>
      </c>
      <c r="F28" s="13">
        <f>[24]Dezembro!$E$9</f>
        <v>84.916666666666671</v>
      </c>
      <c r="G28" s="13">
        <f>[24]Dezembro!$E$10</f>
        <v>87.333333333333329</v>
      </c>
      <c r="H28" s="13">
        <f>[24]Dezembro!$E$11</f>
        <v>87.75</v>
      </c>
      <c r="I28" s="13">
        <f>[24]Dezembro!$E$12</f>
        <v>85.958333333333329</v>
      </c>
      <c r="J28" s="13">
        <f>[24]Dezembro!$E$13</f>
        <v>87.458333333333329</v>
      </c>
      <c r="K28" s="13">
        <f>[24]Dezembro!$E$14</f>
        <v>84.208333333333329</v>
      </c>
      <c r="L28" s="13">
        <f>[24]Dezembro!$E$15</f>
        <v>71.458333333333329</v>
      </c>
      <c r="M28" s="13">
        <f>[24]Dezembro!$E$16</f>
        <v>51.791666666666664</v>
      </c>
      <c r="N28" s="13">
        <f>[24]Dezembro!$E$17</f>
        <v>65.916666666666671</v>
      </c>
      <c r="O28" s="13">
        <f>[24]Dezembro!$E$18</f>
        <v>69.625</v>
      </c>
      <c r="P28" s="13">
        <f>[24]Dezembro!$E$19</f>
        <v>70.958333333333329</v>
      </c>
      <c r="Q28" s="13">
        <f>[24]Dezembro!$E$20</f>
        <v>76.083333333333329</v>
      </c>
      <c r="R28" s="13">
        <f>[24]Dezembro!$E$21</f>
        <v>77.958333333333329</v>
      </c>
      <c r="S28" s="13">
        <f>[24]Dezembro!$E$22</f>
        <v>81.25</v>
      </c>
      <c r="T28" s="13">
        <f>[24]Dezembro!$E$23</f>
        <v>76.083333333333329</v>
      </c>
      <c r="U28" s="13">
        <f>[24]Dezembro!$E$24</f>
        <v>85.958333333333329</v>
      </c>
      <c r="V28" s="13">
        <f>[24]Dezembro!$E$25</f>
        <v>87.833333333333329</v>
      </c>
      <c r="W28" s="13">
        <f>[24]Dezembro!$E$26</f>
        <v>90.5</v>
      </c>
      <c r="X28" s="13">
        <f>[24]Dezembro!$E$27</f>
        <v>87.458333333333329</v>
      </c>
      <c r="Y28" s="13">
        <f>[24]Dezembro!$E$28</f>
        <v>85.541666666666671</v>
      </c>
      <c r="Z28" s="13">
        <f>[24]Dezembro!$E$29</f>
        <v>87.125</v>
      </c>
      <c r="AA28" s="13">
        <f>[24]Dezembro!$E$30</f>
        <v>86.375</v>
      </c>
      <c r="AB28" s="13">
        <f>[24]Dezembro!$E$31</f>
        <v>83.5</v>
      </c>
      <c r="AC28" s="13">
        <f>[24]Dezembro!$E$32</f>
        <v>80.583333333333329</v>
      </c>
      <c r="AD28" s="13">
        <f>[24]Dezembro!$E$33</f>
        <v>79.5</v>
      </c>
      <c r="AE28" s="13">
        <f>[24]Dezembro!$E$34</f>
        <v>84.958333333333329</v>
      </c>
      <c r="AF28" s="13">
        <f>[24]Dezembro!$E$35</f>
        <v>84.291666666666671</v>
      </c>
      <c r="AG28" s="40">
        <f t="shared" si="2"/>
        <v>81.694892473118273</v>
      </c>
    </row>
    <row r="29" spans="1:33" ht="17.100000000000001" customHeight="1" x14ac:dyDescent="0.2">
      <c r="A29" s="38" t="s">
        <v>19</v>
      </c>
      <c r="B29" s="13">
        <f>[25]Dezembro!$E$5</f>
        <v>77.458333333333329</v>
      </c>
      <c r="C29" s="13">
        <f>[25]Dezembro!$E$6</f>
        <v>74.208333333333329</v>
      </c>
      <c r="D29" s="13">
        <f>[25]Dezembro!$E$7</f>
        <v>71.375</v>
      </c>
      <c r="E29" s="13">
        <f>[25]Dezembro!$E$8</f>
        <v>75.625</v>
      </c>
      <c r="F29" s="13">
        <f>[25]Dezembro!$E$9</f>
        <v>75.208333333333329</v>
      </c>
      <c r="G29" s="13">
        <f>[25]Dezembro!$E$10</f>
        <v>88.875</v>
      </c>
      <c r="H29" s="13">
        <f>[25]Dezembro!$E$11</f>
        <v>86.333333333333329</v>
      </c>
      <c r="I29" s="13">
        <f>[25]Dezembro!$E$12</f>
        <v>78.875</v>
      </c>
      <c r="J29" s="13">
        <f>[25]Dezembro!$E$13</f>
        <v>65.958333333333329</v>
      </c>
      <c r="K29" s="13">
        <f>[25]Dezembro!$E$14</f>
        <v>56.916666666666664</v>
      </c>
      <c r="L29" s="13">
        <f>[25]Dezembro!$E$15</f>
        <v>47.708333333333336</v>
      </c>
      <c r="M29" s="13">
        <f>[25]Dezembro!$E$16</f>
        <v>58.5</v>
      </c>
      <c r="N29" s="13">
        <f>[25]Dezembro!$E$17</f>
        <v>63.458333333333336</v>
      </c>
      <c r="O29" s="13">
        <f>[25]Dezembro!$E$18</f>
        <v>66.083333333333329</v>
      </c>
      <c r="P29" s="13">
        <f>[25]Dezembro!$E$19</f>
        <v>66.416666666666671</v>
      </c>
      <c r="Q29" s="13">
        <f>[25]Dezembro!$E$20</f>
        <v>65.416666666666671</v>
      </c>
      <c r="R29" s="13">
        <f>[25]Dezembro!$E$21</f>
        <v>67</v>
      </c>
      <c r="S29" s="13">
        <f>[25]Dezembro!$E$22</f>
        <v>70.375</v>
      </c>
      <c r="T29" s="13">
        <f>[25]Dezembro!$E$23</f>
        <v>75.208333333333329</v>
      </c>
      <c r="U29" s="13">
        <f>[25]Dezembro!$E$24</f>
        <v>90.5</v>
      </c>
      <c r="V29" s="13">
        <f>[25]Dezembro!$E$25</f>
        <v>91.083333333333329</v>
      </c>
      <c r="W29" s="13">
        <f>[25]Dezembro!$E$26</f>
        <v>93.708333333333329</v>
      </c>
      <c r="X29" s="13">
        <f>[25]Dezembro!$E$27</f>
        <v>88.541666666666671</v>
      </c>
      <c r="Y29" s="13">
        <f>[25]Dezembro!$E$28</f>
        <v>87.875</v>
      </c>
      <c r="Z29" s="13">
        <f>[25]Dezembro!$E$29</f>
        <v>90.666666666666671</v>
      </c>
      <c r="AA29" s="13">
        <f>[25]Dezembro!$E$30</f>
        <v>93.916666666666671</v>
      </c>
      <c r="AB29" s="13">
        <f>[25]Dezembro!$E$31</f>
        <v>93.375</v>
      </c>
      <c r="AC29" s="13">
        <f>[25]Dezembro!$E$32</f>
        <v>92.291666666666671</v>
      </c>
      <c r="AD29" s="13">
        <f>[25]Dezembro!$E$33</f>
        <v>88.25</v>
      </c>
      <c r="AE29" s="13">
        <f>[25]Dezembro!$E$34</f>
        <v>82.458333333333329</v>
      </c>
      <c r="AF29" s="13">
        <f>[25]Dezembro!$E$35</f>
        <v>76.541666666666671</v>
      </c>
      <c r="AG29" s="40">
        <f t="shared" si="2"/>
        <v>77.426075268817215</v>
      </c>
    </row>
    <row r="30" spans="1:33" ht="17.100000000000001" customHeight="1" x14ac:dyDescent="0.2">
      <c r="A30" s="38" t="s">
        <v>31</v>
      </c>
      <c r="B30" s="13">
        <f>[26]Dezembro!$E$5</f>
        <v>82.875</v>
      </c>
      <c r="C30" s="13">
        <f>[26]Dezembro!$E$6</f>
        <v>78.458333333333329</v>
      </c>
      <c r="D30" s="13">
        <f>[26]Dezembro!$E$7</f>
        <v>74.041666666666671</v>
      </c>
      <c r="E30" s="13">
        <f>[26]Dezembro!$E$8</f>
        <v>91.5</v>
      </c>
      <c r="F30" s="13">
        <f>[26]Dezembro!$E$9</f>
        <v>80.666666666666671</v>
      </c>
      <c r="G30" s="13">
        <f>[26]Dezembro!$E$10</f>
        <v>85.041666666666671</v>
      </c>
      <c r="H30" s="13">
        <f>[26]Dezembro!$E$11</f>
        <v>90.416666666666671</v>
      </c>
      <c r="I30" s="13">
        <f>[26]Dezembro!$E$12</f>
        <v>89</v>
      </c>
      <c r="J30" s="13">
        <f>[26]Dezembro!$E$13</f>
        <v>80.541666666666671</v>
      </c>
      <c r="K30" s="13">
        <f>[26]Dezembro!$E$14</f>
        <v>77.375</v>
      </c>
      <c r="L30" s="13">
        <f>[26]Dezembro!$E$15</f>
        <v>62.583333333333336</v>
      </c>
      <c r="M30" s="13">
        <f>[26]Dezembro!$E$16</f>
        <v>53.458333333333336</v>
      </c>
      <c r="N30" s="13">
        <f>[26]Dezembro!$E$17</f>
        <v>63.125</v>
      </c>
      <c r="O30" s="13">
        <f>[26]Dezembro!$E$18</f>
        <v>64.5</v>
      </c>
      <c r="P30" s="13">
        <f>[26]Dezembro!$E$19</f>
        <v>58.875</v>
      </c>
      <c r="Q30" s="13">
        <f>[26]Dezembro!$E$20</f>
        <v>62.625</v>
      </c>
      <c r="R30" s="13">
        <f>[26]Dezembro!$E$21</f>
        <v>72.208333333333329</v>
      </c>
      <c r="S30" s="13">
        <f>[26]Dezembro!$E$22</f>
        <v>77.416666666666671</v>
      </c>
      <c r="T30" s="13">
        <f>[26]Dezembro!$E$23</f>
        <v>74.041666666666671</v>
      </c>
      <c r="U30" s="13">
        <f>[26]Dezembro!$E$24</f>
        <v>83.708333333333329</v>
      </c>
      <c r="V30" s="13">
        <f>[26]Dezembro!$E$25</f>
        <v>81</v>
      </c>
      <c r="W30" s="13">
        <f>[26]Dezembro!$E$26</f>
        <v>84.041666666666671</v>
      </c>
      <c r="X30" s="13">
        <f>[26]Dezembro!$E$27</f>
        <v>87.791666666666671</v>
      </c>
      <c r="Y30" s="13">
        <f>[26]Dezembro!$E$28</f>
        <v>91.958333333333329</v>
      </c>
      <c r="Z30" s="13">
        <f>[26]Dezembro!$E$29</f>
        <v>88.625</v>
      </c>
      <c r="AA30" s="13">
        <f>[26]Dezembro!$E$30</f>
        <v>84.583333333333329</v>
      </c>
      <c r="AB30" s="13">
        <f>[26]Dezembro!$E$31</f>
        <v>78.958333333333329</v>
      </c>
      <c r="AC30" s="13">
        <f>[26]Dezembro!$E$32</f>
        <v>78.208333333333329</v>
      </c>
      <c r="AD30" s="13">
        <f>[26]Dezembro!$E$33</f>
        <v>83.708333333333329</v>
      </c>
      <c r="AE30" s="13">
        <f>[26]Dezembro!$E$34</f>
        <v>87.208333333333329</v>
      </c>
      <c r="AF30" s="13">
        <f>[26]Dezembro!$E$35</f>
        <v>84.125</v>
      </c>
      <c r="AG30" s="40">
        <f t="shared" si="2"/>
        <v>78.473118279569917</v>
      </c>
    </row>
    <row r="31" spans="1:33" ht="17.100000000000001" customHeight="1" x14ac:dyDescent="0.2">
      <c r="A31" s="38" t="s">
        <v>49</v>
      </c>
      <c r="B31" s="13">
        <f>[27]Dezembro!$E$5</f>
        <v>92.217391304347828</v>
      </c>
      <c r="C31" s="13">
        <f>[27]Dezembro!$E$6</f>
        <v>90.5</v>
      </c>
      <c r="D31" s="13">
        <f>[27]Dezembro!$E$7</f>
        <v>87.63636363636364</v>
      </c>
      <c r="E31" s="13">
        <f>[27]Dezembro!$E$8</f>
        <v>88.227272727272734</v>
      </c>
      <c r="F31" s="13">
        <f>[27]Dezembro!$E$9</f>
        <v>82.695652173913047</v>
      </c>
      <c r="G31" s="13">
        <f>[27]Dezembro!$E$10</f>
        <v>82.05</v>
      </c>
      <c r="H31" s="13">
        <f>[27]Dezembro!$E$11</f>
        <v>82.94736842105263</v>
      </c>
      <c r="I31" s="13">
        <f>[27]Dezembro!$E$12</f>
        <v>84.222222222222229</v>
      </c>
      <c r="J31" s="13">
        <f>[27]Dezembro!$E$13</f>
        <v>94.733333333333334</v>
      </c>
      <c r="K31" s="13">
        <f>[27]Dezembro!$E$14</f>
        <v>90.571428571428569</v>
      </c>
      <c r="L31" s="13">
        <f>[27]Dezembro!$E$15</f>
        <v>66.9375</v>
      </c>
      <c r="M31" s="13">
        <f>[27]Dezembro!$E$16</f>
        <v>54.93333333333333</v>
      </c>
      <c r="N31" s="13">
        <f>[27]Dezembro!$E$17</f>
        <v>59.266666666666666</v>
      </c>
      <c r="O31" s="13">
        <f>[27]Dezembro!$E$18</f>
        <v>62.333333333333336</v>
      </c>
      <c r="P31" s="13">
        <f>[27]Dezembro!$E$19</f>
        <v>66.266666666666666</v>
      </c>
      <c r="Q31" s="13">
        <f>[27]Dezembro!$E$20</f>
        <v>66.466666666666669</v>
      </c>
      <c r="R31" s="13">
        <f>[27]Dezembro!$E$21</f>
        <v>66.625</v>
      </c>
      <c r="S31" s="13">
        <f>[27]Dezembro!$E$22</f>
        <v>61.571428571428569</v>
      </c>
      <c r="T31" s="13">
        <f>[27]Dezembro!$E$23</f>
        <v>61.428571428571431</v>
      </c>
      <c r="U31" s="13">
        <f>[27]Dezembro!$E$24</f>
        <v>69.3125</v>
      </c>
      <c r="V31" s="13">
        <f>[27]Dezembro!$E$25</f>
        <v>80.458333333333329</v>
      </c>
      <c r="W31" s="13">
        <f>[27]Dezembro!$E$26</f>
        <v>83.208333333333329</v>
      </c>
      <c r="X31" s="13">
        <f>[27]Dezembro!$E$27</f>
        <v>82.416666666666671</v>
      </c>
      <c r="Y31" s="13">
        <f>[27]Dezembro!$E$28</f>
        <v>80.708333333333329</v>
      </c>
      <c r="Z31" s="13">
        <f>[27]Dezembro!$E$29</f>
        <v>82.666666666666671</v>
      </c>
      <c r="AA31" s="13">
        <f>[27]Dezembro!$E$30</f>
        <v>76.333333333333329</v>
      </c>
      <c r="AB31" s="13">
        <f>[27]Dezembro!$E$31</f>
        <v>73.541666666666671</v>
      </c>
      <c r="AC31" s="13">
        <f>[27]Dezembro!$E$32</f>
        <v>76.333333333333329</v>
      </c>
      <c r="AD31" s="13">
        <f>[27]Dezembro!$E$33</f>
        <v>77.291666666666671</v>
      </c>
      <c r="AE31" s="13">
        <f>[27]Dezembro!$E$34</f>
        <v>74.125</v>
      </c>
      <c r="AF31" s="13">
        <f>[27]Dezembro!$E$35</f>
        <v>74.666666666666671</v>
      </c>
      <c r="AG31" s="40">
        <f t="shared" ref="AG31" si="3">AVERAGE(B31:AF31)</f>
        <v>76.538474163116135</v>
      </c>
    </row>
    <row r="32" spans="1:33" ht="17.100000000000001" customHeight="1" x14ac:dyDescent="0.2">
      <c r="A32" s="38" t="s">
        <v>20</v>
      </c>
      <c r="B32" s="13">
        <f>[28]Dezembro!$E$5</f>
        <v>84.625</v>
      </c>
      <c r="C32" s="13">
        <f>[28]Dezembro!$E$6</f>
        <v>75.291666666666671</v>
      </c>
      <c r="D32" s="13">
        <f>[28]Dezembro!$E$7</f>
        <v>69.166666666666671</v>
      </c>
      <c r="E32" s="13">
        <f>[28]Dezembro!$E$8</f>
        <v>64.75</v>
      </c>
      <c r="F32" s="13">
        <f>[28]Dezembro!$E$9</f>
        <v>78.333333333333329</v>
      </c>
      <c r="G32" s="13">
        <f>[28]Dezembro!$E$10</f>
        <v>81.083333333333329</v>
      </c>
      <c r="H32" s="13">
        <f>[28]Dezembro!$E$11</f>
        <v>85.625</v>
      </c>
      <c r="I32" s="13">
        <f>[28]Dezembro!$E$12</f>
        <v>77.875</v>
      </c>
      <c r="J32" s="13">
        <f>[28]Dezembro!$E$13</f>
        <v>70.791666666666671</v>
      </c>
      <c r="K32" s="13">
        <f>[28]Dezembro!$E$14</f>
        <v>60.125</v>
      </c>
      <c r="L32" s="13">
        <f>[28]Dezembro!$E$15</f>
        <v>48.75</v>
      </c>
      <c r="M32" s="13">
        <f>[28]Dezembro!$E$16</f>
        <v>54.125</v>
      </c>
      <c r="N32" s="13">
        <f>[28]Dezembro!$E$17</f>
        <v>60.75</v>
      </c>
      <c r="O32" s="13">
        <f>[28]Dezembro!$E$18</f>
        <v>62.708333333333336</v>
      </c>
      <c r="P32" s="13">
        <f>[28]Dezembro!$E$19</f>
        <v>59.541666666666664</v>
      </c>
      <c r="Q32" s="13">
        <f>[28]Dezembro!$E$20</f>
        <v>59.708333333333336</v>
      </c>
      <c r="R32" s="13">
        <f>[28]Dezembro!$E$21</f>
        <v>61.25</v>
      </c>
      <c r="S32" s="13">
        <f>[28]Dezembro!$E$22</f>
        <v>64.333333333333329</v>
      </c>
      <c r="T32" s="13">
        <f>[28]Dezembro!$E$23</f>
        <v>58.208333333333336</v>
      </c>
      <c r="U32" s="13">
        <f>[28]Dezembro!$E$24</f>
        <v>73</v>
      </c>
      <c r="V32" s="13">
        <f>[28]Dezembro!$E$25</f>
        <v>83.125</v>
      </c>
      <c r="W32" s="13">
        <f>[28]Dezembro!$E$26</f>
        <v>79.541666666666671</v>
      </c>
      <c r="X32" s="13">
        <f>[28]Dezembro!$E$27</f>
        <v>78.75</v>
      </c>
      <c r="Y32" s="13">
        <f>[28]Dezembro!$E$28</f>
        <v>74</v>
      </c>
      <c r="Z32" s="13">
        <f>[28]Dezembro!$E$29</f>
        <v>80.083333333333329</v>
      </c>
      <c r="AA32" s="13">
        <f>[28]Dezembro!$E$30</f>
        <v>79.041666666666671</v>
      </c>
      <c r="AB32" s="13">
        <f>[28]Dezembro!$E$31</f>
        <v>75.416666666666671</v>
      </c>
      <c r="AC32" s="13">
        <f>[28]Dezembro!$E$32</f>
        <v>80.375</v>
      </c>
      <c r="AD32" s="13">
        <f>[28]Dezembro!$E$33</f>
        <v>80.541666666666671</v>
      </c>
      <c r="AE32" s="13">
        <f>[28]Dezembro!$E$34</f>
        <v>85.625</v>
      </c>
      <c r="AF32" s="13">
        <f>[28]Dezembro!$E$35</f>
        <v>86.083333333333329</v>
      </c>
      <c r="AG32" s="40">
        <f t="shared" si="2"/>
        <v>72.020161290322577</v>
      </c>
    </row>
    <row r="33" spans="1:33" s="5" customFormat="1" ht="17.100000000000001" customHeight="1" thickBot="1" x14ac:dyDescent="0.25">
      <c r="A33" s="102" t="s">
        <v>34</v>
      </c>
      <c r="B33" s="103">
        <f t="shared" ref="B33:AG33" si="4">AVERAGE(B5:B32)</f>
        <v>82.303432075171187</v>
      </c>
      <c r="C33" s="103">
        <f t="shared" si="4"/>
        <v>77.631606727500426</v>
      </c>
      <c r="D33" s="103">
        <f t="shared" si="4"/>
        <v>75.415648026155282</v>
      </c>
      <c r="E33" s="103">
        <f t="shared" si="4"/>
        <v>80.924753487253483</v>
      </c>
      <c r="F33" s="103">
        <f t="shared" si="4"/>
        <v>80.160117682460694</v>
      </c>
      <c r="G33" s="103">
        <f t="shared" si="4"/>
        <v>83.390299823633171</v>
      </c>
      <c r="H33" s="103">
        <f t="shared" si="4"/>
        <v>84.691835668075171</v>
      </c>
      <c r="I33" s="103">
        <f t="shared" si="4"/>
        <v>80.198058539242112</v>
      </c>
      <c r="J33" s="103">
        <f t="shared" si="4"/>
        <v>75.479805996472663</v>
      </c>
      <c r="K33" s="103">
        <f t="shared" si="4"/>
        <v>70.984744268077606</v>
      </c>
      <c r="L33" s="103">
        <f t="shared" si="4"/>
        <v>60.11968822687421</v>
      </c>
      <c r="M33" s="103">
        <f t="shared" si="4"/>
        <v>56.438084863575064</v>
      </c>
      <c r="N33" s="103">
        <f t="shared" si="4"/>
        <v>63.599672793093838</v>
      </c>
      <c r="O33" s="103">
        <f t="shared" si="4"/>
        <v>65.304228380315337</v>
      </c>
      <c r="P33" s="103">
        <f t="shared" si="4"/>
        <v>62.794650979300108</v>
      </c>
      <c r="Q33" s="103">
        <f t="shared" si="4"/>
        <v>66.246582892416228</v>
      </c>
      <c r="R33" s="103">
        <f t="shared" si="4"/>
        <v>69.15283528870485</v>
      </c>
      <c r="S33" s="103">
        <f t="shared" si="4"/>
        <v>72.11816578483247</v>
      </c>
      <c r="T33" s="103">
        <f t="shared" si="4"/>
        <v>71.556191370804882</v>
      </c>
      <c r="U33" s="103">
        <f t="shared" si="4"/>
        <v>81.026072124756325</v>
      </c>
      <c r="V33" s="103">
        <f t="shared" si="4"/>
        <v>82.644185532506071</v>
      </c>
      <c r="W33" s="103">
        <f t="shared" si="4"/>
        <v>83.255003741114834</v>
      </c>
      <c r="X33" s="103">
        <f t="shared" si="4"/>
        <v>83.419829550797147</v>
      </c>
      <c r="Y33" s="103">
        <f t="shared" si="4"/>
        <v>84.290954968944106</v>
      </c>
      <c r="Z33" s="103">
        <f t="shared" si="4"/>
        <v>84.909854835335622</v>
      </c>
      <c r="AA33" s="103">
        <f t="shared" si="4"/>
        <v>84.396703580217505</v>
      </c>
      <c r="AB33" s="103">
        <f t="shared" si="4"/>
        <v>79.774648962148959</v>
      </c>
      <c r="AC33" s="103">
        <f t="shared" si="4"/>
        <v>79.107546620046605</v>
      </c>
      <c r="AD33" s="103">
        <f t="shared" si="4"/>
        <v>82.48476800976799</v>
      </c>
      <c r="AE33" s="103">
        <f t="shared" si="4"/>
        <v>80.832859076503397</v>
      </c>
      <c r="AF33" s="103">
        <f t="shared" si="4"/>
        <v>78.01645614645733</v>
      </c>
      <c r="AG33" s="101">
        <f t="shared" si="4"/>
        <v>76.159263743311868</v>
      </c>
    </row>
    <row r="34" spans="1:33" x14ac:dyDescent="0.2">
      <c r="A34" s="92"/>
      <c r="B34" s="93"/>
      <c r="C34" s="93"/>
      <c r="D34" s="93" t="s">
        <v>59</v>
      </c>
      <c r="E34" s="93"/>
      <c r="F34" s="93"/>
      <c r="G34" s="93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5"/>
      <c r="AE34" s="96"/>
      <c r="AF34" s="99"/>
      <c r="AG34" s="104"/>
    </row>
    <row r="35" spans="1:33" x14ac:dyDescent="0.2">
      <c r="A35" s="97"/>
      <c r="B35" s="98" t="s">
        <v>60</v>
      </c>
      <c r="C35" s="98"/>
      <c r="D35" s="98"/>
      <c r="E35" s="98"/>
      <c r="F35" s="98"/>
      <c r="G35" s="98"/>
      <c r="H35" s="98"/>
      <c r="I35" s="98"/>
      <c r="J35" s="44"/>
      <c r="K35" s="44"/>
      <c r="L35" s="44"/>
      <c r="M35" s="44" t="s">
        <v>51</v>
      </c>
      <c r="N35" s="44"/>
      <c r="O35" s="44"/>
      <c r="P35" s="44"/>
      <c r="Q35" s="44"/>
      <c r="R35" s="44"/>
      <c r="S35" s="44"/>
      <c r="T35" s="156" t="s">
        <v>61</v>
      </c>
      <c r="U35" s="156"/>
      <c r="V35" s="156"/>
      <c r="W35" s="156"/>
      <c r="X35" s="156"/>
      <c r="Y35" s="44"/>
      <c r="Z35" s="44"/>
      <c r="AA35" s="44"/>
      <c r="AB35" s="44"/>
      <c r="AC35" s="44"/>
      <c r="AD35" s="56"/>
      <c r="AE35" s="44"/>
      <c r="AF35" s="44"/>
      <c r="AG35" s="45"/>
    </row>
    <row r="36" spans="1:33" x14ac:dyDescent="0.2">
      <c r="A36" s="43"/>
      <c r="B36" s="44"/>
      <c r="C36" s="44"/>
      <c r="D36" s="44"/>
      <c r="E36" s="44"/>
      <c r="F36" s="44"/>
      <c r="G36" s="44"/>
      <c r="H36" s="44"/>
      <c r="I36" s="44"/>
      <c r="J36" s="47"/>
      <c r="K36" s="47"/>
      <c r="L36" s="47"/>
      <c r="M36" s="47" t="s">
        <v>52</v>
      </c>
      <c r="N36" s="47"/>
      <c r="O36" s="47"/>
      <c r="P36" s="47"/>
      <c r="Q36" s="44"/>
      <c r="R36" s="44"/>
      <c r="S36" s="44"/>
      <c r="T36" s="157" t="s">
        <v>62</v>
      </c>
      <c r="U36" s="157"/>
      <c r="V36" s="157"/>
      <c r="W36" s="157"/>
      <c r="X36" s="157"/>
      <c r="Y36" s="44"/>
      <c r="Z36" s="44"/>
      <c r="AA36" s="44"/>
      <c r="AB36" s="44"/>
      <c r="AC36" s="44"/>
      <c r="AD36" s="56"/>
      <c r="AE36" s="89"/>
      <c r="AF36" s="100"/>
      <c r="AG36" s="45"/>
    </row>
    <row r="37" spans="1:33" x14ac:dyDescent="0.2">
      <c r="A37" s="97"/>
      <c r="B37" s="46"/>
      <c r="C37" s="46"/>
      <c r="D37" s="46"/>
      <c r="E37" s="46"/>
      <c r="F37" s="46"/>
      <c r="G37" s="46"/>
      <c r="H37" s="46"/>
      <c r="I37" s="46"/>
      <c r="J37" s="46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56"/>
      <c r="AE37" s="89"/>
      <c r="AF37" s="100"/>
      <c r="AG37" s="45"/>
    </row>
    <row r="38" spans="1:33" x14ac:dyDescent="0.2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5"/>
    </row>
    <row r="39" spans="1:33" ht="13.5" thickBot="1" x14ac:dyDescent="0.2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 t="s">
        <v>50</v>
      </c>
      <c r="M39" s="49"/>
      <c r="N39" s="49"/>
      <c r="O39" s="49"/>
      <c r="P39" s="49"/>
      <c r="Q39" s="49"/>
      <c r="R39" s="49"/>
      <c r="S39" s="49"/>
      <c r="T39" s="49"/>
      <c r="U39" s="49" t="s">
        <v>50</v>
      </c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61"/>
    </row>
    <row r="40" spans="1:33" x14ac:dyDescent="0.2">
      <c r="H40" s="2" t="s">
        <v>50</v>
      </c>
    </row>
    <row r="48" spans="1:33" x14ac:dyDescent="0.2">
      <c r="J48" s="2" t="s">
        <v>50</v>
      </c>
    </row>
  </sheetData>
  <sheetProtection password="C6EC" sheet="1" objects="1" scenarios="1"/>
  <mergeCells count="36">
    <mergeCell ref="T35:X35"/>
    <mergeCell ref="T36:X36"/>
    <mergeCell ref="Z3:Z4"/>
    <mergeCell ref="AE3:AE4"/>
    <mergeCell ref="AA3:AA4"/>
    <mergeCell ref="AB3:AB4"/>
    <mergeCell ref="AC3:AC4"/>
    <mergeCell ref="AD3:AD4"/>
    <mergeCell ref="Y3:Y4"/>
    <mergeCell ref="U3:U4"/>
    <mergeCell ref="V3:V4"/>
    <mergeCell ref="W3:W4"/>
    <mergeCell ref="X3:X4"/>
    <mergeCell ref="T3:T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M3:M4"/>
    <mergeCell ref="AF3:AF4"/>
    <mergeCell ref="O3:O4"/>
    <mergeCell ref="L3:L4"/>
    <mergeCell ref="B2:AG2"/>
    <mergeCell ref="N3:N4"/>
    <mergeCell ref="P3:P4"/>
    <mergeCell ref="Q3:Q4"/>
    <mergeCell ref="R3:R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topLeftCell="A10" zoomScale="90" zoomScaleNormal="90" workbookViewId="0">
      <selection activeCell="F55" sqref="F55"/>
    </sheetView>
  </sheetViews>
  <sheetFormatPr defaultRowHeight="12.75" x14ac:dyDescent="0.2"/>
  <cols>
    <col min="1" max="1" width="19.140625" style="2" customWidth="1"/>
    <col min="2" max="13" width="6.28515625" style="2" customWidth="1"/>
    <col min="14" max="14" width="6.42578125" style="2" customWidth="1"/>
    <col min="15" max="15" width="6.28515625" style="2" customWidth="1"/>
    <col min="16" max="16" width="6.140625" style="2" customWidth="1"/>
    <col min="17" max="17" width="6" style="2" customWidth="1"/>
    <col min="18" max="19" width="6.140625" style="2" customWidth="1"/>
    <col min="20" max="20" width="6.7109375" style="2" customWidth="1"/>
    <col min="21" max="22" width="6.28515625" style="2" customWidth="1"/>
    <col min="23" max="23" width="6.42578125" style="2" bestFit="1" customWidth="1"/>
    <col min="24" max="27" width="6.140625" style="2" customWidth="1"/>
    <col min="28" max="28" width="6.28515625" style="2" customWidth="1"/>
    <col min="29" max="29" width="6.42578125" style="2" customWidth="1"/>
    <col min="30" max="30" width="6.140625" style="2" customWidth="1"/>
    <col min="31" max="31" width="6" style="2" customWidth="1"/>
    <col min="32" max="32" width="6.140625" style="2" customWidth="1"/>
    <col min="33" max="33" width="7.140625" style="9" customWidth="1"/>
    <col min="34" max="34" width="7" style="1" customWidth="1"/>
    <col min="35" max="35" width="9.140625" style="1"/>
  </cols>
  <sheetData>
    <row r="1" spans="1:35" ht="20.100000000000001" customHeight="1" x14ac:dyDescent="0.2">
      <c r="A1" s="149" t="s">
        <v>26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1"/>
    </row>
    <row r="2" spans="1:35" s="4" customFormat="1" ht="20.100000000000001" customHeight="1" x14ac:dyDescent="0.2">
      <c r="A2" s="152" t="s">
        <v>21</v>
      </c>
      <c r="B2" s="154" t="s">
        <v>57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5"/>
      <c r="AI2" s="7"/>
    </row>
    <row r="3" spans="1:35" s="5" customFormat="1" ht="20.100000000000001" customHeight="1" x14ac:dyDescent="0.2">
      <c r="A3" s="152"/>
      <c r="B3" s="153">
        <v>1</v>
      </c>
      <c r="C3" s="153">
        <f>SUM(B3+1)</f>
        <v>2</v>
      </c>
      <c r="D3" s="153">
        <f t="shared" ref="D3:AD3" si="0">SUM(C3+1)</f>
        <v>3</v>
      </c>
      <c r="E3" s="153">
        <f t="shared" si="0"/>
        <v>4</v>
      </c>
      <c r="F3" s="153">
        <f t="shared" si="0"/>
        <v>5</v>
      </c>
      <c r="G3" s="153">
        <f t="shared" si="0"/>
        <v>6</v>
      </c>
      <c r="H3" s="153">
        <f t="shared" si="0"/>
        <v>7</v>
      </c>
      <c r="I3" s="153">
        <f t="shared" si="0"/>
        <v>8</v>
      </c>
      <c r="J3" s="153">
        <f t="shared" si="0"/>
        <v>9</v>
      </c>
      <c r="K3" s="153">
        <f t="shared" si="0"/>
        <v>10</v>
      </c>
      <c r="L3" s="153">
        <f t="shared" si="0"/>
        <v>11</v>
      </c>
      <c r="M3" s="153">
        <f t="shared" si="0"/>
        <v>12</v>
      </c>
      <c r="N3" s="153">
        <f t="shared" si="0"/>
        <v>13</v>
      </c>
      <c r="O3" s="153">
        <f t="shared" si="0"/>
        <v>14</v>
      </c>
      <c r="P3" s="153">
        <f t="shared" si="0"/>
        <v>15</v>
      </c>
      <c r="Q3" s="153">
        <f t="shared" si="0"/>
        <v>16</v>
      </c>
      <c r="R3" s="153">
        <f t="shared" si="0"/>
        <v>17</v>
      </c>
      <c r="S3" s="153">
        <f t="shared" si="0"/>
        <v>18</v>
      </c>
      <c r="T3" s="153">
        <f t="shared" si="0"/>
        <v>19</v>
      </c>
      <c r="U3" s="153">
        <f t="shared" si="0"/>
        <v>20</v>
      </c>
      <c r="V3" s="153">
        <f t="shared" si="0"/>
        <v>21</v>
      </c>
      <c r="W3" s="153">
        <f t="shared" si="0"/>
        <v>22</v>
      </c>
      <c r="X3" s="153">
        <f t="shared" si="0"/>
        <v>23</v>
      </c>
      <c r="Y3" s="153">
        <f t="shared" si="0"/>
        <v>24</v>
      </c>
      <c r="Z3" s="153">
        <f t="shared" si="0"/>
        <v>25</v>
      </c>
      <c r="AA3" s="153">
        <f t="shared" si="0"/>
        <v>26</v>
      </c>
      <c r="AB3" s="153">
        <f t="shared" si="0"/>
        <v>27</v>
      </c>
      <c r="AC3" s="153">
        <f t="shared" si="0"/>
        <v>28</v>
      </c>
      <c r="AD3" s="153">
        <f t="shared" si="0"/>
        <v>29</v>
      </c>
      <c r="AE3" s="153">
        <v>30</v>
      </c>
      <c r="AF3" s="153">
        <v>31</v>
      </c>
      <c r="AG3" s="34" t="s">
        <v>41</v>
      </c>
      <c r="AH3" s="52" t="s">
        <v>40</v>
      </c>
      <c r="AI3" s="8"/>
    </row>
    <row r="4" spans="1:35" s="5" customFormat="1" ht="20.100000000000001" customHeight="1" x14ac:dyDescent="0.2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34" t="s">
        <v>39</v>
      </c>
      <c r="AH4" s="52" t="s">
        <v>39</v>
      </c>
      <c r="AI4" s="8"/>
    </row>
    <row r="5" spans="1:35" s="5" customFormat="1" ht="20.100000000000001" customHeight="1" x14ac:dyDescent="0.2">
      <c r="A5" s="38" t="s">
        <v>45</v>
      </c>
      <c r="B5" s="13" t="str">
        <f>[1]Dezembro!$F$5</f>
        <v>*</v>
      </c>
      <c r="C5" s="13" t="str">
        <f>[1]Dezembro!$F$6</f>
        <v>*</v>
      </c>
      <c r="D5" s="13" t="str">
        <f>[1]Dezembro!$F$7</f>
        <v>*</v>
      </c>
      <c r="E5" s="13" t="str">
        <f>[1]Dezembro!$F$8</f>
        <v>*</v>
      </c>
      <c r="F5" s="13" t="str">
        <f>[1]Dezembro!$F$9</f>
        <v>*</v>
      </c>
      <c r="G5" s="13" t="str">
        <f>[1]Dezembro!$F$10</f>
        <v>*</v>
      </c>
      <c r="H5" s="13" t="str">
        <f>[1]Dezembro!$F$11</f>
        <v>*</v>
      </c>
      <c r="I5" s="13" t="str">
        <f>[1]Dezembro!$F$12</f>
        <v>*</v>
      </c>
      <c r="J5" s="13" t="str">
        <f>[1]Dezembro!$F$13</f>
        <v>*</v>
      </c>
      <c r="K5" s="13" t="str">
        <f>[1]Dezembro!$F$14</f>
        <v>*</v>
      </c>
      <c r="L5" s="13" t="str">
        <f>[1]Dezembro!$F$15</f>
        <v>*</v>
      </c>
      <c r="M5" s="13" t="str">
        <f>[1]Dezembro!$F$16</f>
        <v>*</v>
      </c>
      <c r="N5" s="13" t="str">
        <f>[1]Dezembro!$F$17</f>
        <v>*</v>
      </c>
      <c r="O5" s="13" t="str">
        <f>[1]Dezembro!$F$18</f>
        <v>*</v>
      </c>
      <c r="P5" s="13" t="str">
        <f>[1]Dezembro!$F$19</f>
        <v>*</v>
      </c>
      <c r="Q5" s="13" t="str">
        <f>[1]Dezembro!$F$20</f>
        <v>*</v>
      </c>
      <c r="R5" s="13" t="str">
        <f>[1]Dezembro!$F$21</f>
        <v>*</v>
      </c>
      <c r="S5" s="13" t="str">
        <f>[1]Dezembro!$F$22</f>
        <v>*</v>
      </c>
      <c r="T5" s="13" t="str">
        <f>[1]Dezembro!$F$23</f>
        <v>*</v>
      </c>
      <c r="U5" s="13" t="str">
        <f>[1]Dezembro!$F$24</f>
        <v>*</v>
      </c>
      <c r="V5" s="13" t="str">
        <f>[1]Dezembro!$F$25</f>
        <v>*</v>
      </c>
      <c r="W5" s="13" t="str">
        <f>[1]Dezembro!$F$26</f>
        <v>*</v>
      </c>
      <c r="X5" s="13" t="str">
        <f>[1]Dezembro!$F$27</f>
        <v>*</v>
      </c>
      <c r="Y5" s="13" t="str">
        <f>[1]Dezembro!$F$28</f>
        <v>*</v>
      </c>
      <c r="Z5" s="13" t="str">
        <f>[1]Dezembro!$F$29</f>
        <v>*</v>
      </c>
      <c r="AA5" s="13" t="str">
        <f>[1]Dezembro!$F$30</f>
        <v>*</v>
      </c>
      <c r="AB5" s="13" t="str">
        <f>[1]Dezembro!$F$31</f>
        <v>*</v>
      </c>
      <c r="AC5" s="13" t="str">
        <f>[1]Dezembro!$F$32</f>
        <v>*</v>
      </c>
      <c r="AD5" s="13" t="str">
        <f>[1]Dezembro!$F$33</f>
        <v>*</v>
      </c>
      <c r="AE5" s="13" t="str">
        <f>[1]Dezembro!$F$34</f>
        <v>*</v>
      </c>
      <c r="AF5" s="13" t="str">
        <f>[1]Dezembro!$F$35</f>
        <v>*</v>
      </c>
      <c r="AG5" s="21" t="s">
        <v>65</v>
      </c>
      <c r="AH5" s="53" t="s">
        <v>65</v>
      </c>
      <c r="AI5" s="8"/>
    </row>
    <row r="6" spans="1:35" ht="17.100000000000001" customHeight="1" x14ac:dyDescent="0.2">
      <c r="A6" s="38" t="s">
        <v>0</v>
      </c>
      <c r="B6" s="13">
        <f>[2]Dezembro!$F$5</f>
        <v>98</v>
      </c>
      <c r="C6" s="13">
        <f>[2]Dezembro!$F$6</f>
        <v>97</v>
      </c>
      <c r="D6" s="13">
        <f>[2]Dezembro!$F$7</f>
        <v>92</v>
      </c>
      <c r="E6" s="13">
        <f>[2]Dezembro!$F$8</f>
        <v>92</v>
      </c>
      <c r="F6" s="13">
        <f>[2]Dezembro!$F$9</f>
        <v>97</v>
      </c>
      <c r="G6" s="13">
        <f>[2]Dezembro!$F$10</f>
        <v>97</v>
      </c>
      <c r="H6" s="13">
        <f>[2]Dezembro!$F$11</f>
        <v>98</v>
      </c>
      <c r="I6" s="13">
        <f>[2]Dezembro!$F$12</f>
        <v>98</v>
      </c>
      <c r="J6" s="13">
        <f>[2]Dezembro!$F$13</f>
        <v>97</v>
      </c>
      <c r="K6" s="13">
        <f>[2]Dezembro!$F$14</f>
        <v>92</v>
      </c>
      <c r="L6" s="13">
        <f>[2]Dezembro!$F$15</f>
        <v>92</v>
      </c>
      <c r="M6" s="13">
        <f>[2]Dezembro!$F$16</f>
        <v>89</v>
      </c>
      <c r="N6" s="13">
        <f>[2]Dezembro!$F$17</f>
        <v>92</v>
      </c>
      <c r="O6" s="13">
        <f>[2]Dezembro!$F$18</f>
        <v>91</v>
      </c>
      <c r="P6" s="13">
        <f>[2]Dezembro!$F$19</f>
        <v>90</v>
      </c>
      <c r="Q6" s="13">
        <f>[2]Dezembro!$F$20</f>
        <v>91</v>
      </c>
      <c r="R6" s="13">
        <f>[2]Dezembro!$F$21</f>
        <v>88</v>
      </c>
      <c r="S6" s="13">
        <f>[2]Dezembro!$F$22</f>
        <v>96</v>
      </c>
      <c r="T6" s="13">
        <f>[2]Dezembro!$F$23</f>
        <v>98</v>
      </c>
      <c r="U6" s="13">
        <f>[2]Dezembro!$F$24</f>
        <v>98</v>
      </c>
      <c r="V6" s="13">
        <f>[2]Dezembro!$F$25</f>
        <v>97</v>
      </c>
      <c r="W6" s="13">
        <f>[2]Dezembro!$F$26</f>
        <v>98</v>
      </c>
      <c r="X6" s="13">
        <f>[2]Dezembro!$F$27</f>
        <v>97</v>
      </c>
      <c r="Y6" s="13">
        <f>[2]Dezembro!$F$28</f>
        <v>97</v>
      </c>
      <c r="Z6" s="13">
        <f>[2]Dezembro!$F$29</f>
        <v>98</v>
      </c>
      <c r="AA6" s="13">
        <f>[2]Dezembro!$F$30</f>
        <v>98</v>
      </c>
      <c r="AB6" s="13">
        <f>[2]Dezembro!$F$31</f>
        <v>98</v>
      </c>
      <c r="AC6" s="13">
        <f>[2]Dezembro!$F$32</f>
        <v>98</v>
      </c>
      <c r="AD6" s="13">
        <f>[2]Dezembro!$F$33</f>
        <v>98</v>
      </c>
      <c r="AE6" s="13">
        <f>[2]Dezembro!$F$34</f>
        <v>98</v>
      </c>
      <c r="AF6" s="13">
        <f>[2]Dezembro!$F$35</f>
        <v>96</v>
      </c>
      <c r="AG6" s="22">
        <f>MAX(B6:AF6)</f>
        <v>98</v>
      </c>
      <c r="AH6" s="54">
        <f t="shared" ref="AH6:AH16" si="1">AVERAGE(B6:AF6)</f>
        <v>95.354838709677423</v>
      </c>
    </row>
    <row r="7" spans="1:35" ht="17.100000000000001" customHeight="1" x14ac:dyDescent="0.2">
      <c r="A7" s="38" t="s">
        <v>1</v>
      </c>
      <c r="B7" s="13">
        <f>[3]Dezembro!$F$5</f>
        <v>96</v>
      </c>
      <c r="C7" s="13">
        <f>[3]Dezembro!$F$6</f>
        <v>96</v>
      </c>
      <c r="D7" s="13">
        <f>[3]Dezembro!$F$7</f>
        <v>92</v>
      </c>
      <c r="E7" s="13">
        <f>[3]Dezembro!$F$8</f>
        <v>96</v>
      </c>
      <c r="F7" s="13">
        <f>[3]Dezembro!$F$9</f>
        <v>96</v>
      </c>
      <c r="G7" s="13">
        <f>[3]Dezembro!$F$10</f>
        <v>95</v>
      </c>
      <c r="H7" s="13">
        <f>[3]Dezembro!$F$11</f>
        <v>94</v>
      </c>
      <c r="I7" s="13">
        <f>[3]Dezembro!$F$12</f>
        <v>96</v>
      </c>
      <c r="J7" s="13">
        <f>[3]Dezembro!$F$13</f>
        <v>95</v>
      </c>
      <c r="K7" s="13">
        <f>[3]Dezembro!$F$14</f>
        <v>91</v>
      </c>
      <c r="L7" s="13">
        <f>[3]Dezembro!$F$15</f>
        <v>100</v>
      </c>
      <c r="M7" s="13">
        <f>[3]Dezembro!$F$16</f>
        <v>88</v>
      </c>
      <c r="N7" s="13">
        <f>[3]Dezembro!$F$17</f>
        <v>92</v>
      </c>
      <c r="O7" s="13">
        <f>[3]Dezembro!$F$18</f>
        <v>89</v>
      </c>
      <c r="P7" s="13">
        <f>[3]Dezembro!$F$19</f>
        <v>87</v>
      </c>
      <c r="Q7" s="13">
        <f>[3]Dezembro!$F$20</f>
        <v>90</v>
      </c>
      <c r="R7" s="13">
        <f>[3]Dezembro!$F$21</f>
        <v>92</v>
      </c>
      <c r="S7" s="13">
        <f>[3]Dezembro!$F$22</f>
        <v>92</v>
      </c>
      <c r="T7" s="13">
        <f>[3]Dezembro!$F$23</f>
        <v>94</v>
      </c>
      <c r="U7" s="13">
        <f>[3]Dezembro!$F$24</f>
        <v>94</v>
      </c>
      <c r="V7" s="13">
        <f>[3]Dezembro!$F$25</f>
        <v>94</v>
      </c>
      <c r="W7" s="13">
        <f>[3]Dezembro!$F$26</f>
        <v>89</v>
      </c>
      <c r="X7" s="13">
        <f>[3]Dezembro!$F$27</f>
        <v>94</v>
      </c>
      <c r="Y7" s="13">
        <f>[3]Dezembro!$F$28</f>
        <v>95</v>
      </c>
      <c r="Z7" s="13">
        <f>[3]Dezembro!$F$29</f>
        <v>96</v>
      </c>
      <c r="AA7" s="13">
        <f>[3]Dezembro!$F$30</f>
        <v>94</v>
      </c>
      <c r="AB7" s="13">
        <f>[3]Dezembro!$F$31</f>
        <v>93</v>
      </c>
      <c r="AC7" s="13">
        <f>[3]Dezembro!$F$32</f>
        <v>94</v>
      </c>
      <c r="AD7" s="13">
        <f>[3]Dezembro!$F$33</f>
        <v>95</v>
      </c>
      <c r="AE7" s="13">
        <f>[3]Dezembro!$F$34</f>
        <v>96</v>
      </c>
      <c r="AF7" s="13">
        <f>[3]Dezembro!$F$35</f>
        <v>94</v>
      </c>
      <c r="AG7" s="22">
        <f>MAX(B7:AF7)</f>
        <v>100</v>
      </c>
      <c r="AH7" s="54">
        <f t="shared" si="1"/>
        <v>93.516129032258064</v>
      </c>
    </row>
    <row r="8" spans="1:35" ht="17.100000000000001" customHeight="1" x14ac:dyDescent="0.2">
      <c r="A8" s="38" t="s">
        <v>53</v>
      </c>
      <c r="B8" s="13">
        <f>[4]Dezembro!$F$5</f>
        <v>100</v>
      </c>
      <c r="C8" s="13">
        <f>[4]Dezembro!$F$6</f>
        <v>94</v>
      </c>
      <c r="D8" s="13">
        <f>[4]Dezembro!$F$7</f>
        <v>94</v>
      </c>
      <c r="E8" s="13">
        <f>[4]Dezembro!$F$8</f>
        <v>99</v>
      </c>
      <c r="F8" s="13">
        <f>[4]Dezembro!$F$9</f>
        <v>100</v>
      </c>
      <c r="G8" s="13">
        <f>[4]Dezembro!$F$10</f>
        <v>100</v>
      </c>
      <c r="H8" s="13">
        <f>[4]Dezembro!$F$11</f>
        <v>100</v>
      </c>
      <c r="I8" s="13">
        <f>[4]Dezembro!$F$12</f>
        <v>100</v>
      </c>
      <c r="J8" s="13">
        <f>[4]Dezembro!$F$13</f>
        <v>95</v>
      </c>
      <c r="K8" s="13">
        <f>[4]Dezembro!$F$14</f>
        <v>83</v>
      </c>
      <c r="L8" s="13">
        <f>[4]Dezembro!$F$15</f>
        <v>74</v>
      </c>
      <c r="M8" s="13">
        <f>[4]Dezembro!$F$16</f>
        <v>80</v>
      </c>
      <c r="N8" s="13">
        <f>[4]Dezembro!$F$17</f>
        <v>87</v>
      </c>
      <c r="O8" s="13">
        <f>[4]Dezembro!$F$18</f>
        <v>87</v>
      </c>
      <c r="P8" s="13">
        <f>[4]Dezembro!$F$19</f>
        <v>83</v>
      </c>
      <c r="Q8" s="13">
        <f>[4]Dezembro!$F$20</f>
        <v>88</v>
      </c>
      <c r="R8" s="13">
        <f>[4]Dezembro!$F$21</f>
        <v>81</v>
      </c>
      <c r="S8" s="13">
        <f>[4]Dezembro!$F$22</f>
        <v>91</v>
      </c>
      <c r="T8" s="13">
        <f>[4]Dezembro!$F$23</f>
        <v>91</v>
      </c>
      <c r="U8" s="13">
        <f>[4]Dezembro!$F$24</f>
        <v>100</v>
      </c>
      <c r="V8" s="13">
        <f>[4]Dezembro!$F$25</f>
        <v>100</v>
      </c>
      <c r="W8" s="13">
        <f>[4]Dezembro!$F$26</f>
        <v>100</v>
      </c>
      <c r="X8" s="13">
        <f>[4]Dezembro!$F$27</f>
        <v>100</v>
      </c>
      <c r="Y8" s="13">
        <f>[4]Dezembro!$F$28</f>
        <v>100</v>
      </c>
      <c r="Z8" s="13">
        <f>[4]Dezembro!$F$29</f>
        <v>100</v>
      </c>
      <c r="AA8" s="13">
        <f>[4]Dezembro!$F$30</f>
        <v>100</v>
      </c>
      <c r="AB8" s="13">
        <f>[4]Dezembro!$F$31</f>
        <v>100</v>
      </c>
      <c r="AC8" s="13">
        <f>[4]Dezembro!$F$32</f>
        <v>100</v>
      </c>
      <c r="AD8" s="13">
        <f>[4]Dezembro!$F$33</f>
        <v>100</v>
      </c>
      <c r="AE8" s="13">
        <f>[4]Dezembro!$F$34</f>
        <v>100</v>
      </c>
      <c r="AF8" s="13">
        <f>[4]Dezembro!$F$35</f>
        <v>100</v>
      </c>
      <c r="AG8" s="22">
        <f>MAX(B8:AF8)</f>
        <v>100</v>
      </c>
      <c r="AH8" s="54">
        <f t="shared" ref="AH8" si="2">AVERAGE(B8:AF8)</f>
        <v>94.41935483870968</v>
      </c>
    </row>
    <row r="9" spans="1:35" ht="17.100000000000001" customHeight="1" x14ac:dyDescent="0.2">
      <c r="A9" s="38" t="s">
        <v>46</v>
      </c>
      <c r="B9" s="13">
        <f>[5]Dezembro!$F$5</f>
        <v>52</v>
      </c>
      <c r="C9" s="13">
        <f>[5]Dezembro!$F$6</f>
        <v>52</v>
      </c>
      <c r="D9" s="13">
        <f>[5]Dezembro!$F$7</f>
        <v>52</v>
      </c>
      <c r="E9" s="13">
        <f>[5]Dezembro!$F$8</f>
        <v>51</v>
      </c>
      <c r="F9" s="13">
        <f>[5]Dezembro!$F$9</f>
        <v>51</v>
      </c>
      <c r="G9" s="13">
        <f>[5]Dezembro!$F$10</f>
        <v>51</v>
      </c>
      <c r="H9" s="13">
        <f>[5]Dezembro!$F$11</f>
        <v>51</v>
      </c>
      <c r="I9" s="13">
        <f>[5]Dezembro!$F$12</f>
        <v>51</v>
      </c>
      <c r="J9" s="13">
        <f>[5]Dezembro!$F$13</f>
        <v>51</v>
      </c>
      <c r="K9" s="13">
        <f>[5]Dezembro!$F$14</f>
        <v>51</v>
      </c>
      <c r="L9" s="13">
        <f>[5]Dezembro!$F$15</f>
        <v>52</v>
      </c>
      <c r="M9" s="13">
        <f>[5]Dezembro!$F$16</f>
        <v>53</v>
      </c>
      <c r="N9" s="13">
        <f>[5]Dezembro!$F$17</f>
        <v>52</v>
      </c>
      <c r="O9" s="13">
        <f>[5]Dezembro!$F$18</f>
        <v>52</v>
      </c>
      <c r="P9" s="13">
        <f>[5]Dezembro!$F$19</f>
        <v>51</v>
      </c>
      <c r="Q9" s="13">
        <f>[5]Dezembro!$F$20</f>
        <v>52</v>
      </c>
      <c r="R9" s="13">
        <f>[5]Dezembro!$F$21</f>
        <v>51</v>
      </c>
      <c r="S9" s="13">
        <f>[5]Dezembro!$F$22</f>
        <v>51</v>
      </c>
      <c r="T9" s="13">
        <f>[5]Dezembro!$F$23</f>
        <v>51</v>
      </c>
      <c r="U9" s="13">
        <f>[5]Dezembro!$F$24</f>
        <v>51</v>
      </c>
      <c r="V9" s="13">
        <f>[5]Dezembro!$F$25</f>
        <v>51</v>
      </c>
      <c r="W9" s="13">
        <f>[5]Dezembro!$F$26</f>
        <v>51</v>
      </c>
      <c r="X9" s="13">
        <f>[5]Dezembro!$F$27</f>
        <v>51</v>
      </c>
      <c r="Y9" s="13">
        <f>[5]Dezembro!$F$28</f>
        <v>51</v>
      </c>
      <c r="Z9" s="13">
        <f>[5]Dezembro!$F$29</f>
        <v>51</v>
      </c>
      <c r="AA9" s="13">
        <f>[5]Dezembro!$F$30</f>
        <v>51</v>
      </c>
      <c r="AB9" s="13">
        <f>[5]Dezembro!$F$31</f>
        <v>51</v>
      </c>
      <c r="AC9" s="13">
        <f>[5]Dezembro!$F$32</f>
        <v>51</v>
      </c>
      <c r="AD9" s="13">
        <f>[5]Dezembro!$F$33</f>
        <v>51</v>
      </c>
      <c r="AE9" s="13">
        <f>[5]Dezembro!$F$34</f>
        <v>51</v>
      </c>
      <c r="AF9" s="13">
        <f>[5]Dezembro!$F$35</f>
        <v>51</v>
      </c>
      <c r="AG9" s="22">
        <f>MAX(B9:AF9)</f>
        <v>53</v>
      </c>
      <c r="AH9" s="54">
        <f t="shared" ref="AH9" si="3">AVERAGE(B9:AF9)</f>
        <v>51.29032258064516</v>
      </c>
    </row>
    <row r="10" spans="1:35" ht="17.100000000000001" customHeight="1" x14ac:dyDescent="0.2">
      <c r="A10" s="38" t="s">
        <v>2</v>
      </c>
      <c r="B10" s="13">
        <f>[6]Dezembro!$F$5</f>
        <v>93</v>
      </c>
      <c r="C10" s="13">
        <f>[6]Dezembro!$F$6</f>
        <v>88</v>
      </c>
      <c r="D10" s="13">
        <f>[6]Dezembro!$F$7</f>
        <v>85</v>
      </c>
      <c r="E10" s="13">
        <f>[6]Dezembro!$F$8</f>
        <v>90</v>
      </c>
      <c r="F10" s="13">
        <f>[6]Dezembro!$F$9</f>
        <v>91</v>
      </c>
      <c r="G10" s="13">
        <f>[6]Dezembro!$F$10</f>
        <v>89</v>
      </c>
      <c r="H10" s="13">
        <f>[6]Dezembro!$F$11</f>
        <v>89</v>
      </c>
      <c r="I10" s="13">
        <f>[6]Dezembro!$F$12</f>
        <v>92</v>
      </c>
      <c r="J10" s="13">
        <f>[6]Dezembro!$F$13</f>
        <v>92</v>
      </c>
      <c r="K10" s="13">
        <f>[6]Dezembro!$F$14</f>
        <v>89</v>
      </c>
      <c r="L10" s="13">
        <f>[6]Dezembro!$F$15</f>
        <v>90</v>
      </c>
      <c r="M10" s="13">
        <f>[6]Dezembro!$F$16</f>
        <v>62</v>
      </c>
      <c r="N10" s="13">
        <f>[6]Dezembro!$F$17</f>
        <v>71</v>
      </c>
      <c r="O10" s="13">
        <f>[6]Dezembro!$F$18</f>
        <v>78</v>
      </c>
      <c r="P10" s="13">
        <f>[6]Dezembro!$F$19</f>
        <v>82</v>
      </c>
      <c r="Q10" s="13">
        <f>[6]Dezembro!$F$20</f>
        <v>81</v>
      </c>
      <c r="R10" s="13">
        <f>[6]Dezembro!$F$21</f>
        <v>79</v>
      </c>
      <c r="S10" s="13">
        <f>[6]Dezembro!$F$22</f>
        <v>86</v>
      </c>
      <c r="T10" s="13">
        <f>[6]Dezembro!$F$23</f>
        <v>88</v>
      </c>
      <c r="U10" s="13">
        <f>[6]Dezembro!$F$24</f>
        <v>92</v>
      </c>
      <c r="V10" s="13">
        <f>[6]Dezembro!$F$25</f>
        <v>87</v>
      </c>
      <c r="W10" s="13">
        <f>[6]Dezembro!$F$26</f>
        <v>89</v>
      </c>
      <c r="X10" s="13">
        <f>[6]Dezembro!$F$27</f>
        <v>92</v>
      </c>
      <c r="Y10" s="13">
        <f>[6]Dezembro!$F$28</f>
        <v>92</v>
      </c>
      <c r="Z10" s="13">
        <f>[6]Dezembro!$F$29</f>
        <v>93</v>
      </c>
      <c r="AA10" s="13">
        <f>[6]Dezembro!$F$30</f>
        <v>90</v>
      </c>
      <c r="AB10" s="13">
        <f>[6]Dezembro!$F$31</f>
        <v>87</v>
      </c>
      <c r="AC10" s="13">
        <f>[6]Dezembro!$F$32</f>
        <v>85</v>
      </c>
      <c r="AD10" s="13">
        <f>[6]Dezembro!$F$33</f>
        <v>87</v>
      </c>
      <c r="AE10" s="13">
        <f>[6]Dezembro!$F$34</f>
        <v>89</v>
      </c>
      <c r="AF10" s="13">
        <f>[6]Dezembro!$F$35</f>
        <v>89</v>
      </c>
      <c r="AG10" s="22">
        <f t="shared" ref="AG10:AG16" si="4">MAX(B10:AF10)</f>
        <v>93</v>
      </c>
      <c r="AH10" s="54">
        <f>AVERAGE(B10:AF10)</f>
        <v>86.677419354838705</v>
      </c>
    </row>
    <row r="11" spans="1:35" ht="17.100000000000001" customHeight="1" x14ac:dyDescent="0.2">
      <c r="A11" s="38" t="s">
        <v>3</v>
      </c>
      <c r="B11" s="13">
        <f>[7]Dezembro!$F$5</f>
        <v>97</v>
      </c>
      <c r="C11" s="13">
        <f>[7]Dezembro!$F$6</f>
        <v>97</v>
      </c>
      <c r="D11" s="13">
        <f>[7]Dezembro!$F$7</f>
        <v>97</v>
      </c>
      <c r="E11" s="13">
        <f>[7]Dezembro!$F$8</f>
        <v>96</v>
      </c>
      <c r="F11" s="13">
        <f>[7]Dezembro!$F$9</f>
        <v>97</v>
      </c>
      <c r="G11" s="13">
        <f>[7]Dezembro!$F$10</f>
        <v>98</v>
      </c>
      <c r="H11" s="13">
        <f>[7]Dezembro!$F$11</f>
        <v>97</v>
      </c>
      <c r="I11" s="13">
        <f>[7]Dezembro!$F$12</f>
        <v>96</v>
      </c>
      <c r="J11" s="13">
        <f>[7]Dezembro!$F$13</f>
        <v>91</v>
      </c>
      <c r="K11" s="13">
        <f>[7]Dezembro!$F$14</f>
        <v>91</v>
      </c>
      <c r="L11" s="13">
        <f>[7]Dezembro!$F$15</f>
        <v>88</v>
      </c>
      <c r="M11" s="13">
        <f>[7]Dezembro!$F$16</f>
        <v>87</v>
      </c>
      <c r="N11" s="13">
        <f>[7]Dezembro!$F$17</f>
        <v>90</v>
      </c>
      <c r="O11" s="13">
        <f>[7]Dezembro!$F$18</f>
        <v>91</v>
      </c>
      <c r="P11" s="13">
        <f>[7]Dezembro!$F$19</f>
        <v>88</v>
      </c>
      <c r="Q11" s="13">
        <f>[7]Dezembro!$F$20</f>
        <v>90</v>
      </c>
      <c r="R11" s="13">
        <f>[7]Dezembro!$F$21</f>
        <v>86</v>
      </c>
      <c r="S11" s="13">
        <f>[7]Dezembro!$F$22</f>
        <v>93</v>
      </c>
      <c r="T11" s="13">
        <f>[7]Dezembro!$F$23</f>
        <v>88</v>
      </c>
      <c r="U11" s="13">
        <f>[7]Dezembro!$F$24</f>
        <v>90</v>
      </c>
      <c r="V11" s="13">
        <f>[7]Dezembro!$F$25</f>
        <v>93</v>
      </c>
      <c r="W11" s="13">
        <f>[7]Dezembro!$F$26</f>
        <v>93</v>
      </c>
      <c r="X11" s="13">
        <f>[7]Dezembro!$F$27</f>
        <v>92</v>
      </c>
      <c r="Y11" s="13">
        <f>[7]Dezembro!$F$28</f>
        <v>95</v>
      </c>
      <c r="Z11" s="13">
        <f>[7]Dezembro!$F$29</f>
        <v>95</v>
      </c>
      <c r="AA11" s="13">
        <f>[7]Dezembro!$F$30</f>
        <v>97</v>
      </c>
      <c r="AB11" s="13">
        <f>[7]Dezembro!$F$31</f>
        <v>97</v>
      </c>
      <c r="AC11" s="13">
        <f>[7]Dezembro!$F$32</f>
        <v>92</v>
      </c>
      <c r="AD11" s="13">
        <f>[7]Dezembro!$F$33</f>
        <v>100</v>
      </c>
      <c r="AE11" s="13">
        <f>[7]Dezembro!$F$34</f>
        <v>98</v>
      </c>
      <c r="AF11" s="13">
        <f>[7]Dezembro!$F$35</f>
        <v>98</v>
      </c>
      <c r="AG11" s="22">
        <f t="shared" si="4"/>
        <v>100</v>
      </c>
      <c r="AH11" s="54">
        <f>AVERAGE(B11:AF11)</f>
        <v>93.483870967741936</v>
      </c>
    </row>
    <row r="12" spans="1:35" ht="17.100000000000001" customHeight="1" x14ac:dyDescent="0.2">
      <c r="A12" s="38" t="s">
        <v>4</v>
      </c>
      <c r="B12" s="13">
        <f>[8]Dezembro!$F$5</f>
        <v>94</v>
      </c>
      <c r="C12" s="13">
        <f>[8]Dezembro!$F$6</f>
        <v>94</v>
      </c>
      <c r="D12" s="13">
        <f>[8]Dezembro!$F$7</f>
        <v>93</v>
      </c>
      <c r="E12" s="13">
        <f>[8]Dezembro!$F$8</f>
        <v>95</v>
      </c>
      <c r="F12" s="13">
        <f>[8]Dezembro!$F$9</f>
        <v>95</v>
      </c>
      <c r="G12" s="13">
        <f>[8]Dezembro!$F$10</f>
        <v>95</v>
      </c>
      <c r="H12" s="13">
        <f>[8]Dezembro!$F$11</f>
        <v>94</v>
      </c>
      <c r="I12" s="13">
        <f>[8]Dezembro!$F$12</f>
        <v>94</v>
      </c>
      <c r="J12" s="13">
        <f>[8]Dezembro!$F$13</f>
        <v>93</v>
      </c>
      <c r="K12" s="13">
        <f>[8]Dezembro!$F$14</f>
        <v>95</v>
      </c>
      <c r="L12" s="13">
        <f>[8]Dezembro!$F$15</f>
        <v>89</v>
      </c>
      <c r="M12" s="13">
        <f>[8]Dezembro!$F$16</f>
        <v>84</v>
      </c>
      <c r="N12" s="13">
        <f>[8]Dezembro!$F$17</f>
        <v>91</v>
      </c>
      <c r="O12" s="13">
        <f>[8]Dezembro!$F$18</f>
        <v>93</v>
      </c>
      <c r="P12" s="13">
        <f>[8]Dezembro!$F$19</f>
        <v>94</v>
      </c>
      <c r="Q12" s="13">
        <f>[8]Dezembro!$F$20</f>
        <v>95</v>
      </c>
      <c r="R12" s="13">
        <f>[8]Dezembro!$F$21</f>
        <v>92</v>
      </c>
      <c r="S12" s="13">
        <f>[8]Dezembro!$F$22</f>
        <v>93</v>
      </c>
      <c r="T12" s="13">
        <f>[8]Dezembro!$F$23</f>
        <v>92</v>
      </c>
      <c r="U12" s="13">
        <f>[8]Dezembro!$F$24</f>
        <v>93</v>
      </c>
      <c r="V12" s="13">
        <f>[8]Dezembro!$F$25</f>
        <v>95</v>
      </c>
      <c r="W12" s="13">
        <f>[8]Dezembro!$F$26</f>
        <v>94</v>
      </c>
      <c r="X12" s="13">
        <f>[8]Dezembro!$F$27</f>
        <v>90</v>
      </c>
      <c r="Y12" s="13">
        <f>[8]Dezembro!$F$28</f>
        <v>89</v>
      </c>
      <c r="Z12" s="13">
        <f>[8]Dezembro!$F$29</f>
        <v>91</v>
      </c>
      <c r="AA12" s="13">
        <f>[8]Dezembro!$F$30</f>
        <v>95</v>
      </c>
      <c r="AB12" s="13">
        <f>[8]Dezembro!$F$31</f>
        <v>95</v>
      </c>
      <c r="AC12" s="13">
        <f>[8]Dezembro!$F$32</f>
        <v>93</v>
      </c>
      <c r="AD12" s="13">
        <f>[8]Dezembro!$F$33</f>
        <v>93</v>
      </c>
      <c r="AE12" s="13">
        <f>[8]Dezembro!$F$34</f>
        <v>95</v>
      </c>
      <c r="AF12" s="13">
        <f>[8]Dezembro!$F$35</f>
        <v>91</v>
      </c>
      <c r="AG12" s="22">
        <f>MAX(B12:AF12)</f>
        <v>95</v>
      </c>
      <c r="AH12" s="54">
        <f t="shared" si="1"/>
        <v>92.870967741935488</v>
      </c>
    </row>
    <row r="13" spans="1:35" ht="17.100000000000001" customHeight="1" x14ac:dyDescent="0.2">
      <c r="A13" s="38" t="s">
        <v>5</v>
      </c>
      <c r="B13" s="13">
        <f>[9]Dezembro!$F$5</f>
        <v>89</v>
      </c>
      <c r="C13" s="13">
        <f>[9]Dezembro!$F$6</f>
        <v>89</v>
      </c>
      <c r="D13" s="13">
        <f>[9]Dezembro!$F$7</f>
        <v>88</v>
      </c>
      <c r="E13" s="13">
        <f>[9]Dezembro!$F$8</f>
        <v>92</v>
      </c>
      <c r="F13" s="13">
        <f>[9]Dezembro!$F$9</f>
        <v>94</v>
      </c>
      <c r="G13" s="13">
        <f>[9]Dezembro!$F$10</f>
        <v>92</v>
      </c>
      <c r="H13" s="13">
        <f>[9]Dezembro!$F$11</f>
        <v>90</v>
      </c>
      <c r="I13" s="13">
        <f>[9]Dezembro!$F$12</f>
        <v>89</v>
      </c>
      <c r="J13" s="13">
        <f>[9]Dezembro!$F$13</f>
        <v>91</v>
      </c>
      <c r="K13" s="13">
        <f>[9]Dezembro!$F$14</f>
        <v>90</v>
      </c>
      <c r="L13" s="13">
        <f>[9]Dezembro!$F$15</f>
        <v>93</v>
      </c>
      <c r="M13" s="13">
        <f>[9]Dezembro!$F$16</f>
        <v>87</v>
      </c>
      <c r="N13" s="13">
        <f>[9]Dezembro!$F$17</f>
        <v>83</v>
      </c>
      <c r="O13" s="13">
        <f>[9]Dezembro!$F$18</f>
        <v>89</v>
      </c>
      <c r="P13" s="13">
        <f>[9]Dezembro!$F$19</f>
        <v>80</v>
      </c>
      <c r="Q13" s="13">
        <f>[9]Dezembro!$F$20</f>
        <v>79</v>
      </c>
      <c r="R13" s="13">
        <f>[9]Dezembro!$F$21</f>
        <v>85</v>
      </c>
      <c r="S13" s="13">
        <f>[9]Dezembro!$F$22</f>
        <v>90</v>
      </c>
      <c r="T13" s="13">
        <f>[9]Dezembro!$F$23</f>
        <v>93</v>
      </c>
      <c r="U13" s="13">
        <f>[9]Dezembro!$F$24</f>
        <v>84</v>
      </c>
      <c r="V13" s="13">
        <f>[9]Dezembro!$F$25</f>
        <v>86</v>
      </c>
      <c r="W13" s="13">
        <f>[9]Dezembro!$F$26</f>
        <v>89</v>
      </c>
      <c r="X13" s="13">
        <f>[9]Dezembro!$F$27</f>
        <v>93</v>
      </c>
      <c r="Y13" s="13">
        <f>[9]Dezembro!$F$28</f>
        <v>91</v>
      </c>
      <c r="Z13" s="13">
        <f>[9]Dezembro!$F$29</f>
        <v>92</v>
      </c>
      <c r="AA13" s="13">
        <f>[9]Dezembro!$F$30</f>
        <v>91</v>
      </c>
      <c r="AB13" s="13">
        <f>[9]Dezembro!$F$31</f>
        <v>88</v>
      </c>
      <c r="AC13" s="13">
        <f>[9]Dezembro!$F$32</f>
        <v>86</v>
      </c>
      <c r="AD13" s="13">
        <f>[9]Dezembro!$F$33</f>
        <v>89</v>
      </c>
      <c r="AE13" s="13">
        <f>[9]Dezembro!$F$34</f>
        <v>91</v>
      </c>
      <c r="AF13" s="13">
        <f>[9]Dezembro!$F$35</f>
        <v>86</v>
      </c>
      <c r="AG13" s="22">
        <f t="shared" si="4"/>
        <v>94</v>
      </c>
      <c r="AH13" s="54">
        <f t="shared" si="1"/>
        <v>88.677419354838705</v>
      </c>
    </row>
    <row r="14" spans="1:35" ht="17.100000000000001" customHeight="1" x14ac:dyDescent="0.2">
      <c r="A14" s="38" t="s">
        <v>48</v>
      </c>
      <c r="B14" s="13">
        <f>[10]Dezembro!$F$5</f>
        <v>96</v>
      </c>
      <c r="C14" s="13">
        <f>[10]Dezembro!$F$6</f>
        <v>96</v>
      </c>
      <c r="D14" s="13">
        <f>[10]Dezembro!$F$7</f>
        <v>95</v>
      </c>
      <c r="E14" s="13">
        <f>[10]Dezembro!$F$8</f>
        <v>96</v>
      </c>
      <c r="F14" s="13">
        <f>[10]Dezembro!$F$9</f>
        <v>96</v>
      </c>
      <c r="G14" s="13">
        <f>[10]Dezembro!$F$10</f>
        <v>96</v>
      </c>
      <c r="H14" s="13">
        <f>[10]Dezembro!$F$11</f>
        <v>96</v>
      </c>
      <c r="I14" s="13">
        <f>[10]Dezembro!$F$12</f>
        <v>96</v>
      </c>
      <c r="J14" s="13">
        <f>[10]Dezembro!$F$13</f>
        <v>97</v>
      </c>
      <c r="K14" s="13">
        <f>[10]Dezembro!$F$14</f>
        <v>97</v>
      </c>
      <c r="L14" s="13">
        <f>[10]Dezembro!$F$15</f>
        <v>97</v>
      </c>
      <c r="M14" s="13">
        <f>[10]Dezembro!$F$16</f>
        <v>92</v>
      </c>
      <c r="N14" s="13">
        <f>[10]Dezembro!$F$17</f>
        <v>96</v>
      </c>
      <c r="O14" s="13">
        <f>[10]Dezembro!$F$18</f>
        <v>94</v>
      </c>
      <c r="P14" s="13">
        <f>[10]Dezembro!$F$19</f>
        <v>95</v>
      </c>
      <c r="Q14" s="13">
        <f>[10]Dezembro!$F$20</f>
        <v>93</v>
      </c>
      <c r="R14" s="13">
        <f>[10]Dezembro!$F$21</f>
        <v>94</v>
      </c>
      <c r="S14" s="13">
        <f>[10]Dezembro!$F$22</f>
        <v>96</v>
      </c>
      <c r="T14" s="13">
        <f>[10]Dezembro!$F$23</f>
        <v>94</v>
      </c>
      <c r="U14" s="13">
        <f>[10]Dezembro!$F$24</f>
        <v>96</v>
      </c>
      <c r="V14" s="13">
        <f>[10]Dezembro!$F$25</f>
        <v>97</v>
      </c>
      <c r="W14" s="13">
        <f>[10]Dezembro!$F$26</f>
        <v>96</v>
      </c>
      <c r="X14" s="13">
        <f>[10]Dezembro!$F$27</f>
        <v>95</v>
      </c>
      <c r="Y14" s="13">
        <f>[10]Dezembro!$F$28</f>
        <v>94</v>
      </c>
      <c r="Z14" s="13">
        <f>[10]Dezembro!$F$29</f>
        <v>93</v>
      </c>
      <c r="AA14" s="13">
        <f>[10]Dezembro!$F$30</f>
        <v>96</v>
      </c>
      <c r="AB14" s="13">
        <f>[10]Dezembro!$F$31</f>
        <v>96</v>
      </c>
      <c r="AC14" s="13">
        <f>[10]Dezembro!$F$32</f>
        <v>95</v>
      </c>
      <c r="AD14" s="13">
        <f>[10]Dezembro!$F$33</f>
        <v>94</v>
      </c>
      <c r="AE14" s="13">
        <f>[10]Dezembro!$F$34</f>
        <v>96</v>
      </c>
      <c r="AF14" s="13">
        <f>[10]Dezembro!$F$35</f>
        <v>91</v>
      </c>
      <c r="AG14" s="22">
        <f t="shared" ref="AG14" si="5">MAX(B14:AF14)</f>
        <v>97</v>
      </c>
      <c r="AH14" s="54">
        <f t="shared" ref="AH14" si="6">AVERAGE(B14:AF14)</f>
        <v>95.193548387096769</v>
      </c>
    </row>
    <row r="15" spans="1:35" ht="17.100000000000001" customHeight="1" x14ac:dyDescent="0.2">
      <c r="A15" s="38" t="s">
        <v>6</v>
      </c>
      <c r="B15" s="13">
        <f>[11]Dezembro!$F$5</f>
        <v>96</v>
      </c>
      <c r="C15" s="13">
        <f>[11]Dezembro!$F$6</f>
        <v>96</v>
      </c>
      <c r="D15" s="13">
        <f>[11]Dezembro!$F$7</f>
        <v>95</v>
      </c>
      <c r="E15" s="13">
        <f>[11]Dezembro!$F$8</f>
        <v>96</v>
      </c>
      <c r="F15" s="13">
        <f>[11]Dezembro!$F$9</f>
        <v>96</v>
      </c>
      <c r="G15" s="13">
        <f>[11]Dezembro!$F$10</f>
        <v>96</v>
      </c>
      <c r="H15" s="13">
        <f>[11]Dezembro!$F$11</f>
        <v>95</v>
      </c>
      <c r="I15" s="13">
        <f>[11]Dezembro!$F$12</f>
        <v>96</v>
      </c>
      <c r="J15" s="13">
        <f>[11]Dezembro!$F$13</f>
        <v>96</v>
      </c>
      <c r="K15" s="13">
        <f>[11]Dezembro!$F$14</f>
        <v>95</v>
      </c>
      <c r="L15" s="13">
        <f>[11]Dezembro!$F$15</f>
        <v>96</v>
      </c>
      <c r="M15" s="13">
        <f>[11]Dezembro!$F$16</f>
        <v>95</v>
      </c>
      <c r="N15" s="13">
        <f>[11]Dezembro!$F$17</f>
        <v>94</v>
      </c>
      <c r="O15" s="13">
        <f>[11]Dezembro!$F$18</f>
        <v>95</v>
      </c>
      <c r="P15" s="13">
        <f>[11]Dezembro!$F$19</f>
        <v>95</v>
      </c>
      <c r="Q15" s="13">
        <f>[11]Dezembro!$F$20</f>
        <v>96</v>
      </c>
      <c r="R15" s="13">
        <f>[11]Dezembro!$F$21</f>
        <v>96</v>
      </c>
      <c r="S15" s="13">
        <f>[11]Dezembro!$F$22</f>
        <v>95</v>
      </c>
      <c r="T15" s="13">
        <f>[11]Dezembro!$F$23</f>
        <v>95</v>
      </c>
      <c r="U15" s="13">
        <f>[11]Dezembro!$F$24</f>
        <v>96</v>
      </c>
      <c r="V15" s="13">
        <f>[11]Dezembro!$F$25</f>
        <v>96</v>
      </c>
      <c r="W15" s="13">
        <f>[11]Dezembro!$F$26</f>
        <v>96</v>
      </c>
      <c r="X15" s="13">
        <f>[11]Dezembro!$F$27</f>
        <v>96</v>
      </c>
      <c r="Y15" s="13">
        <f>[11]Dezembro!$F$28</f>
        <v>96</v>
      </c>
      <c r="Z15" s="13">
        <f>[11]Dezembro!$F$29</f>
        <v>96</v>
      </c>
      <c r="AA15" s="13">
        <f>[11]Dezembro!$F$30</f>
        <v>95</v>
      </c>
      <c r="AB15" s="13">
        <f>[11]Dezembro!$F$31</f>
        <v>96</v>
      </c>
      <c r="AC15" s="13">
        <f>[11]Dezembro!$F$32</f>
        <v>96</v>
      </c>
      <c r="AD15" s="13">
        <f>[11]Dezembro!$F$33</f>
        <v>95</v>
      </c>
      <c r="AE15" s="13">
        <f>[11]Dezembro!$F$34</f>
        <v>95</v>
      </c>
      <c r="AF15" s="13">
        <f>[11]Dezembro!$F$35</f>
        <v>94</v>
      </c>
      <c r="AG15" s="22">
        <f t="shared" si="4"/>
        <v>96</v>
      </c>
      <c r="AH15" s="54">
        <f t="shared" si="1"/>
        <v>95.516129032258064</v>
      </c>
    </row>
    <row r="16" spans="1:35" ht="17.100000000000001" customHeight="1" x14ac:dyDescent="0.2">
      <c r="A16" s="38" t="s">
        <v>7</v>
      </c>
      <c r="B16" s="13">
        <f>[12]Dezembro!$F$5</f>
        <v>97</v>
      </c>
      <c r="C16" s="13">
        <f>[12]Dezembro!$F$6</f>
        <v>89</v>
      </c>
      <c r="D16" s="13">
        <f>[12]Dezembro!$F$7</f>
        <v>88</v>
      </c>
      <c r="E16" s="13">
        <f>[12]Dezembro!$F$8</f>
        <v>93</v>
      </c>
      <c r="F16" s="13">
        <f>[12]Dezembro!$F$9</f>
        <v>92</v>
      </c>
      <c r="G16" s="13">
        <f>[12]Dezembro!$F$10</f>
        <v>97</v>
      </c>
      <c r="H16" s="13">
        <f>[12]Dezembro!$F$11</f>
        <v>97</v>
      </c>
      <c r="I16" s="13">
        <f>[12]Dezembro!$F$12</f>
        <v>97</v>
      </c>
      <c r="J16" s="13">
        <f>[12]Dezembro!$F$13</f>
        <v>93</v>
      </c>
      <c r="K16" s="13">
        <f>[12]Dezembro!$F$14</f>
        <v>88</v>
      </c>
      <c r="L16" s="13">
        <f>[12]Dezembro!$F$15</f>
        <v>82</v>
      </c>
      <c r="M16" s="13">
        <f>[12]Dezembro!$F$16</f>
        <v>76</v>
      </c>
      <c r="N16" s="13">
        <f>[12]Dezembro!$F$17</f>
        <v>80</v>
      </c>
      <c r="O16" s="13">
        <f>[12]Dezembro!$F$18</f>
        <v>84</v>
      </c>
      <c r="P16" s="13">
        <f>[12]Dezembro!$F$19</f>
        <v>86</v>
      </c>
      <c r="Q16" s="13">
        <f>[12]Dezembro!$F$20</f>
        <v>81</v>
      </c>
      <c r="R16" s="13">
        <f>[12]Dezembro!$F$21</f>
        <v>91</v>
      </c>
      <c r="S16" s="13">
        <f>[12]Dezembro!$F$22</f>
        <v>93</v>
      </c>
      <c r="T16" s="13">
        <f>[12]Dezembro!$F$23</f>
        <v>94</v>
      </c>
      <c r="U16" s="13">
        <f>[12]Dezembro!$F$24</f>
        <v>95</v>
      </c>
      <c r="V16" s="13">
        <f>[12]Dezembro!$F$25</f>
        <v>96</v>
      </c>
      <c r="W16" s="13">
        <f>[12]Dezembro!$F$26</f>
        <v>97</v>
      </c>
      <c r="X16" s="13">
        <f>[12]Dezembro!$F$27</f>
        <v>96</v>
      </c>
      <c r="Y16" s="13" t="str">
        <f>[12]Dezembro!$F$28</f>
        <v>*</v>
      </c>
      <c r="Z16" s="13" t="str">
        <f>[12]Dezembro!$F$29</f>
        <v>*</v>
      </c>
      <c r="AA16" s="13" t="str">
        <f>[12]Dezembro!$F$30</f>
        <v>*</v>
      </c>
      <c r="AB16" s="13" t="str">
        <f>[12]Dezembro!$F$31</f>
        <v>*</v>
      </c>
      <c r="AC16" s="13" t="str">
        <f>[12]Dezembro!$F$32</f>
        <v>*</v>
      </c>
      <c r="AD16" s="13" t="str">
        <f>[12]Dezembro!$F$33</f>
        <v>*</v>
      </c>
      <c r="AE16" s="13" t="str">
        <f>[12]Dezembro!$F$34</f>
        <v>*</v>
      </c>
      <c r="AF16" s="13" t="str">
        <f>[12]Dezembro!$F$35</f>
        <v>*</v>
      </c>
      <c r="AG16" s="22">
        <f t="shared" si="4"/>
        <v>97</v>
      </c>
      <c r="AH16" s="54">
        <f t="shared" si="1"/>
        <v>90.521739130434781</v>
      </c>
    </row>
    <row r="17" spans="1:34" ht="17.100000000000001" customHeight="1" x14ac:dyDescent="0.2">
      <c r="A17" s="38" t="s">
        <v>8</v>
      </c>
      <c r="B17" s="13">
        <f>[13]Dezembro!$F$5</f>
        <v>92</v>
      </c>
      <c r="C17" s="13">
        <f>[13]Dezembro!$F$6</f>
        <v>94</v>
      </c>
      <c r="D17" s="13">
        <f>[13]Dezembro!$F$7</f>
        <v>87</v>
      </c>
      <c r="E17" s="13">
        <f>[13]Dezembro!$F$8</f>
        <v>93</v>
      </c>
      <c r="F17" s="13">
        <f>[13]Dezembro!$F$9</f>
        <v>95</v>
      </c>
      <c r="G17" s="13">
        <f>[13]Dezembro!$F$10</f>
        <v>98</v>
      </c>
      <c r="H17" s="13">
        <f>[13]Dezembro!$F$11</f>
        <v>100</v>
      </c>
      <c r="I17" s="13">
        <f>[13]Dezembro!$F$12</f>
        <v>100</v>
      </c>
      <c r="J17" s="13">
        <f>[13]Dezembro!$F$13</f>
        <v>93</v>
      </c>
      <c r="K17" s="13">
        <f>[13]Dezembro!$F$14</f>
        <v>81</v>
      </c>
      <c r="L17" s="13">
        <f>[13]Dezembro!$F$15</f>
        <v>76</v>
      </c>
      <c r="M17" s="13">
        <f>[13]Dezembro!$F$16</f>
        <v>85</v>
      </c>
      <c r="N17" s="13">
        <f>[13]Dezembro!$F$17</f>
        <v>84</v>
      </c>
      <c r="O17" s="13">
        <f>[13]Dezembro!$F$18</f>
        <v>85</v>
      </c>
      <c r="P17" s="13">
        <f>[13]Dezembro!$F$19</f>
        <v>87</v>
      </c>
      <c r="Q17" s="13">
        <f>[13]Dezembro!$F$20</f>
        <v>92</v>
      </c>
      <c r="R17" s="13">
        <f>[13]Dezembro!$F$21</f>
        <v>82</v>
      </c>
      <c r="S17" s="13">
        <f>[13]Dezembro!$F$22</f>
        <v>89</v>
      </c>
      <c r="T17" s="13">
        <f>[13]Dezembro!$F$23</f>
        <v>91</v>
      </c>
      <c r="U17" s="13">
        <f>[13]Dezembro!$F$24</f>
        <v>99</v>
      </c>
      <c r="V17" s="13">
        <f>[13]Dezembro!$F$25</f>
        <v>96</v>
      </c>
      <c r="W17" s="13">
        <f>[13]Dezembro!$F$26</f>
        <v>100</v>
      </c>
      <c r="X17" s="13">
        <f>[13]Dezembro!$F$27</f>
        <v>99</v>
      </c>
      <c r="Y17" s="13">
        <f>[13]Dezembro!$F$28</f>
        <v>100</v>
      </c>
      <c r="Z17" s="13">
        <f>[13]Dezembro!$F$29</f>
        <v>100</v>
      </c>
      <c r="AA17" s="13">
        <f>[13]Dezembro!$F$30</f>
        <v>100</v>
      </c>
      <c r="AB17" s="13">
        <f>[13]Dezembro!$F$31</f>
        <v>100</v>
      </c>
      <c r="AC17" s="13">
        <f>[13]Dezembro!$F$32</f>
        <v>100</v>
      </c>
      <c r="AD17" s="13">
        <f>[13]Dezembro!$F$33</f>
        <v>100</v>
      </c>
      <c r="AE17" s="13">
        <f>[13]Dezembro!$F$34</f>
        <v>100</v>
      </c>
      <c r="AF17" s="13">
        <f>[13]Dezembro!$F$35</f>
        <v>100</v>
      </c>
      <c r="AG17" s="22">
        <f>MAX(B17:AF17)</f>
        <v>100</v>
      </c>
      <c r="AH17" s="54">
        <f>AVERAGE(B17:AF17)</f>
        <v>93.483870967741936</v>
      </c>
    </row>
    <row r="18" spans="1:34" ht="17.100000000000001" customHeight="1" x14ac:dyDescent="0.2">
      <c r="A18" s="38" t="s">
        <v>9</v>
      </c>
      <c r="B18" s="13">
        <f>[14]Dezembro!$F$5</f>
        <v>92</v>
      </c>
      <c r="C18" s="13">
        <f>[14]Dezembro!$F$6</f>
        <v>89</v>
      </c>
      <c r="D18" s="13">
        <f>[14]Dezembro!$F$7</f>
        <v>86</v>
      </c>
      <c r="E18" s="13">
        <f>[14]Dezembro!$F$8</f>
        <v>88</v>
      </c>
      <c r="F18" s="13">
        <f>[14]Dezembro!$F$9</f>
        <v>94</v>
      </c>
      <c r="G18" s="13">
        <f>[14]Dezembro!$F$10</f>
        <v>95</v>
      </c>
      <c r="H18" s="13">
        <f>[14]Dezembro!$F$11</f>
        <v>96</v>
      </c>
      <c r="I18" s="13">
        <f>[14]Dezembro!$F$12</f>
        <v>96</v>
      </c>
      <c r="J18" s="13">
        <f>[14]Dezembro!$F$13</f>
        <v>88</v>
      </c>
      <c r="K18" s="13">
        <f>[14]Dezembro!$F$14</f>
        <v>70</v>
      </c>
      <c r="L18" s="13">
        <f>[14]Dezembro!$F$15</f>
        <v>61</v>
      </c>
      <c r="M18" s="13">
        <f>[14]Dezembro!$F$16</f>
        <v>76</v>
      </c>
      <c r="N18" s="13">
        <f>[14]Dezembro!$F$17</f>
        <v>80</v>
      </c>
      <c r="O18" s="13">
        <f>[14]Dezembro!$F$18</f>
        <v>81</v>
      </c>
      <c r="P18" s="13">
        <f>[14]Dezembro!$F$19</f>
        <v>72</v>
      </c>
      <c r="Q18" s="13">
        <f>[14]Dezembro!$F$20</f>
        <v>83</v>
      </c>
      <c r="R18" s="13">
        <f>[14]Dezembro!$F$21</f>
        <v>84</v>
      </c>
      <c r="S18" s="13">
        <f>[14]Dezembro!$F$22</f>
        <v>84</v>
      </c>
      <c r="T18" s="13">
        <f>[14]Dezembro!$F$23</f>
        <v>85</v>
      </c>
      <c r="U18" s="13">
        <f>[14]Dezembro!$F$24</f>
        <v>94</v>
      </c>
      <c r="V18" s="13">
        <f>[14]Dezembro!$F$25</f>
        <v>95</v>
      </c>
      <c r="W18" s="13">
        <f>[14]Dezembro!$F$26</f>
        <v>100</v>
      </c>
      <c r="X18" s="13">
        <f>[14]Dezembro!$F$27</f>
        <v>97</v>
      </c>
      <c r="Y18" s="13">
        <f>[14]Dezembro!$F$28</f>
        <v>94</v>
      </c>
      <c r="Z18" s="13">
        <f>[14]Dezembro!$F$29</f>
        <v>100</v>
      </c>
      <c r="AA18" s="13">
        <f>[14]Dezembro!$F$30</f>
        <v>97</v>
      </c>
      <c r="AB18" s="13">
        <f>[14]Dezembro!$F$31</f>
        <v>95</v>
      </c>
      <c r="AC18" s="13">
        <f>[14]Dezembro!$F$32</f>
        <v>92</v>
      </c>
      <c r="AD18" s="13">
        <f>[14]Dezembro!$F$33</f>
        <v>93</v>
      </c>
      <c r="AE18" s="13">
        <f>[14]Dezembro!$F$34</f>
        <v>95</v>
      </c>
      <c r="AF18" s="13">
        <f>[14]Dezembro!$F$35</f>
        <v>95</v>
      </c>
      <c r="AG18" s="22">
        <f t="shared" ref="AG18:AG29" si="7">MAX(B18:AF18)</f>
        <v>100</v>
      </c>
      <c r="AH18" s="54">
        <f t="shared" ref="AH18:AH30" si="8">AVERAGE(B18:AF18)</f>
        <v>88.612903225806448</v>
      </c>
    </row>
    <row r="19" spans="1:34" ht="17.100000000000001" customHeight="1" x14ac:dyDescent="0.2">
      <c r="A19" s="38" t="s">
        <v>47</v>
      </c>
      <c r="B19" s="13">
        <f>[15]Dezembro!$F$5</f>
        <v>100</v>
      </c>
      <c r="C19" s="13">
        <f>[15]Dezembro!$F$6</f>
        <v>90</v>
      </c>
      <c r="D19" s="13">
        <f>[15]Dezembro!$F$7</f>
        <v>88</v>
      </c>
      <c r="E19" s="13">
        <f>[15]Dezembro!$F$8</f>
        <v>100</v>
      </c>
      <c r="F19" s="13">
        <f>[15]Dezembro!$F$9</f>
        <v>100</v>
      </c>
      <c r="G19" s="13">
        <f>[15]Dezembro!$F$10</f>
        <v>100</v>
      </c>
      <c r="H19" s="13">
        <f>[15]Dezembro!$F$11</f>
        <v>100</v>
      </c>
      <c r="I19" s="13">
        <f>[15]Dezembro!$F$12</f>
        <v>100</v>
      </c>
      <c r="J19" s="13">
        <f>[15]Dezembro!$F$13</f>
        <v>100</v>
      </c>
      <c r="K19" s="13">
        <f>[15]Dezembro!$F$14</f>
        <v>100</v>
      </c>
      <c r="L19" s="13">
        <f>[15]Dezembro!$F$15</f>
        <v>100</v>
      </c>
      <c r="M19" s="13">
        <f>[15]Dezembro!$F$16</f>
        <v>100</v>
      </c>
      <c r="N19" s="13">
        <f>[15]Dezembro!$F$17</f>
        <v>93</v>
      </c>
      <c r="O19" s="13">
        <f>[15]Dezembro!$F$18</f>
        <v>89</v>
      </c>
      <c r="P19" s="13">
        <f>[15]Dezembro!$F$19</f>
        <v>62</v>
      </c>
      <c r="Q19" s="13">
        <f>[15]Dezembro!$F$20</f>
        <v>66</v>
      </c>
      <c r="R19" s="13">
        <f>[15]Dezembro!$F$21</f>
        <v>90</v>
      </c>
      <c r="S19" s="13">
        <f>[15]Dezembro!$F$22</f>
        <v>100</v>
      </c>
      <c r="T19" s="13">
        <f>[15]Dezembro!$F$23</f>
        <v>100</v>
      </c>
      <c r="U19" s="13">
        <f>[15]Dezembro!$F$24</f>
        <v>100</v>
      </c>
      <c r="V19" s="13">
        <f>[15]Dezembro!$F$25</f>
        <v>90</v>
      </c>
      <c r="W19" s="13">
        <f>[15]Dezembro!$F$26</f>
        <v>89</v>
      </c>
      <c r="X19" s="13">
        <f>[15]Dezembro!$F$27</f>
        <v>100</v>
      </c>
      <c r="Y19" s="13">
        <f>[15]Dezembro!$F$28</f>
        <v>100</v>
      </c>
      <c r="Z19" s="13">
        <f>[15]Dezembro!$F$29</f>
        <v>100</v>
      </c>
      <c r="AA19" s="13">
        <f>[15]Dezembro!$F$30</f>
        <v>100</v>
      </c>
      <c r="AB19" s="13">
        <f>[15]Dezembro!$F$31</f>
        <v>91</v>
      </c>
      <c r="AC19" s="13">
        <f>[15]Dezembro!$F$32</f>
        <v>100</v>
      </c>
      <c r="AD19" s="13">
        <f>[15]Dezembro!$F$33</f>
        <v>100</v>
      </c>
      <c r="AE19" s="13">
        <f>[15]Dezembro!$F$34</f>
        <v>100</v>
      </c>
      <c r="AF19" s="13">
        <f>[15]Dezembro!$F$35</f>
        <v>94</v>
      </c>
      <c r="AG19" s="22">
        <f t="shared" ref="AG19" si="9">MAX(B19:AF19)</f>
        <v>100</v>
      </c>
      <c r="AH19" s="54">
        <f t="shared" ref="AH19" si="10">AVERAGE(B19:AF19)</f>
        <v>94.903225806451616</v>
      </c>
    </row>
    <row r="20" spans="1:34" ht="17.100000000000001" customHeight="1" x14ac:dyDescent="0.2">
      <c r="A20" s="38" t="s">
        <v>10</v>
      </c>
      <c r="B20" s="13">
        <f>[16]Dezembro!$F$5</f>
        <v>95</v>
      </c>
      <c r="C20" s="13">
        <f>[16]Dezembro!$F$6</f>
        <v>95</v>
      </c>
      <c r="D20" s="13">
        <f>[16]Dezembro!$F$7</f>
        <v>91</v>
      </c>
      <c r="E20" s="13">
        <f>[16]Dezembro!$F$8</f>
        <v>92</v>
      </c>
      <c r="F20" s="13">
        <f>[16]Dezembro!$F$9</f>
        <v>95</v>
      </c>
      <c r="G20" s="13">
        <f>[16]Dezembro!$F$10</f>
        <v>96</v>
      </c>
      <c r="H20" s="13">
        <f>[16]Dezembro!$F$11</f>
        <v>97</v>
      </c>
      <c r="I20" s="13">
        <f>[16]Dezembro!$F$12</f>
        <v>98</v>
      </c>
      <c r="J20" s="13">
        <f>[16]Dezembro!$F$13</f>
        <v>96</v>
      </c>
      <c r="K20" s="13">
        <f>[16]Dezembro!$F$14</f>
        <v>93</v>
      </c>
      <c r="L20" s="13">
        <f>[16]Dezembro!$F$15</f>
        <v>89</v>
      </c>
      <c r="M20" s="13">
        <f>[16]Dezembro!$F$16</f>
        <v>87</v>
      </c>
      <c r="N20" s="13">
        <f>[16]Dezembro!$F$17</f>
        <v>79</v>
      </c>
      <c r="O20" s="13">
        <f>[16]Dezembro!$F$18</f>
        <v>89</v>
      </c>
      <c r="P20" s="13">
        <f>[16]Dezembro!$F$19</f>
        <v>92</v>
      </c>
      <c r="Q20" s="13">
        <f>[16]Dezembro!$F$20</f>
        <v>87</v>
      </c>
      <c r="R20" s="13">
        <f>[16]Dezembro!$F$21</f>
        <v>89</v>
      </c>
      <c r="S20" s="13">
        <f>[16]Dezembro!$F$22</f>
        <v>91</v>
      </c>
      <c r="T20" s="13">
        <f>[16]Dezembro!$F$23</f>
        <v>97</v>
      </c>
      <c r="U20" s="13">
        <f>[16]Dezembro!$F$24</f>
        <v>96</v>
      </c>
      <c r="V20" s="13">
        <f>[16]Dezembro!$F$25</f>
        <v>96</v>
      </c>
      <c r="W20" s="13">
        <f>[16]Dezembro!$F$26</f>
        <v>96</v>
      </c>
      <c r="X20" s="13">
        <f>[16]Dezembro!$F$27</f>
        <v>97</v>
      </c>
      <c r="Y20" s="13">
        <f>[16]Dezembro!$F$28</f>
        <v>96</v>
      </c>
      <c r="Z20" s="13">
        <f>[16]Dezembro!$F$29</f>
        <v>97</v>
      </c>
      <c r="AA20" s="13">
        <f>[16]Dezembro!$F$30</f>
        <v>97</v>
      </c>
      <c r="AB20" s="13">
        <f>[16]Dezembro!$F$31</f>
        <v>96</v>
      </c>
      <c r="AC20" s="13">
        <f>[16]Dezembro!$F$32</f>
        <v>97</v>
      </c>
      <c r="AD20" s="13">
        <f>[16]Dezembro!$F$33</f>
        <v>97</v>
      </c>
      <c r="AE20" s="13">
        <f>[16]Dezembro!$F$34</f>
        <v>97</v>
      </c>
      <c r="AF20" s="13">
        <f>[16]Dezembro!$F$35</f>
        <v>96</v>
      </c>
      <c r="AG20" s="22">
        <f t="shared" si="7"/>
        <v>98</v>
      </c>
      <c r="AH20" s="54">
        <f t="shared" si="8"/>
        <v>93.741935483870961</v>
      </c>
    </row>
    <row r="21" spans="1:34" ht="17.100000000000001" customHeight="1" x14ac:dyDescent="0.2">
      <c r="A21" s="38" t="s">
        <v>11</v>
      </c>
      <c r="B21" s="13">
        <f>[17]Dezembro!$F$5</f>
        <v>89</v>
      </c>
      <c r="C21" s="13">
        <f>[17]Dezembro!$F$6</f>
        <v>92</v>
      </c>
      <c r="D21" s="13">
        <f>[17]Dezembro!$F$7</f>
        <v>94</v>
      </c>
      <c r="E21" s="13">
        <f>[17]Dezembro!$F$8</f>
        <v>93</v>
      </c>
      <c r="F21" s="13">
        <f>[17]Dezembro!$F$9</f>
        <v>93</v>
      </c>
      <c r="G21" s="13">
        <f>[17]Dezembro!$F$10</f>
        <v>95</v>
      </c>
      <c r="H21" s="13">
        <f>[17]Dezembro!$F$11</f>
        <v>95</v>
      </c>
      <c r="I21" s="13">
        <f>[17]Dezembro!$F$12</f>
        <v>93</v>
      </c>
      <c r="J21" s="13">
        <f>[17]Dezembro!$F$13</f>
        <v>95</v>
      </c>
      <c r="K21" s="13">
        <f>[17]Dezembro!$F$14</f>
        <v>86</v>
      </c>
      <c r="L21" s="13">
        <f>[17]Dezembro!$F$15</f>
        <v>87</v>
      </c>
      <c r="M21" s="13">
        <f>[17]Dezembro!$F$16</f>
        <v>79</v>
      </c>
      <c r="N21" s="13">
        <f>[17]Dezembro!$F$17</f>
        <v>88</v>
      </c>
      <c r="O21" s="13">
        <f>[17]Dezembro!$F$18</f>
        <v>83</v>
      </c>
      <c r="P21" s="13">
        <f>[17]Dezembro!$F$19</f>
        <v>90</v>
      </c>
      <c r="Q21" s="13">
        <f>[17]Dezembro!$F$20</f>
        <v>89</v>
      </c>
      <c r="R21" s="13">
        <f>[17]Dezembro!$F$21</f>
        <v>88</v>
      </c>
      <c r="S21" s="13">
        <f>[17]Dezembro!$F$22</f>
        <v>94</v>
      </c>
      <c r="T21" s="13">
        <f>[17]Dezembro!$F$23</f>
        <v>94</v>
      </c>
      <c r="U21" s="13">
        <f>[17]Dezembro!$F$24</f>
        <v>91</v>
      </c>
      <c r="V21" s="13">
        <f>[17]Dezembro!$F$25</f>
        <v>93</v>
      </c>
      <c r="W21" s="13">
        <f>[17]Dezembro!$F$26</f>
        <v>85</v>
      </c>
      <c r="X21" s="13">
        <f>[17]Dezembro!$F$27</f>
        <v>93</v>
      </c>
      <c r="Y21" s="13">
        <f>[17]Dezembro!$F$28</f>
        <v>94</v>
      </c>
      <c r="Z21" s="13">
        <f>[17]Dezembro!$F$29</f>
        <v>95</v>
      </c>
      <c r="AA21" s="13">
        <f>[17]Dezembro!$F$30</f>
        <v>92</v>
      </c>
      <c r="AB21" s="13">
        <f>[17]Dezembro!$F$31</f>
        <v>90</v>
      </c>
      <c r="AC21" s="13">
        <f>[17]Dezembro!$F$32</f>
        <v>90</v>
      </c>
      <c r="AD21" s="13">
        <f>[17]Dezembro!$F$33</f>
        <v>93</v>
      </c>
      <c r="AE21" s="13">
        <f>[17]Dezembro!$F$34</f>
        <v>92</v>
      </c>
      <c r="AF21" s="13">
        <f>[17]Dezembro!$F$35</f>
        <v>85</v>
      </c>
      <c r="AG21" s="22">
        <f t="shared" si="7"/>
        <v>95</v>
      </c>
      <c r="AH21" s="54">
        <f t="shared" si="8"/>
        <v>90.645161290322577</v>
      </c>
    </row>
    <row r="22" spans="1:34" ht="17.100000000000001" customHeight="1" x14ac:dyDescent="0.2">
      <c r="A22" s="38" t="s">
        <v>12</v>
      </c>
      <c r="B22" s="13">
        <f>[18]Dezembro!$F$5</f>
        <v>95</v>
      </c>
      <c r="C22" s="13">
        <f>[18]Dezembro!$F$6</f>
        <v>95</v>
      </c>
      <c r="D22" s="13">
        <f>[18]Dezembro!$F$7</f>
        <v>93</v>
      </c>
      <c r="E22" s="13">
        <f>[18]Dezembro!$F$8</f>
        <v>95</v>
      </c>
      <c r="F22" s="13">
        <f>[18]Dezembro!$F$9</f>
        <v>95</v>
      </c>
      <c r="G22" s="13">
        <f>[18]Dezembro!$F$10</f>
        <v>93</v>
      </c>
      <c r="H22" s="13">
        <f>[18]Dezembro!$F$11</f>
        <v>95</v>
      </c>
      <c r="I22" s="13">
        <f>[18]Dezembro!$F$12</f>
        <v>93</v>
      </c>
      <c r="J22" s="13">
        <f>[18]Dezembro!$F$13</f>
        <v>95</v>
      </c>
      <c r="K22" s="13">
        <f>[18]Dezembro!$F$14</f>
        <v>94</v>
      </c>
      <c r="L22" s="13">
        <f>[18]Dezembro!$F$15</f>
        <v>92</v>
      </c>
      <c r="M22" s="13">
        <f>[18]Dezembro!$F$16</f>
        <v>86</v>
      </c>
      <c r="N22" s="13">
        <f>[18]Dezembro!$F$17</f>
        <v>87</v>
      </c>
      <c r="O22" s="13">
        <f>[18]Dezembro!$F$18</f>
        <v>90</v>
      </c>
      <c r="P22" s="13">
        <f>[18]Dezembro!$F$19</f>
        <v>87</v>
      </c>
      <c r="Q22" s="13">
        <f>[18]Dezembro!$F$20</f>
        <v>92</v>
      </c>
      <c r="R22" s="13">
        <f>[18]Dezembro!$F$21</f>
        <v>90</v>
      </c>
      <c r="S22" s="13">
        <f>[18]Dezembro!$F$22</f>
        <v>94</v>
      </c>
      <c r="T22" s="13">
        <f>[18]Dezembro!$F$23</f>
        <v>93</v>
      </c>
      <c r="U22" s="13">
        <f>[18]Dezembro!$F$24</f>
        <v>92</v>
      </c>
      <c r="V22" s="13">
        <f>[18]Dezembro!$F$25</f>
        <v>94</v>
      </c>
      <c r="W22" s="13">
        <f>[18]Dezembro!$F$26</f>
        <v>91</v>
      </c>
      <c r="X22" s="13">
        <f>[18]Dezembro!$F$27</f>
        <v>93</v>
      </c>
      <c r="Y22" s="13">
        <f>[18]Dezembro!$F$28</f>
        <v>95</v>
      </c>
      <c r="Z22" s="13">
        <f>[18]Dezembro!$F$29</f>
        <v>95</v>
      </c>
      <c r="AA22" s="13">
        <f>[18]Dezembro!$F$30</f>
        <v>93</v>
      </c>
      <c r="AB22" s="13">
        <f>[18]Dezembro!$F$31</f>
        <v>91</v>
      </c>
      <c r="AC22" s="13">
        <f>[18]Dezembro!$F$32</f>
        <v>93</v>
      </c>
      <c r="AD22" s="13">
        <f>[18]Dezembro!$F$33</f>
        <v>94</v>
      </c>
      <c r="AE22" s="13">
        <f>[18]Dezembro!$F$34</f>
        <v>95</v>
      </c>
      <c r="AF22" s="13">
        <f>[18]Dezembro!$F$35</f>
        <v>94</v>
      </c>
      <c r="AG22" s="22">
        <f t="shared" si="7"/>
        <v>95</v>
      </c>
      <c r="AH22" s="54">
        <f t="shared" si="8"/>
        <v>92.709677419354833</v>
      </c>
    </row>
    <row r="23" spans="1:34" ht="17.100000000000001" customHeight="1" x14ac:dyDescent="0.2">
      <c r="A23" s="38" t="s">
        <v>13</v>
      </c>
      <c r="B23" s="13">
        <f>[19]Dezembro!$F$5</f>
        <v>96</v>
      </c>
      <c r="C23" s="13">
        <f>[19]Dezembro!$F$6</f>
        <v>97</v>
      </c>
      <c r="D23" s="13">
        <f>[19]Dezembro!$F$7</f>
        <v>94</v>
      </c>
      <c r="E23" s="13">
        <f>[19]Dezembro!$F$8</f>
        <v>96</v>
      </c>
      <c r="F23" s="13">
        <f>[19]Dezembro!$F$9</f>
        <v>95</v>
      </c>
      <c r="G23" s="13">
        <f>[19]Dezembro!$F$10</f>
        <v>96</v>
      </c>
      <c r="H23" s="13">
        <f>[19]Dezembro!$F$11</f>
        <v>94</v>
      </c>
      <c r="I23" s="13">
        <f>[19]Dezembro!$F$12</f>
        <v>95</v>
      </c>
      <c r="J23" s="13">
        <f>[19]Dezembro!$F$13</f>
        <v>96</v>
      </c>
      <c r="K23" s="13">
        <f>[19]Dezembro!$F$14</f>
        <v>96</v>
      </c>
      <c r="L23" s="13">
        <f>[19]Dezembro!$F$15</f>
        <v>96</v>
      </c>
      <c r="M23" s="13">
        <f>[19]Dezembro!$F$16</f>
        <v>95</v>
      </c>
      <c r="N23" s="13">
        <f>[19]Dezembro!$F$17</f>
        <v>94</v>
      </c>
      <c r="O23" s="13">
        <f>[19]Dezembro!$F$18</f>
        <v>94</v>
      </c>
      <c r="P23" s="13">
        <f>[19]Dezembro!$F$19</f>
        <v>92</v>
      </c>
      <c r="Q23" s="13">
        <f>[19]Dezembro!$F$20</f>
        <v>92</v>
      </c>
      <c r="R23" s="13">
        <f>[19]Dezembro!$F$21</f>
        <v>90</v>
      </c>
      <c r="S23" s="13">
        <f>[19]Dezembro!$F$22</f>
        <v>95</v>
      </c>
      <c r="T23" s="13">
        <f>[19]Dezembro!$F$23</f>
        <v>95</v>
      </c>
      <c r="U23" s="13">
        <f>[19]Dezembro!$F$24</f>
        <v>94</v>
      </c>
      <c r="V23" s="13">
        <f>[19]Dezembro!$F$25</f>
        <v>94</v>
      </c>
      <c r="W23" s="13">
        <f>[19]Dezembro!$F$26</f>
        <v>94</v>
      </c>
      <c r="X23" s="13">
        <f>[19]Dezembro!$F$27</f>
        <v>94</v>
      </c>
      <c r="Y23" s="13">
        <f>[19]Dezembro!$F$28</f>
        <v>95</v>
      </c>
      <c r="Z23" s="13">
        <f>[19]Dezembro!$F$29</f>
        <v>95</v>
      </c>
      <c r="AA23" s="13">
        <f>[19]Dezembro!$F$30</f>
        <v>95</v>
      </c>
      <c r="AB23" s="13">
        <f>[19]Dezembro!$F$31</f>
        <v>95</v>
      </c>
      <c r="AC23" s="13">
        <f>[19]Dezembro!$F$32</f>
        <v>93</v>
      </c>
      <c r="AD23" s="13">
        <f>[19]Dezembro!$F$33</f>
        <v>93</v>
      </c>
      <c r="AE23" s="13">
        <f>[19]Dezembro!$F$34</f>
        <v>94</v>
      </c>
      <c r="AF23" s="13">
        <f>[19]Dezembro!$F$35</f>
        <v>92</v>
      </c>
      <c r="AG23" s="22">
        <f t="shared" si="7"/>
        <v>97</v>
      </c>
      <c r="AH23" s="54">
        <f t="shared" si="8"/>
        <v>94.387096774193552</v>
      </c>
    </row>
    <row r="24" spans="1:34" ht="17.100000000000001" customHeight="1" x14ac:dyDescent="0.2">
      <c r="A24" s="38" t="s">
        <v>14</v>
      </c>
      <c r="B24" s="13">
        <f>[20]Dezembro!$F$5</f>
        <v>95</v>
      </c>
      <c r="C24" s="13">
        <f>[20]Dezembro!$F$6</f>
        <v>94</v>
      </c>
      <c r="D24" s="13">
        <f>[20]Dezembro!$F$7</f>
        <v>95</v>
      </c>
      <c r="E24" s="13">
        <f>[20]Dezembro!$F$8</f>
        <v>93</v>
      </c>
      <c r="F24" s="13">
        <f>[20]Dezembro!$F$9</f>
        <v>95</v>
      </c>
      <c r="G24" s="13">
        <f>[20]Dezembro!$F$10</f>
        <v>94</v>
      </c>
      <c r="H24" s="13">
        <f>[20]Dezembro!$F$11</f>
        <v>94</v>
      </c>
      <c r="I24" s="13">
        <f>[20]Dezembro!$F$12</f>
        <v>93</v>
      </c>
      <c r="J24" s="13">
        <f>[20]Dezembro!$F$13</f>
        <v>94</v>
      </c>
      <c r="K24" s="13">
        <f>[20]Dezembro!$F$14</f>
        <v>93</v>
      </c>
      <c r="L24" s="13">
        <f>[20]Dezembro!$F$15</f>
        <v>85</v>
      </c>
      <c r="M24" s="13">
        <f>[20]Dezembro!$F$16</f>
        <v>88</v>
      </c>
      <c r="N24" s="13">
        <f>[20]Dezembro!$F$17</f>
        <v>81</v>
      </c>
      <c r="O24" s="13">
        <f>[20]Dezembro!$F$18</f>
        <v>88</v>
      </c>
      <c r="P24" s="13">
        <f>[20]Dezembro!$F$19</f>
        <v>86</v>
      </c>
      <c r="Q24" s="13">
        <f>[20]Dezembro!$F$20</f>
        <v>87</v>
      </c>
      <c r="R24" s="13">
        <f>[20]Dezembro!$F$21</f>
        <v>89</v>
      </c>
      <c r="S24" s="13">
        <f>[20]Dezembro!$F$22</f>
        <v>92</v>
      </c>
      <c r="T24" s="13">
        <f>[20]Dezembro!$F$23</f>
        <v>91</v>
      </c>
      <c r="U24" s="13">
        <f>[20]Dezembro!$F$24</f>
        <v>92</v>
      </c>
      <c r="V24" s="13">
        <f>[20]Dezembro!$F$25</f>
        <v>94</v>
      </c>
      <c r="W24" s="13">
        <f>[20]Dezembro!$F$26</f>
        <v>94</v>
      </c>
      <c r="X24" s="13">
        <f>[20]Dezembro!$F$27</f>
        <v>90</v>
      </c>
      <c r="Y24" s="13">
        <f>[20]Dezembro!$F$28</f>
        <v>93</v>
      </c>
      <c r="Z24" s="13">
        <f>[20]Dezembro!$F$29</f>
        <v>96</v>
      </c>
      <c r="AA24" s="13">
        <f>[20]Dezembro!$F$30</f>
        <v>94</v>
      </c>
      <c r="AB24" s="13">
        <f>[20]Dezembro!$F$31</f>
        <v>94</v>
      </c>
      <c r="AC24" s="13">
        <f>[20]Dezembro!$F$32</f>
        <v>91</v>
      </c>
      <c r="AD24" s="13">
        <f>[20]Dezembro!$F$33</f>
        <v>94</v>
      </c>
      <c r="AE24" s="13">
        <f>[20]Dezembro!$F$34</f>
        <v>94</v>
      </c>
      <c r="AF24" s="13">
        <f>[20]Dezembro!$F$35</f>
        <v>94</v>
      </c>
      <c r="AG24" s="22">
        <f t="shared" si="7"/>
        <v>96</v>
      </c>
      <c r="AH24" s="54">
        <f t="shared" si="8"/>
        <v>91.838709677419359</v>
      </c>
    </row>
    <row r="25" spans="1:34" ht="17.100000000000001" customHeight="1" x14ac:dyDescent="0.2">
      <c r="A25" s="38" t="s">
        <v>15</v>
      </c>
      <c r="B25" s="13">
        <f>[21]Dezembro!$F$5</f>
        <v>88</v>
      </c>
      <c r="C25" s="13">
        <f>[21]Dezembro!$F$6</f>
        <v>86</v>
      </c>
      <c r="D25" s="13">
        <f>[21]Dezembro!$F$7</f>
        <v>82</v>
      </c>
      <c r="E25" s="13">
        <f>[21]Dezembro!$F$8</f>
        <v>84</v>
      </c>
      <c r="F25" s="13">
        <f>[21]Dezembro!$F$9</f>
        <v>83</v>
      </c>
      <c r="G25" s="13">
        <f>[21]Dezembro!$F$10</f>
        <v>86</v>
      </c>
      <c r="H25" s="13">
        <f>[21]Dezembro!$F$11</f>
        <v>86</v>
      </c>
      <c r="I25" s="13">
        <f>[21]Dezembro!$F$12</f>
        <v>86</v>
      </c>
      <c r="J25" s="13">
        <f>[21]Dezembro!$F$13</f>
        <v>83</v>
      </c>
      <c r="K25" s="13">
        <f>[21]Dezembro!$F$14</f>
        <v>77</v>
      </c>
      <c r="L25" s="13">
        <f>[21]Dezembro!$F$15</f>
        <v>62</v>
      </c>
      <c r="M25" s="13">
        <f>[21]Dezembro!$F$16</f>
        <v>57</v>
      </c>
      <c r="N25" s="13">
        <f>[21]Dezembro!$F$17</f>
        <v>73</v>
      </c>
      <c r="O25" s="13">
        <f>[21]Dezembro!$F$18</f>
        <v>77</v>
      </c>
      <c r="P25" s="13">
        <f>[21]Dezembro!$F$19</f>
        <v>76</v>
      </c>
      <c r="Q25" s="13">
        <f>[21]Dezembro!$F$20</f>
        <v>76</v>
      </c>
      <c r="R25" s="13">
        <f>[21]Dezembro!$F$21</f>
        <v>76</v>
      </c>
      <c r="S25" s="13">
        <f>[21]Dezembro!$F$22</f>
        <v>80</v>
      </c>
      <c r="T25" s="13">
        <f>[21]Dezembro!$F$23</f>
        <v>81</v>
      </c>
      <c r="U25" s="13">
        <f>[21]Dezembro!$F$24</f>
        <v>83</v>
      </c>
      <c r="V25" s="13">
        <f>[21]Dezembro!$F$25</f>
        <v>84</v>
      </c>
      <c r="W25" s="13">
        <f>[21]Dezembro!$F$26</f>
        <v>87</v>
      </c>
      <c r="X25" s="13">
        <f>[21]Dezembro!$F$27</f>
        <v>85</v>
      </c>
      <c r="Y25" s="13">
        <f>[21]Dezembro!$F$28</f>
        <v>86</v>
      </c>
      <c r="Z25" s="13">
        <f>[21]Dezembro!$F$29</f>
        <v>88</v>
      </c>
      <c r="AA25" s="13">
        <f>[21]Dezembro!$F$30</f>
        <v>90</v>
      </c>
      <c r="AB25" s="13">
        <f>[21]Dezembro!$F$31</f>
        <v>89</v>
      </c>
      <c r="AC25" s="13">
        <f>[21]Dezembro!$F$32</f>
        <v>88</v>
      </c>
      <c r="AD25" s="13">
        <f>[21]Dezembro!$F$33</f>
        <v>87</v>
      </c>
      <c r="AE25" s="13">
        <f>[21]Dezembro!$F$34</f>
        <v>88</v>
      </c>
      <c r="AF25" s="13">
        <f>[21]Dezembro!$F$35</f>
        <v>81</v>
      </c>
      <c r="AG25" s="22">
        <f t="shared" si="7"/>
        <v>90</v>
      </c>
      <c r="AH25" s="54">
        <f t="shared" si="8"/>
        <v>81.774193548387103</v>
      </c>
    </row>
    <row r="26" spans="1:34" ht="17.100000000000001" customHeight="1" x14ac:dyDescent="0.2">
      <c r="A26" s="38" t="s">
        <v>16</v>
      </c>
      <c r="B26" s="13">
        <f>[22]Dezembro!$F$5</f>
        <v>93</v>
      </c>
      <c r="C26" s="13">
        <f>[22]Dezembro!$F$6</f>
        <v>89</v>
      </c>
      <c r="D26" s="13">
        <f>[22]Dezembro!$F$7</f>
        <v>84</v>
      </c>
      <c r="E26" s="13">
        <f>[22]Dezembro!$F$8</f>
        <v>92</v>
      </c>
      <c r="F26" s="13">
        <f>[22]Dezembro!$F$9</f>
        <v>92</v>
      </c>
      <c r="G26" s="13">
        <f>[22]Dezembro!$F$10</f>
        <v>92</v>
      </c>
      <c r="H26" s="13">
        <f>[22]Dezembro!$F$11</f>
        <v>88</v>
      </c>
      <c r="I26" s="13">
        <f>[22]Dezembro!$F$12</f>
        <v>93</v>
      </c>
      <c r="J26" s="13">
        <f>[22]Dezembro!$F$13</f>
        <v>88</v>
      </c>
      <c r="K26" s="13">
        <f>[22]Dezembro!$F$14</f>
        <v>90</v>
      </c>
      <c r="L26" s="13">
        <f>[22]Dezembro!$F$15</f>
        <v>89</v>
      </c>
      <c r="M26" s="13">
        <f>[22]Dezembro!$F$16</f>
        <v>82</v>
      </c>
      <c r="N26" s="13">
        <f>[22]Dezembro!$F$17</f>
        <v>83</v>
      </c>
      <c r="O26" s="13">
        <f>[22]Dezembro!$F$18</f>
        <v>84</v>
      </c>
      <c r="P26" s="13">
        <f>[22]Dezembro!$F$19</f>
        <v>83</v>
      </c>
      <c r="Q26" s="13">
        <f>[22]Dezembro!$F$20</f>
        <v>80</v>
      </c>
      <c r="R26" s="13">
        <f>[22]Dezembro!$F$21</f>
        <v>80</v>
      </c>
      <c r="S26" s="13">
        <f>[22]Dezembro!$F$22</f>
        <v>87</v>
      </c>
      <c r="T26" s="13">
        <f>[22]Dezembro!$F$23</f>
        <v>86</v>
      </c>
      <c r="U26" s="13">
        <f>[22]Dezembro!$F$24</f>
        <v>85</v>
      </c>
      <c r="V26" s="13">
        <f>[22]Dezembro!$F$25</f>
        <v>88</v>
      </c>
      <c r="W26" s="13">
        <f>[22]Dezembro!$F$26</f>
        <v>89</v>
      </c>
      <c r="X26" s="13">
        <f>[22]Dezembro!$F$27</f>
        <v>89</v>
      </c>
      <c r="Y26" s="13">
        <f>[22]Dezembro!$F$28</f>
        <v>93</v>
      </c>
      <c r="Z26" s="13">
        <f>[22]Dezembro!$F$29</f>
        <v>93</v>
      </c>
      <c r="AA26" s="13">
        <f>[22]Dezembro!$F$30</f>
        <v>93</v>
      </c>
      <c r="AB26" s="13">
        <f>[22]Dezembro!$F$31</f>
        <v>90</v>
      </c>
      <c r="AC26" s="13">
        <f>[22]Dezembro!$F$32</f>
        <v>89</v>
      </c>
      <c r="AD26" s="13">
        <f>[22]Dezembro!$F$33</f>
        <v>93</v>
      </c>
      <c r="AE26" s="13">
        <f>[22]Dezembro!$F$34</f>
        <v>90</v>
      </c>
      <c r="AF26" s="13">
        <f>[22]Dezembro!$F$35</f>
        <v>86</v>
      </c>
      <c r="AG26" s="22">
        <f t="shared" si="7"/>
        <v>93</v>
      </c>
      <c r="AH26" s="54">
        <f t="shared" si="8"/>
        <v>88.161290322580641</v>
      </c>
    </row>
    <row r="27" spans="1:34" ht="17.100000000000001" customHeight="1" x14ac:dyDescent="0.2">
      <c r="A27" s="38" t="s">
        <v>17</v>
      </c>
      <c r="B27" s="13">
        <f>[23]Dezembro!$F$5</f>
        <v>96</v>
      </c>
      <c r="C27" s="13">
        <f>[23]Dezembro!$F$6</f>
        <v>90</v>
      </c>
      <c r="D27" s="13">
        <f>[23]Dezembro!$F$7</f>
        <v>94</v>
      </c>
      <c r="E27" s="13">
        <f>[23]Dezembro!$F$8</f>
        <v>94</v>
      </c>
      <c r="F27" s="13">
        <f>[23]Dezembro!$F$9</f>
        <v>94</v>
      </c>
      <c r="G27" s="13">
        <f>[23]Dezembro!$F$10</f>
        <v>94</v>
      </c>
      <c r="H27" s="13">
        <f>[23]Dezembro!$F$11</f>
        <v>94</v>
      </c>
      <c r="I27" s="13">
        <f>[23]Dezembro!$F$12</f>
        <v>95</v>
      </c>
      <c r="J27" s="13">
        <f>[23]Dezembro!$F$13</f>
        <v>96</v>
      </c>
      <c r="K27" s="13">
        <f>[23]Dezembro!$F$14</f>
        <v>92</v>
      </c>
      <c r="L27" s="13">
        <f>[23]Dezembro!$F$15</f>
        <v>95</v>
      </c>
      <c r="M27" s="13">
        <f>[23]Dezembro!$F$16</f>
        <v>95</v>
      </c>
      <c r="N27" s="13">
        <f>[23]Dezembro!$F$17</f>
        <v>79</v>
      </c>
      <c r="O27" s="13">
        <f>[23]Dezembro!$F$18</f>
        <v>92</v>
      </c>
      <c r="P27" s="13">
        <f>[23]Dezembro!$F$19</f>
        <v>94</v>
      </c>
      <c r="Q27" s="13">
        <f>[23]Dezembro!$F$20</f>
        <v>92</v>
      </c>
      <c r="R27" s="13">
        <f>[23]Dezembro!$F$21</f>
        <v>93</v>
      </c>
      <c r="S27" s="13">
        <f>[23]Dezembro!$F$22</f>
        <v>94</v>
      </c>
      <c r="T27" s="13">
        <f>[23]Dezembro!$F$23</f>
        <v>95</v>
      </c>
      <c r="U27" s="13">
        <f>[23]Dezembro!$F$24</f>
        <v>94</v>
      </c>
      <c r="V27" s="13">
        <f>[23]Dezembro!$F$25</f>
        <v>93</v>
      </c>
      <c r="W27" s="13">
        <f>[23]Dezembro!$F$26</f>
        <v>93</v>
      </c>
      <c r="X27" s="13">
        <f>[23]Dezembro!$F$27</f>
        <v>93</v>
      </c>
      <c r="Y27" s="13">
        <f>[23]Dezembro!$F$28</f>
        <v>94</v>
      </c>
      <c r="Z27" s="13">
        <f>[23]Dezembro!$F$29</f>
        <v>95</v>
      </c>
      <c r="AA27" s="13">
        <f>[23]Dezembro!$F$30</f>
        <v>94</v>
      </c>
      <c r="AB27" s="13">
        <f>[23]Dezembro!$F$31</f>
        <v>93</v>
      </c>
      <c r="AC27" s="13">
        <f>[23]Dezembro!$F$32</f>
        <v>94</v>
      </c>
      <c r="AD27" s="13">
        <f>[23]Dezembro!$F$33</f>
        <v>95</v>
      </c>
      <c r="AE27" s="13">
        <f>[23]Dezembro!$F$34</f>
        <v>94</v>
      </c>
      <c r="AF27" s="13">
        <f>[23]Dezembro!$F$35</f>
        <v>95</v>
      </c>
      <c r="AG27" s="22">
        <f t="shared" si="7"/>
        <v>96</v>
      </c>
      <c r="AH27" s="54">
        <f t="shared" si="8"/>
        <v>93.387096774193552</v>
      </c>
    </row>
    <row r="28" spans="1:34" ht="17.100000000000001" customHeight="1" x14ac:dyDescent="0.2">
      <c r="A28" s="38" t="s">
        <v>18</v>
      </c>
      <c r="B28" s="13">
        <f>[24]Dezembro!$F$5</f>
        <v>97</v>
      </c>
      <c r="C28" s="13">
        <f>[24]Dezembro!$F$6</f>
        <v>97</v>
      </c>
      <c r="D28" s="13">
        <f>[24]Dezembro!$F$7</f>
        <v>97</v>
      </c>
      <c r="E28" s="13">
        <f>[24]Dezembro!$F$8</f>
        <v>95</v>
      </c>
      <c r="F28" s="13">
        <f>[24]Dezembro!$F$9</f>
        <v>97</v>
      </c>
      <c r="G28" s="13">
        <f>[24]Dezembro!$F$10</f>
        <v>96</v>
      </c>
      <c r="H28" s="13">
        <f>[24]Dezembro!$F$11</f>
        <v>97</v>
      </c>
      <c r="I28" s="13">
        <f>[24]Dezembro!$F$12</f>
        <v>97</v>
      </c>
      <c r="J28" s="13">
        <f>[24]Dezembro!$F$13</f>
        <v>96</v>
      </c>
      <c r="K28" s="13">
        <f>[24]Dezembro!$F$14</f>
        <v>97</v>
      </c>
      <c r="L28" s="13">
        <f>[24]Dezembro!$F$15</f>
        <v>96</v>
      </c>
      <c r="M28" s="13">
        <f>[24]Dezembro!$F$16</f>
        <v>71</v>
      </c>
      <c r="N28" s="13">
        <f>[24]Dezembro!$F$17</f>
        <v>79</v>
      </c>
      <c r="O28" s="13">
        <f>[24]Dezembro!$F$18</f>
        <v>91</v>
      </c>
      <c r="P28" s="13">
        <f>[24]Dezembro!$F$19</f>
        <v>93</v>
      </c>
      <c r="Q28" s="13">
        <f>[24]Dezembro!$F$20</f>
        <v>93</v>
      </c>
      <c r="R28" s="13">
        <f>[24]Dezembro!$F$21</f>
        <v>95</v>
      </c>
      <c r="S28" s="13">
        <f>[24]Dezembro!$F$22</f>
        <v>95</v>
      </c>
      <c r="T28" s="13">
        <f>[24]Dezembro!$F$23</f>
        <v>94</v>
      </c>
      <c r="U28" s="13">
        <f>[24]Dezembro!$F$24</f>
        <v>95</v>
      </c>
      <c r="V28" s="13">
        <f>[24]Dezembro!$F$25</f>
        <v>96</v>
      </c>
      <c r="W28" s="13">
        <f>[24]Dezembro!$F$26</f>
        <v>98</v>
      </c>
      <c r="X28" s="13">
        <f>[24]Dezembro!$F$27</f>
        <v>96</v>
      </c>
      <c r="Y28" s="13">
        <f>[24]Dezembro!$F$28</f>
        <v>95</v>
      </c>
      <c r="Z28" s="13">
        <f>[24]Dezembro!$F$29</f>
        <v>97</v>
      </c>
      <c r="AA28" s="13">
        <f>[24]Dezembro!$F$30</f>
        <v>98</v>
      </c>
      <c r="AB28" s="13">
        <f>[24]Dezembro!$F$31</f>
        <v>97</v>
      </c>
      <c r="AC28" s="13">
        <f>[24]Dezembro!$F$32</f>
        <v>93</v>
      </c>
      <c r="AD28" s="13">
        <f>[24]Dezembro!$F$33</f>
        <v>93</v>
      </c>
      <c r="AE28" s="13">
        <f>[24]Dezembro!$F$34</f>
        <v>96</v>
      </c>
      <c r="AF28" s="13">
        <f>[24]Dezembro!$F$35</f>
        <v>94</v>
      </c>
      <c r="AG28" s="22">
        <f t="shared" si="7"/>
        <v>98</v>
      </c>
      <c r="AH28" s="54">
        <f t="shared" si="8"/>
        <v>94.225806451612897</v>
      </c>
    </row>
    <row r="29" spans="1:34" ht="17.100000000000001" customHeight="1" x14ac:dyDescent="0.2">
      <c r="A29" s="38" t="s">
        <v>19</v>
      </c>
      <c r="B29" s="13">
        <f>[25]Dezembro!$F$5</f>
        <v>90</v>
      </c>
      <c r="C29" s="13">
        <f>[25]Dezembro!$F$6</f>
        <v>90</v>
      </c>
      <c r="D29" s="13">
        <f>[25]Dezembro!$F$7</f>
        <v>88</v>
      </c>
      <c r="E29" s="13">
        <f>[25]Dezembro!$F$8</f>
        <v>94</v>
      </c>
      <c r="F29" s="13">
        <f>[25]Dezembro!$F$9</f>
        <v>91</v>
      </c>
      <c r="G29" s="13">
        <f>[25]Dezembro!$F$10</f>
        <v>94</v>
      </c>
      <c r="H29" s="13">
        <f>[25]Dezembro!$F$11</f>
        <v>96</v>
      </c>
      <c r="I29" s="13">
        <f>[25]Dezembro!$F$12</f>
        <v>96</v>
      </c>
      <c r="J29" s="13">
        <f>[25]Dezembro!$F$13</f>
        <v>90</v>
      </c>
      <c r="K29" s="13">
        <f>[25]Dezembro!$F$14</f>
        <v>83</v>
      </c>
      <c r="L29" s="13">
        <f>[25]Dezembro!$F$15</f>
        <v>71</v>
      </c>
      <c r="M29" s="13">
        <f>[25]Dezembro!$F$16</f>
        <v>73</v>
      </c>
      <c r="N29" s="13">
        <f>[25]Dezembro!$F$17</f>
        <v>83</v>
      </c>
      <c r="O29" s="13">
        <f>[25]Dezembro!$F$18</f>
        <v>87</v>
      </c>
      <c r="P29" s="13">
        <f>[25]Dezembro!$F$19</f>
        <v>88</v>
      </c>
      <c r="Q29" s="13">
        <f>[25]Dezembro!$F$20</f>
        <v>90</v>
      </c>
      <c r="R29" s="13">
        <f>[25]Dezembro!$F$21</f>
        <v>86</v>
      </c>
      <c r="S29" s="13">
        <f>[25]Dezembro!$F$22</f>
        <v>93</v>
      </c>
      <c r="T29" s="13">
        <f>[25]Dezembro!$F$23</f>
        <v>91</v>
      </c>
      <c r="U29" s="13">
        <f>[25]Dezembro!$F$24</f>
        <v>95</v>
      </c>
      <c r="V29" s="13">
        <f>[25]Dezembro!$F$25</f>
        <v>96</v>
      </c>
      <c r="W29" s="13">
        <f>[25]Dezembro!$F$26</f>
        <v>96</v>
      </c>
      <c r="X29" s="13">
        <f>[25]Dezembro!$F$27</f>
        <v>96</v>
      </c>
      <c r="Y29" s="13">
        <f>[25]Dezembro!$F$28</f>
        <v>96</v>
      </c>
      <c r="Z29" s="13">
        <f>[25]Dezembro!$F$29</f>
        <v>96</v>
      </c>
      <c r="AA29" s="13">
        <f>[25]Dezembro!$F$30</f>
        <v>96</v>
      </c>
      <c r="AB29" s="13">
        <f>[25]Dezembro!$F$31</f>
        <v>96</v>
      </c>
      <c r="AC29" s="13">
        <f>[25]Dezembro!$F$32</f>
        <v>96</v>
      </c>
      <c r="AD29" s="13">
        <f>[25]Dezembro!$F$33</f>
        <v>96</v>
      </c>
      <c r="AE29" s="13">
        <f>[25]Dezembro!$F$34</f>
        <v>96</v>
      </c>
      <c r="AF29" s="13">
        <f>[25]Dezembro!$F$35</f>
        <v>95</v>
      </c>
      <c r="AG29" s="22">
        <f t="shared" si="7"/>
        <v>96</v>
      </c>
      <c r="AH29" s="54">
        <f>AVERAGE(B29:AF29)</f>
        <v>91.096774193548384</v>
      </c>
    </row>
    <row r="30" spans="1:34" ht="17.100000000000001" customHeight="1" x14ac:dyDescent="0.2">
      <c r="A30" s="38" t="s">
        <v>31</v>
      </c>
      <c r="B30" s="13">
        <f>[26]Dezembro!$F$5</f>
        <v>96</v>
      </c>
      <c r="C30" s="13">
        <f>[26]Dezembro!$F$6</f>
        <v>93</v>
      </c>
      <c r="D30" s="13">
        <f>[26]Dezembro!$F$7</f>
        <v>87</v>
      </c>
      <c r="E30" s="13">
        <f>[26]Dezembro!$F$8</f>
        <v>95</v>
      </c>
      <c r="F30" s="13">
        <f>[26]Dezembro!$F$9</f>
        <v>95</v>
      </c>
      <c r="G30" s="13">
        <f>[26]Dezembro!$F$10</f>
        <v>93</v>
      </c>
      <c r="H30" s="13">
        <f>[26]Dezembro!$F$11</f>
        <v>95</v>
      </c>
      <c r="I30" s="13">
        <f>[26]Dezembro!$F$12</f>
        <v>96</v>
      </c>
      <c r="J30" s="13">
        <f>[26]Dezembro!$F$13</f>
        <v>95</v>
      </c>
      <c r="K30" s="13">
        <f>[26]Dezembro!$F$14</f>
        <v>91</v>
      </c>
      <c r="L30" s="13">
        <f>[26]Dezembro!$F$15</f>
        <v>93</v>
      </c>
      <c r="M30" s="13">
        <f>[26]Dezembro!$F$16</f>
        <v>84</v>
      </c>
      <c r="N30" s="13">
        <f>[26]Dezembro!$F$17</f>
        <v>83</v>
      </c>
      <c r="O30" s="13">
        <f>[26]Dezembro!$F$18</f>
        <v>85</v>
      </c>
      <c r="P30" s="13">
        <f>[26]Dezembro!$F$19</f>
        <v>82</v>
      </c>
      <c r="Q30" s="13">
        <f>[26]Dezembro!$F$20</f>
        <v>81</v>
      </c>
      <c r="R30" s="13">
        <f>[26]Dezembro!$F$21</f>
        <v>93</v>
      </c>
      <c r="S30" s="13">
        <f>[26]Dezembro!$F$22</f>
        <v>95</v>
      </c>
      <c r="T30" s="13">
        <f>[26]Dezembro!$F$23</f>
        <v>94</v>
      </c>
      <c r="U30" s="13">
        <f>[26]Dezembro!$F$24</f>
        <v>93</v>
      </c>
      <c r="V30" s="13">
        <f>[26]Dezembro!$F$25</f>
        <v>92</v>
      </c>
      <c r="W30" s="13">
        <f>[26]Dezembro!$F$26</f>
        <v>93</v>
      </c>
      <c r="X30" s="13">
        <f>[26]Dezembro!$F$27</f>
        <v>96</v>
      </c>
      <c r="Y30" s="13">
        <f>[26]Dezembro!$F$28</f>
        <v>95</v>
      </c>
      <c r="Z30" s="13">
        <f>[26]Dezembro!$F$29</f>
        <v>96</v>
      </c>
      <c r="AA30" s="13">
        <f>[26]Dezembro!$F$30</f>
        <v>94</v>
      </c>
      <c r="AB30" s="13">
        <f>[26]Dezembro!$F$31</f>
        <v>91</v>
      </c>
      <c r="AC30" s="13">
        <f>[26]Dezembro!$F$32</f>
        <v>92</v>
      </c>
      <c r="AD30" s="13">
        <f>[26]Dezembro!$F$33</f>
        <v>92</v>
      </c>
      <c r="AE30" s="13">
        <f>[26]Dezembro!$F$34</f>
        <v>96</v>
      </c>
      <c r="AF30" s="13">
        <f>[26]Dezembro!$F$35</f>
        <v>95</v>
      </c>
      <c r="AG30" s="22">
        <f>MAX(B30:AF30)</f>
        <v>96</v>
      </c>
      <c r="AH30" s="54">
        <f t="shared" si="8"/>
        <v>91.967741935483872</v>
      </c>
    </row>
    <row r="31" spans="1:34" ht="17.100000000000001" customHeight="1" x14ac:dyDescent="0.2">
      <c r="A31" s="38" t="s">
        <v>49</v>
      </c>
      <c r="B31" s="13">
        <f>[27]Dezembro!$F$5</f>
        <v>98</v>
      </c>
      <c r="C31" s="13">
        <f>[27]Dezembro!$F$6</f>
        <v>98</v>
      </c>
      <c r="D31" s="13">
        <f>[27]Dezembro!$F$7</f>
        <v>97</v>
      </c>
      <c r="E31" s="13">
        <f>[27]Dezembro!$F$8</f>
        <v>98</v>
      </c>
      <c r="F31" s="13">
        <f>[27]Dezembro!$F$9</f>
        <v>98</v>
      </c>
      <c r="G31" s="13">
        <f>[27]Dezembro!$F$10</f>
        <v>98</v>
      </c>
      <c r="H31" s="13">
        <f>[27]Dezembro!$F$11</f>
        <v>98</v>
      </c>
      <c r="I31" s="13">
        <f>[27]Dezembro!$F$12</f>
        <v>98</v>
      </c>
      <c r="J31" s="13">
        <f>[27]Dezembro!$F$13</f>
        <v>98</v>
      </c>
      <c r="K31" s="13">
        <f>[27]Dezembro!$F$14</f>
        <v>98</v>
      </c>
      <c r="L31" s="13">
        <f>[27]Dezembro!$F$15</f>
        <v>98</v>
      </c>
      <c r="M31" s="13">
        <f>[27]Dezembro!$F$16</f>
        <v>83</v>
      </c>
      <c r="N31" s="13">
        <f>[27]Dezembro!$F$17</f>
        <v>81</v>
      </c>
      <c r="O31" s="13">
        <f>[27]Dezembro!$F$18</f>
        <v>93</v>
      </c>
      <c r="P31" s="13">
        <f>[27]Dezembro!$F$19</f>
        <v>90</v>
      </c>
      <c r="Q31" s="13">
        <f>[27]Dezembro!$F$20</f>
        <v>86</v>
      </c>
      <c r="R31" s="13">
        <f>[27]Dezembro!$F$21</f>
        <v>94</v>
      </c>
      <c r="S31" s="13">
        <f>[27]Dezembro!$F$22</f>
        <v>99</v>
      </c>
      <c r="T31" s="13">
        <f>[27]Dezembro!$F$23</f>
        <v>95</v>
      </c>
      <c r="U31" s="13">
        <f>[27]Dezembro!$F$24</f>
        <v>96</v>
      </c>
      <c r="V31" s="13">
        <f>[27]Dezembro!$F$25</f>
        <v>96</v>
      </c>
      <c r="W31" s="13">
        <f>[27]Dezembro!$F$26</f>
        <v>96</v>
      </c>
      <c r="X31" s="13">
        <f>[27]Dezembro!$F$27</f>
        <v>98</v>
      </c>
      <c r="Y31" s="13">
        <f>[27]Dezembro!$F$28</f>
        <v>94</v>
      </c>
      <c r="Z31" s="13">
        <f>[27]Dezembro!$F$29</f>
        <v>98</v>
      </c>
      <c r="AA31" s="13">
        <f>[27]Dezembro!$F$30</f>
        <v>94</v>
      </c>
      <c r="AB31" s="13">
        <f>[27]Dezembro!$F$31</f>
        <v>94</v>
      </c>
      <c r="AC31" s="13">
        <f>[27]Dezembro!$F$32</f>
        <v>95</v>
      </c>
      <c r="AD31" s="13">
        <f>[27]Dezembro!$F$33</f>
        <v>98</v>
      </c>
      <c r="AE31" s="13">
        <f>[27]Dezembro!$F$34</f>
        <v>95</v>
      </c>
      <c r="AF31" s="13">
        <f>[27]Dezembro!$F$35</f>
        <v>91</v>
      </c>
      <c r="AG31" s="22">
        <f>MAX(B31:AF31)</f>
        <v>99</v>
      </c>
      <c r="AH31" s="54">
        <f>AVERAGE(B31:AF31)</f>
        <v>94.935483870967744</v>
      </c>
    </row>
    <row r="32" spans="1:34" ht="17.100000000000001" customHeight="1" x14ac:dyDescent="0.2">
      <c r="A32" s="38" t="s">
        <v>20</v>
      </c>
      <c r="B32" s="13">
        <f>[28]Dezembro!$F$5</f>
        <v>96</v>
      </c>
      <c r="C32" s="13">
        <f>[28]Dezembro!$F$6</f>
        <v>94</v>
      </c>
      <c r="D32" s="13">
        <f>[28]Dezembro!$F$7</f>
        <v>91</v>
      </c>
      <c r="E32" s="13">
        <f>[28]Dezembro!$F$8</f>
        <v>89</v>
      </c>
      <c r="F32" s="13">
        <f>[28]Dezembro!$F$9</f>
        <v>90</v>
      </c>
      <c r="G32" s="13">
        <f>[28]Dezembro!$F$10</f>
        <v>96</v>
      </c>
      <c r="H32" s="13">
        <f>[28]Dezembro!$F$11</f>
        <v>96</v>
      </c>
      <c r="I32" s="13">
        <f>[28]Dezembro!$F$12</f>
        <v>95</v>
      </c>
      <c r="J32" s="13">
        <f>[28]Dezembro!$F$13</f>
        <v>93</v>
      </c>
      <c r="K32" s="13">
        <f>[28]Dezembro!$F$14</f>
        <v>81</v>
      </c>
      <c r="L32" s="13">
        <f>[28]Dezembro!$F$15</f>
        <v>78</v>
      </c>
      <c r="M32" s="13">
        <f>[28]Dezembro!$F$16</f>
        <v>81</v>
      </c>
      <c r="N32" s="13">
        <f>[28]Dezembro!$F$17</f>
        <v>79</v>
      </c>
      <c r="O32" s="13">
        <f>[28]Dezembro!$F$18</f>
        <v>85</v>
      </c>
      <c r="P32" s="13">
        <f>[28]Dezembro!$F$19</f>
        <v>85</v>
      </c>
      <c r="Q32" s="13">
        <f>[28]Dezembro!$F$20</f>
        <v>86</v>
      </c>
      <c r="R32" s="13">
        <f>[28]Dezembro!$F$21</f>
        <v>84</v>
      </c>
      <c r="S32" s="13">
        <f>[28]Dezembro!$F$22</f>
        <v>89</v>
      </c>
      <c r="T32" s="13">
        <f>[28]Dezembro!$F$23</f>
        <v>81</v>
      </c>
      <c r="U32" s="13">
        <f>[28]Dezembro!$F$24</f>
        <v>93</v>
      </c>
      <c r="V32" s="13">
        <f>[28]Dezembro!$F$25</f>
        <v>95</v>
      </c>
      <c r="W32" s="13">
        <f>[28]Dezembro!$F$26</f>
        <v>94</v>
      </c>
      <c r="X32" s="13">
        <f>[28]Dezembro!$F$27</f>
        <v>95</v>
      </c>
      <c r="Y32" s="13">
        <f>[28]Dezembro!$F$28</f>
        <v>90</v>
      </c>
      <c r="Z32" s="13">
        <f>[28]Dezembro!$F$29</f>
        <v>95</v>
      </c>
      <c r="AA32" s="13">
        <f>[28]Dezembro!$F$30</f>
        <v>95</v>
      </c>
      <c r="AB32" s="13">
        <f>[28]Dezembro!$F$31</f>
        <v>94</v>
      </c>
      <c r="AC32" s="13">
        <f>[28]Dezembro!$F$32</f>
        <v>94</v>
      </c>
      <c r="AD32" s="13">
        <f>[28]Dezembro!$F$33</f>
        <v>95</v>
      </c>
      <c r="AE32" s="13">
        <f>[28]Dezembro!$F$34</f>
        <v>95</v>
      </c>
      <c r="AF32" s="13">
        <f>[28]Dezembro!$F$35</f>
        <v>96</v>
      </c>
      <c r="AG32" s="22">
        <f>MAX(B32:AF32)</f>
        <v>96</v>
      </c>
      <c r="AH32" s="54">
        <f>AVERAGE(B32:AF32)</f>
        <v>90.322580645161295</v>
      </c>
    </row>
    <row r="33" spans="1:35" s="5" customFormat="1" ht="17.100000000000001" customHeight="1" thickBot="1" x14ac:dyDescent="0.25">
      <c r="A33" s="102" t="s">
        <v>33</v>
      </c>
      <c r="B33" s="103">
        <f t="shared" ref="B33:AG33" si="11">MAX(B5:B32)</f>
        <v>100</v>
      </c>
      <c r="C33" s="103">
        <f t="shared" si="11"/>
        <v>98</v>
      </c>
      <c r="D33" s="103">
        <f t="shared" si="11"/>
        <v>97</v>
      </c>
      <c r="E33" s="103">
        <f t="shared" si="11"/>
        <v>100</v>
      </c>
      <c r="F33" s="103">
        <f t="shared" si="11"/>
        <v>100</v>
      </c>
      <c r="G33" s="103">
        <f t="shared" si="11"/>
        <v>100</v>
      </c>
      <c r="H33" s="103">
        <f t="shared" si="11"/>
        <v>100</v>
      </c>
      <c r="I33" s="103">
        <f t="shared" si="11"/>
        <v>100</v>
      </c>
      <c r="J33" s="103">
        <f t="shared" si="11"/>
        <v>100</v>
      </c>
      <c r="K33" s="103">
        <f t="shared" si="11"/>
        <v>100</v>
      </c>
      <c r="L33" s="103">
        <f t="shared" si="11"/>
        <v>100</v>
      </c>
      <c r="M33" s="103">
        <f t="shared" si="11"/>
        <v>100</v>
      </c>
      <c r="N33" s="103">
        <f t="shared" si="11"/>
        <v>96</v>
      </c>
      <c r="O33" s="103">
        <f t="shared" si="11"/>
        <v>95</v>
      </c>
      <c r="P33" s="103">
        <f t="shared" si="11"/>
        <v>95</v>
      </c>
      <c r="Q33" s="103">
        <f t="shared" si="11"/>
        <v>96</v>
      </c>
      <c r="R33" s="103">
        <f t="shared" si="11"/>
        <v>96</v>
      </c>
      <c r="S33" s="103">
        <f t="shared" si="11"/>
        <v>100</v>
      </c>
      <c r="T33" s="103">
        <f t="shared" si="11"/>
        <v>100</v>
      </c>
      <c r="U33" s="103">
        <f t="shared" si="11"/>
        <v>100</v>
      </c>
      <c r="V33" s="103">
        <f t="shared" si="11"/>
        <v>100</v>
      </c>
      <c r="W33" s="103">
        <f t="shared" si="11"/>
        <v>100</v>
      </c>
      <c r="X33" s="103">
        <f t="shared" si="11"/>
        <v>100</v>
      </c>
      <c r="Y33" s="103">
        <f t="shared" si="11"/>
        <v>100</v>
      </c>
      <c r="Z33" s="103">
        <f t="shared" si="11"/>
        <v>100</v>
      </c>
      <c r="AA33" s="103">
        <f t="shared" si="11"/>
        <v>100</v>
      </c>
      <c r="AB33" s="103">
        <f t="shared" si="11"/>
        <v>100</v>
      </c>
      <c r="AC33" s="103">
        <f t="shared" si="11"/>
        <v>100</v>
      </c>
      <c r="AD33" s="103">
        <f t="shared" si="11"/>
        <v>100</v>
      </c>
      <c r="AE33" s="103">
        <f t="shared" si="11"/>
        <v>100</v>
      </c>
      <c r="AF33" s="103">
        <f t="shared" si="11"/>
        <v>100</v>
      </c>
      <c r="AG33" s="105">
        <f t="shared" si="11"/>
        <v>100</v>
      </c>
      <c r="AH33" s="109">
        <f>AVERAGE(AH5:AH32)</f>
        <v>90.507973611760448</v>
      </c>
      <c r="AI33" s="8"/>
    </row>
    <row r="34" spans="1:35" x14ac:dyDescent="0.2">
      <c r="A34" s="92" t="s">
        <v>50</v>
      </c>
      <c r="B34" s="93"/>
      <c r="C34" s="93"/>
      <c r="D34" s="93" t="s">
        <v>59</v>
      </c>
      <c r="E34" s="93"/>
      <c r="F34" s="93"/>
      <c r="G34" s="93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5"/>
      <c r="AE34" s="96"/>
      <c r="AF34" s="99"/>
      <c r="AG34" s="99"/>
      <c r="AH34" s="108"/>
    </row>
    <row r="35" spans="1:35" x14ac:dyDescent="0.2">
      <c r="A35" s="97"/>
      <c r="B35" s="98" t="s">
        <v>60</v>
      </c>
      <c r="C35" s="98"/>
      <c r="D35" s="98"/>
      <c r="E35" s="98"/>
      <c r="F35" s="98"/>
      <c r="G35" s="98"/>
      <c r="H35" s="98"/>
      <c r="I35" s="98"/>
      <c r="J35" s="44"/>
      <c r="K35" s="44"/>
      <c r="L35" s="44"/>
      <c r="M35" s="44" t="s">
        <v>51</v>
      </c>
      <c r="N35" s="44"/>
      <c r="O35" s="44"/>
      <c r="P35" s="44"/>
      <c r="Q35" s="44"/>
      <c r="R35" s="44"/>
      <c r="S35" s="44"/>
      <c r="T35" s="156" t="s">
        <v>61</v>
      </c>
      <c r="U35" s="156"/>
      <c r="V35" s="156"/>
      <c r="W35" s="156"/>
      <c r="X35" s="156"/>
      <c r="Y35" s="44"/>
      <c r="Z35" s="44"/>
      <c r="AA35" s="44"/>
      <c r="AB35" s="44"/>
      <c r="AC35" s="44"/>
      <c r="AD35" s="56"/>
      <c r="AE35" s="44"/>
      <c r="AF35" s="44"/>
      <c r="AG35" s="56"/>
      <c r="AH35" s="59"/>
    </row>
    <row r="36" spans="1:35" x14ac:dyDescent="0.2">
      <c r="A36" s="43"/>
      <c r="B36" s="44"/>
      <c r="C36" s="44"/>
      <c r="D36" s="44"/>
      <c r="E36" s="44"/>
      <c r="F36" s="44"/>
      <c r="G36" s="44"/>
      <c r="H36" s="44"/>
      <c r="I36" s="44"/>
      <c r="J36" s="47"/>
      <c r="K36" s="47"/>
      <c r="L36" s="47"/>
      <c r="M36" s="47" t="s">
        <v>52</v>
      </c>
      <c r="N36" s="47"/>
      <c r="O36" s="47"/>
      <c r="P36" s="47"/>
      <c r="Q36" s="44"/>
      <c r="R36" s="44"/>
      <c r="S36" s="44"/>
      <c r="T36" s="157" t="s">
        <v>62</v>
      </c>
      <c r="U36" s="157"/>
      <c r="V36" s="157"/>
      <c r="W36" s="157"/>
      <c r="X36" s="157"/>
      <c r="Y36" s="44"/>
      <c r="Z36" s="44"/>
      <c r="AA36" s="44"/>
      <c r="AB36" s="44"/>
      <c r="AC36" s="44"/>
      <c r="AD36" s="56"/>
      <c r="AE36" s="89"/>
      <c r="AF36" s="100"/>
      <c r="AG36" s="44"/>
      <c r="AH36" s="59"/>
    </row>
    <row r="37" spans="1:35" x14ac:dyDescent="0.2">
      <c r="A37" s="97"/>
      <c r="B37" s="46"/>
      <c r="C37" s="46"/>
      <c r="D37" s="46"/>
      <c r="E37" s="46"/>
      <c r="F37" s="46"/>
      <c r="G37" s="46"/>
      <c r="H37" s="46"/>
      <c r="I37" s="46"/>
      <c r="J37" s="46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56"/>
      <c r="AE37" s="89"/>
      <c r="AF37" s="100"/>
      <c r="AG37" s="47"/>
      <c r="AH37" s="59"/>
    </row>
    <row r="38" spans="1:35" x14ac:dyDescent="0.2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56"/>
      <c r="AH38" s="59"/>
    </row>
    <row r="39" spans="1:35" ht="13.5" thickBot="1" x14ac:dyDescent="0.2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50"/>
      <c r="AH39" s="60"/>
    </row>
    <row r="43" spans="1:35" x14ac:dyDescent="0.2">
      <c r="X43" s="2" t="s">
        <v>50</v>
      </c>
    </row>
    <row r="44" spans="1:35" x14ac:dyDescent="0.2">
      <c r="E44" s="2" t="s">
        <v>50</v>
      </c>
      <c r="L44" s="2" t="s">
        <v>50</v>
      </c>
    </row>
    <row r="49" spans="8:8" x14ac:dyDescent="0.2">
      <c r="H49" s="2" t="s">
        <v>50</v>
      </c>
    </row>
  </sheetData>
  <sheetProtection password="C6EC" sheet="1" objects="1" scenarios="1"/>
  <mergeCells count="36">
    <mergeCell ref="T36:X36"/>
    <mergeCell ref="Z3:Z4"/>
    <mergeCell ref="M3:M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A2:A4"/>
    <mergeCell ref="S3:S4"/>
    <mergeCell ref="J3:J4"/>
    <mergeCell ref="N3:N4"/>
    <mergeCell ref="T35:X35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V3:V4"/>
    <mergeCell ref="K3:K4"/>
    <mergeCell ref="L3:L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topLeftCell="A22" zoomScale="90" zoomScaleNormal="90" workbookViewId="0">
      <selection activeCell="AK25" sqref="AK25"/>
    </sheetView>
  </sheetViews>
  <sheetFormatPr defaultRowHeight="12.75" x14ac:dyDescent="0.2"/>
  <cols>
    <col min="1" max="1" width="19.42578125" style="31" customWidth="1"/>
    <col min="2" max="14" width="5.42578125" style="31" customWidth="1"/>
    <col min="15" max="16" width="5.140625" style="31" customWidth="1"/>
    <col min="17" max="17" width="5" style="31" customWidth="1"/>
    <col min="18" max="19" width="5.42578125" style="31" customWidth="1"/>
    <col min="20" max="21" width="5.140625" style="31" customWidth="1"/>
    <col min="22" max="26" width="5" style="31" customWidth="1"/>
    <col min="27" max="29" width="5.140625" style="31" customWidth="1"/>
    <col min="30" max="30" width="5" style="31" customWidth="1"/>
    <col min="31" max="31" width="5.140625" style="31" customWidth="1"/>
    <col min="32" max="32" width="5" style="31" customWidth="1"/>
    <col min="33" max="33" width="6.7109375" style="32" customWidth="1"/>
    <col min="34" max="34" width="7" style="25" customWidth="1"/>
    <col min="35" max="16384" width="9.140625" style="26"/>
  </cols>
  <sheetData>
    <row r="1" spans="1:34" ht="20.100000000000001" customHeight="1" x14ac:dyDescent="0.2">
      <c r="A1" s="159" t="s">
        <v>27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63"/>
    </row>
    <row r="2" spans="1:34" s="27" customFormat="1" ht="20.100000000000001" customHeight="1" x14ac:dyDescent="0.2">
      <c r="A2" s="161" t="s">
        <v>21</v>
      </c>
      <c r="B2" s="154" t="s">
        <v>57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5"/>
    </row>
    <row r="3" spans="1:34" s="28" customFormat="1" ht="20.100000000000001" customHeight="1" x14ac:dyDescent="0.2">
      <c r="A3" s="161"/>
      <c r="B3" s="158">
        <v>1</v>
      </c>
      <c r="C3" s="158">
        <f>SUM(B3+1)</f>
        <v>2</v>
      </c>
      <c r="D3" s="158">
        <f t="shared" ref="D3:AD3" si="0">SUM(C3+1)</f>
        <v>3</v>
      </c>
      <c r="E3" s="158">
        <f t="shared" si="0"/>
        <v>4</v>
      </c>
      <c r="F3" s="158">
        <f t="shared" si="0"/>
        <v>5</v>
      </c>
      <c r="G3" s="158">
        <f t="shared" si="0"/>
        <v>6</v>
      </c>
      <c r="H3" s="158">
        <f t="shared" si="0"/>
        <v>7</v>
      </c>
      <c r="I3" s="158">
        <f t="shared" si="0"/>
        <v>8</v>
      </c>
      <c r="J3" s="158">
        <f t="shared" si="0"/>
        <v>9</v>
      </c>
      <c r="K3" s="158">
        <f t="shared" si="0"/>
        <v>10</v>
      </c>
      <c r="L3" s="158">
        <f t="shared" si="0"/>
        <v>11</v>
      </c>
      <c r="M3" s="158">
        <f t="shared" si="0"/>
        <v>12</v>
      </c>
      <c r="N3" s="158">
        <f t="shared" si="0"/>
        <v>13</v>
      </c>
      <c r="O3" s="158">
        <f t="shared" si="0"/>
        <v>14</v>
      </c>
      <c r="P3" s="158">
        <f t="shared" si="0"/>
        <v>15</v>
      </c>
      <c r="Q3" s="158">
        <f t="shared" si="0"/>
        <v>16</v>
      </c>
      <c r="R3" s="158">
        <f t="shared" si="0"/>
        <v>17</v>
      </c>
      <c r="S3" s="158">
        <f t="shared" si="0"/>
        <v>18</v>
      </c>
      <c r="T3" s="158">
        <f t="shared" si="0"/>
        <v>19</v>
      </c>
      <c r="U3" s="158">
        <f t="shared" si="0"/>
        <v>20</v>
      </c>
      <c r="V3" s="158">
        <f t="shared" si="0"/>
        <v>21</v>
      </c>
      <c r="W3" s="158">
        <f t="shared" si="0"/>
        <v>22</v>
      </c>
      <c r="X3" s="158">
        <f t="shared" si="0"/>
        <v>23</v>
      </c>
      <c r="Y3" s="158">
        <f t="shared" si="0"/>
        <v>24</v>
      </c>
      <c r="Z3" s="158">
        <f t="shared" si="0"/>
        <v>25</v>
      </c>
      <c r="AA3" s="158">
        <f t="shared" si="0"/>
        <v>26</v>
      </c>
      <c r="AB3" s="158">
        <f t="shared" si="0"/>
        <v>27</v>
      </c>
      <c r="AC3" s="158">
        <f t="shared" si="0"/>
        <v>28</v>
      </c>
      <c r="AD3" s="158">
        <f t="shared" si="0"/>
        <v>29</v>
      </c>
      <c r="AE3" s="158">
        <v>30</v>
      </c>
      <c r="AF3" s="158">
        <v>31</v>
      </c>
      <c r="AG3" s="35" t="s">
        <v>42</v>
      </c>
      <c r="AH3" s="75" t="s">
        <v>40</v>
      </c>
    </row>
    <row r="4" spans="1:34" s="28" customFormat="1" ht="20.100000000000001" customHeight="1" x14ac:dyDescent="0.2">
      <c r="A4" s="161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35" t="s">
        <v>39</v>
      </c>
      <c r="AH4" s="75" t="s">
        <v>39</v>
      </c>
    </row>
    <row r="5" spans="1:34" s="28" customFormat="1" ht="20.100000000000001" customHeight="1" x14ac:dyDescent="0.2">
      <c r="A5" s="65" t="s">
        <v>45</v>
      </c>
      <c r="B5" s="29" t="str">
        <f>[1]Dezembro!$G$5</f>
        <v>*</v>
      </c>
      <c r="C5" s="29" t="str">
        <f>[1]Dezembro!$G$6</f>
        <v>*</v>
      </c>
      <c r="D5" s="29" t="str">
        <f>[1]Dezembro!$G$7</f>
        <v>*</v>
      </c>
      <c r="E5" s="29" t="str">
        <f>[1]Dezembro!$G$8</f>
        <v>*</v>
      </c>
      <c r="F5" s="29" t="str">
        <f>[1]Dezembro!$G$9</f>
        <v>*</v>
      </c>
      <c r="G5" s="29" t="str">
        <f>[1]Dezembro!$G$10</f>
        <v>*</v>
      </c>
      <c r="H5" s="29" t="str">
        <f>[1]Dezembro!$G$11</f>
        <v>*</v>
      </c>
      <c r="I5" s="29" t="str">
        <f>[1]Dezembro!$G$12</f>
        <v>*</v>
      </c>
      <c r="J5" s="29" t="str">
        <f>[1]Dezembro!$G$13</f>
        <v>*</v>
      </c>
      <c r="K5" s="29" t="str">
        <f>[1]Dezembro!$G$14</f>
        <v>*</v>
      </c>
      <c r="L5" s="29" t="str">
        <f>[1]Dezembro!$G$15</f>
        <v>*</v>
      </c>
      <c r="M5" s="29" t="str">
        <f>[1]Dezembro!$G$16</f>
        <v>*</v>
      </c>
      <c r="N5" s="29" t="str">
        <f>[1]Dezembro!$G$17</f>
        <v>*</v>
      </c>
      <c r="O5" s="29" t="str">
        <f>[1]Dezembro!$G$18</f>
        <v>*</v>
      </c>
      <c r="P5" s="29" t="str">
        <f>[1]Dezembro!$G$19</f>
        <v>*</v>
      </c>
      <c r="Q5" s="29" t="str">
        <f>[1]Dezembro!$G$20</f>
        <v>*</v>
      </c>
      <c r="R5" s="29" t="str">
        <f>[1]Dezembro!$G$21</f>
        <v>*</v>
      </c>
      <c r="S5" s="29" t="str">
        <f>[1]Dezembro!$G$22</f>
        <v>*</v>
      </c>
      <c r="T5" s="29" t="str">
        <f>[1]Dezembro!$G$23</f>
        <v>*</v>
      </c>
      <c r="U5" s="29" t="str">
        <f>[1]Dezembro!$G$24</f>
        <v>*</v>
      </c>
      <c r="V5" s="29" t="str">
        <f>[1]Dezembro!$G$25</f>
        <v>*</v>
      </c>
      <c r="W5" s="29" t="str">
        <f>[1]Dezembro!$G$26</f>
        <v>*</v>
      </c>
      <c r="X5" s="29" t="str">
        <f>[1]Dezembro!$G$27</f>
        <v>*</v>
      </c>
      <c r="Y5" s="29" t="str">
        <f>[1]Dezembro!$G$28</f>
        <v>*</v>
      </c>
      <c r="Z5" s="29" t="str">
        <f>[1]Dezembro!$G$29</f>
        <v>*</v>
      </c>
      <c r="AA5" s="29" t="str">
        <f>[1]Dezembro!$G$30</f>
        <v>*</v>
      </c>
      <c r="AB5" s="29" t="str">
        <f>[1]Dezembro!$G$31</f>
        <v>*</v>
      </c>
      <c r="AC5" s="29" t="str">
        <f>[1]Dezembro!$G$32</f>
        <v>*</v>
      </c>
      <c r="AD5" s="29" t="str">
        <f>[1]Dezembro!$G$33</f>
        <v>*</v>
      </c>
      <c r="AE5" s="29" t="str">
        <f>[1]Dezembro!$G$34</f>
        <v>*</v>
      </c>
      <c r="AF5" s="29" t="str">
        <f>[1]Dezembro!$G$35</f>
        <v>*</v>
      </c>
      <c r="AG5" s="62" t="s">
        <v>65</v>
      </c>
      <c r="AH5" s="64" t="s">
        <v>65</v>
      </c>
    </row>
    <row r="6" spans="1:34" ht="17.100000000000001" customHeight="1" x14ac:dyDescent="0.2">
      <c r="A6" s="65" t="s">
        <v>0</v>
      </c>
      <c r="B6" s="29">
        <f>[2]Dezembro!$G$5</f>
        <v>68</v>
      </c>
      <c r="C6" s="29">
        <f>[2]Dezembro!$G$6</f>
        <v>54</v>
      </c>
      <c r="D6" s="29">
        <f>[2]Dezembro!$G$7</f>
        <v>49</v>
      </c>
      <c r="E6" s="29">
        <f>[2]Dezembro!$G$8</f>
        <v>48</v>
      </c>
      <c r="F6" s="29">
        <f>[2]Dezembro!$G$9</f>
        <v>68</v>
      </c>
      <c r="G6" s="29">
        <f>[2]Dezembro!$G$10</f>
        <v>68</v>
      </c>
      <c r="H6" s="29">
        <f>[2]Dezembro!$G$11</f>
        <v>66</v>
      </c>
      <c r="I6" s="29">
        <f>[2]Dezembro!$G$12</f>
        <v>48</v>
      </c>
      <c r="J6" s="29">
        <f>[2]Dezembro!$G$13</f>
        <v>38</v>
      </c>
      <c r="K6" s="29">
        <f>[2]Dezembro!$G$14</f>
        <v>25</v>
      </c>
      <c r="L6" s="29">
        <f>[2]Dezembro!$G$15</f>
        <v>23</v>
      </c>
      <c r="M6" s="29">
        <f>[2]Dezembro!$G$16</f>
        <v>32</v>
      </c>
      <c r="N6" s="29">
        <f>[2]Dezembro!$G$17</f>
        <v>43</v>
      </c>
      <c r="O6" s="29">
        <f>[2]Dezembro!$G$18</f>
        <v>35</v>
      </c>
      <c r="P6" s="29">
        <f>[2]Dezembro!$G$19</f>
        <v>32</v>
      </c>
      <c r="Q6" s="29">
        <f>[2]Dezembro!$G$20</f>
        <v>37</v>
      </c>
      <c r="R6" s="29">
        <f>[2]Dezembro!$G$21</f>
        <v>36</v>
      </c>
      <c r="S6" s="29">
        <f>[2]Dezembro!$G$22</f>
        <v>43</v>
      </c>
      <c r="T6" s="29">
        <f>[2]Dezembro!$G$23</f>
        <v>45</v>
      </c>
      <c r="U6" s="29">
        <f>[2]Dezembro!$G$24</f>
        <v>71</v>
      </c>
      <c r="V6" s="29">
        <f>[2]Dezembro!$G$25</f>
        <v>71</v>
      </c>
      <c r="W6" s="29">
        <f>[2]Dezembro!$G$26</f>
        <v>78</v>
      </c>
      <c r="X6" s="29">
        <f>[2]Dezembro!$G$27</f>
        <v>66</v>
      </c>
      <c r="Y6" s="29">
        <f>[2]Dezembro!$G$28</f>
        <v>66</v>
      </c>
      <c r="Z6" s="29">
        <f>[2]Dezembro!$G$29</f>
        <v>74</v>
      </c>
      <c r="AA6" s="29">
        <f>[2]Dezembro!$G$30</f>
        <v>80</v>
      </c>
      <c r="AB6" s="29">
        <f>[2]Dezembro!$G$31</f>
        <v>67</v>
      </c>
      <c r="AC6" s="29">
        <f>[2]Dezembro!$G$32</f>
        <v>66</v>
      </c>
      <c r="AD6" s="29">
        <f>[2]Dezembro!$G$33</f>
        <v>82</v>
      </c>
      <c r="AE6" s="29">
        <f>[2]Dezembro!$G$34</f>
        <v>44</v>
      </c>
      <c r="AF6" s="29">
        <f>[2]Dezembro!$G$35</f>
        <v>46</v>
      </c>
      <c r="AG6" s="30">
        <f>MIN(B6:AF6)</f>
        <v>23</v>
      </c>
      <c r="AH6" s="66">
        <f t="shared" ref="AH6:AH16" si="1">AVERAGE(B6:AF6)</f>
        <v>53.838709677419352</v>
      </c>
    </row>
    <row r="7" spans="1:34" ht="17.100000000000001" customHeight="1" x14ac:dyDescent="0.2">
      <c r="A7" s="65" t="s">
        <v>1</v>
      </c>
      <c r="B7" s="29">
        <f>[3]Dezembro!$G$5</f>
        <v>57</v>
      </c>
      <c r="C7" s="29">
        <f>[3]Dezembro!$G$6</f>
        <v>42</v>
      </c>
      <c r="D7" s="29">
        <f>[3]Dezembro!$G$7</f>
        <v>65</v>
      </c>
      <c r="E7" s="29">
        <f>[3]Dezembro!$G$8</f>
        <v>86</v>
      </c>
      <c r="F7" s="29">
        <f>[3]Dezembro!$G$9</f>
        <v>54</v>
      </c>
      <c r="G7" s="29">
        <f>[3]Dezembro!$G$10</f>
        <v>58</v>
      </c>
      <c r="H7" s="29">
        <f>[3]Dezembro!$G$11</f>
        <v>66</v>
      </c>
      <c r="I7" s="29">
        <f>[3]Dezembro!$G$12</f>
        <v>62</v>
      </c>
      <c r="J7" s="29">
        <f>[3]Dezembro!$G$13</f>
        <v>53</v>
      </c>
      <c r="K7" s="29">
        <f>[3]Dezembro!$G$14</f>
        <v>55</v>
      </c>
      <c r="L7" s="29">
        <f>[3]Dezembro!$G$15</f>
        <v>29</v>
      </c>
      <c r="M7" s="29">
        <f>[3]Dezembro!$G$16</f>
        <v>27</v>
      </c>
      <c r="N7" s="29">
        <f>[3]Dezembro!$G$17</f>
        <v>37</v>
      </c>
      <c r="O7" s="29">
        <f>[3]Dezembro!$G$18</f>
        <v>35</v>
      </c>
      <c r="P7" s="29">
        <f>[3]Dezembro!$G$19</f>
        <v>35</v>
      </c>
      <c r="Q7" s="29">
        <f>[3]Dezembro!$G$20</f>
        <v>41</v>
      </c>
      <c r="R7" s="29">
        <f>[3]Dezembro!$G$21</f>
        <v>49</v>
      </c>
      <c r="S7" s="29">
        <f>[3]Dezembro!$G$22</f>
        <v>43</v>
      </c>
      <c r="T7" s="29">
        <f>[3]Dezembro!$G$23</f>
        <v>39</v>
      </c>
      <c r="U7" s="29">
        <f>[3]Dezembro!$G$24</f>
        <v>57</v>
      </c>
      <c r="V7" s="29">
        <f>[3]Dezembro!$G$25</f>
        <v>56</v>
      </c>
      <c r="W7" s="29">
        <f>[3]Dezembro!$G$26</f>
        <v>56</v>
      </c>
      <c r="X7" s="29">
        <f>[3]Dezembro!$G$27</f>
        <v>62</v>
      </c>
      <c r="Y7" s="29">
        <f>[3]Dezembro!$G$28</f>
        <v>72</v>
      </c>
      <c r="Z7" s="29">
        <f>[3]Dezembro!$G$29</f>
        <v>59</v>
      </c>
      <c r="AA7" s="29">
        <f>[3]Dezembro!$G$30</f>
        <v>65</v>
      </c>
      <c r="AB7" s="29">
        <f>[3]Dezembro!$G$31</f>
        <v>53</v>
      </c>
      <c r="AC7" s="29">
        <f>[3]Dezembro!$G$32</f>
        <v>48</v>
      </c>
      <c r="AD7" s="29">
        <f>[3]Dezembro!$G$33</f>
        <v>50</v>
      </c>
      <c r="AE7" s="29">
        <f>[3]Dezembro!$G$34</f>
        <v>53</v>
      </c>
      <c r="AF7" s="29">
        <f>[3]Dezembro!$G$35</f>
        <v>49</v>
      </c>
      <c r="AG7" s="30">
        <f t="shared" ref="AG7:AG16" si="2">MIN(B7:AF7)</f>
        <v>27</v>
      </c>
      <c r="AH7" s="66">
        <f t="shared" si="1"/>
        <v>52.032258064516128</v>
      </c>
    </row>
    <row r="8" spans="1:34" ht="17.100000000000001" customHeight="1" x14ac:dyDescent="0.2">
      <c r="A8" s="65" t="s">
        <v>53</v>
      </c>
      <c r="B8" s="29">
        <f>[4]Dezembro!$G$5</f>
        <v>62</v>
      </c>
      <c r="C8" s="29">
        <f>[4]Dezembro!$G$6</f>
        <v>50</v>
      </c>
      <c r="D8" s="29">
        <f>[4]Dezembro!$G$7</f>
        <v>41</v>
      </c>
      <c r="E8" s="29">
        <f>[4]Dezembro!$G$8</f>
        <v>38</v>
      </c>
      <c r="F8" s="29">
        <f>[4]Dezembro!$G$9</f>
        <v>50</v>
      </c>
      <c r="G8" s="29">
        <f>[4]Dezembro!$G$10</f>
        <v>61</v>
      </c>
      <c r="H8" s="29">
        <f>[4]Dezembro!$G$11</f>
        <v>49</v>
      </c>
      <c r="I8" s="29">
        <f>[4]Dezembro!$G$12</f>
        <v>45</v>
      </c>
      <c r="J8" s="29">
        <f>[4]Dezembro!$G$13</f>
        <v>42</v>
      </c>
      <c r="K8" s="29">
        <f>[4]Dezembro!$G$14</f>
        <v>30</v>
      </c>
      <c r="L8" s="29">
        <f>[4]Dezembro!$G$15</f>
        <v>20</v>
      </c>
      <c r="M8" s="29">
        <f>[4]Dezembro!$G$16</f>
        <v>37</v>
      </c>
      <c r="N8" s="29">
        <f>[4]Dezembro!$G$17</f>
        <v>41</v>
      </c>
      <c r="O8" s="29">
        <f>[4]Dezembro!$G$18</f>
        <v>37</v>
      </c>
      <c r="P8" s="29">
        <f>[4]Dezembro!$G$19</f>
        <v>32</v>
      </c>
      <c r="Q8" s="29">
        <f>[4]Dezembro!$G$20</f>
        <v>36</v>
      </c>
      <c r="R8" s="29">
        <f>[4]Dezembro!$G$21</f>
        <v>34</v>
      </c>
      <c r="S8" s="29">
        <f>[4]Dezembro!$G$22</f>
        <v>30</v>
      </c>
      <c r="T8" s="29">
        <f>[4]Dezembro!$G$23</f>
        <v>34</v>
      </c>
      <c r="U8" s="29">
        <f>[4]Dezembro!$G$24</f>
        <v>57</v>
      </c>
      <c r="V8" s="29">
        <f>[4]Dezembro!$G$25</f>
        <v>57</v>
      </c>
      <c r="W8" s="29">
        <f>[4]Dezembro!$G$26</f>
        <v>76</v>
      </c>
      <c r="X8" s="29">
        <f>[4]Dezembro!$G$27</f>
        <v>56</v>
      </c>
      <c r="Y8" s="29">
        <f>[4]Dezembro!$G$28</f>
        <v>56</v>
      </c>
      <c r="Z8" s="29">
        <f>[4]Dezembro!$G$29</f>
        <v>54</v>
      </c>
      <c r="AA8" s="29">
        <f>[4]Dezembro!$G$30</f>
        <v>60</v>
      </c>
      <c r="AB8" s="29">
        <f>[4]Dezembro!$G$31</f>
        <v>53</v>
      </c>
      <c r="AC8" s="29">
        <f>[4]Dezembro!$G$32</f>
        <v>47</v>
      </c>
      <c r="AD8" s="29">
        <f>[4]Dezembro!$G$33</f>
        <v>53</v>
      </c>
      <c r="AE8" s="29">
        <f>[4]Dezembro!$G$34</f>
        <v>56</v>
      </c>
      <c r="AF8" s="29">
        <f>[4]Dezembro!$G$35</f>
        <v>60</v>
      </c>
      <c r="AG8" s="30">
        <f t="shared" ref="AG8" si="3">MIN(B8:AF8)</f>
        <v>20</v>
      </c>
      <c r="AH8" s="66">
        <f t="shared" ref="AH8" si="4">AVERAGE(B8:AF8)</f>
        <v>46.903225806451616</v>
      </c>
    </row>
    <row r="9" spans="1:34" ht="17.100000000000001" customHeight="1" x14ac:dyDescent="0.2">
      <c r="A9" s="65" t="s">
        <v>46</v>
      </c>
      <c r="B9" s="29">
        <f>[5]Dezembro!$G$5</f>
        <v>48</v>
      </c>
      <c r="C9" s="29">
        <f>[5]Dezembro!$G$6</f>
        <v>47</v>
      </c>
      <c r="D9" s="29">
        <f>[5]Dezembro!$G$7</f>
        <v>48</v>
      </c>
      <c r="E9" s="29">
        <f>[5]Dezembro!$G$8</f>
        <v>49</v>
      </c>
      <c r="F9" s="29">
        <f>[5]Dezembro!$G$9</f>
        <v>48</v>
      </c>
      <c r="G9" s="29">
        <f>[5]Dezembro!$G$10</f>
        <v>48</v>
      </c>
      <c r="H9" s="29">
        <f>[5]Dezembro!$G$11</f>
        <v>48</v>
      </c>
      <c r="I9" s="29">
        <f>[5]Dezembro!$G$12</f>
        <v>48</v>
      </c>
      <c r="J9" s="29">
        <f>[5]Dezembro!$G$13</f>
        <v>47</v>
      </c>
      <c r="K9" s="29">
        <f>[5]Dezembro!$G$14</f>
        <v>48</v>
      </c>
      <c r="L9" s="29">
        <f>[5]Dezembro!$G$15</f>
        <v>48</v>
      </c>
      <c r="M9" s="29">
        <f>[5]Dezembro!$G$16</f>
        <v>47</v>
      </c>
      <c r="N9" s="29">
        <f>[5]Dezembro!$G$17</f>
        <v>48</v>
      </c>
      <c r="O9" s="29">
        <f>[5]Dezembro!$G$18</f>
        <v>47</v>
      </c>
      <c r="P9" s="29">
        <f>[5]Dezembro!$G$19</f>
        <v>47</v>
      </c>
      <c r="Q9" s="29">
        <f>[5]Dezembro!$G$20</f>
        <v>48</v>
      </c>
      <c r="R9" s="29">
        <f>[5]Dezembro!$G$21</f>
        <v>47</v>
      </c>
      <c r="S9" s="29">
        <f>[5]Dezembro!$G$22</f>
        <v>48</v>
      </c>
      <c r="T9" s="29">
        <f>[5]Dezembro!$G$23</f>
        <v>47</v>
      </c>
      <c r="U9" s="29">
        <f>[5]Dezembro!$G$24</f>
        <v>47</v>
      </c>
      <c r="V9" s="29">
        <f>[5]Dezembro!$G$25</f>
        <v>48</v>
      </c>
      <c r="W9" s="29">
        <f>[5]Dezembro!$G$26</f>
        <v>47</v>
      </c>
      <c r="X9" s="29">
        <f>[5]Dezembro!$G$27</f>
        <v>48</v>
      </c>
      <c r="Y9" s="29">
        <f>[5]Dezembro!$G$28</f>
        <v>49</v>
      </c>
      <c r="Z9" s="29">
        <f>[5]Dezembro!$G$29</f>
        <v>49</v>
      </c>
      <c r="AA9" s="29">
        <f>[5]Dezembro!$G$30</f>
        <v>49</v>
      </c>
      <c r="AB9" s="29">
        <f>[5]Dezembro!$G$31</f>
        <v>48</v>
      </c>
      <c r="AC9" s="29">
        <f>[5]Dezembro!$G$32</f>
        <v>47</v>
      </c>
      <c r="AD9" s="29">
        <f>[5]Dezembro!$G$33</f>
        <v>47</v>
      </c>
      <c r="AE9" s="29">
        <f>[5]Dezembro!$G$34</f>
        <v>48</v>
      </c>
      <c r="AF9" s="29">
        <f>[5]Dezembro!$G$35</f>
        <v>47</v>
      </c>
      <c r="AG9" s="30">
        <f t="shared" ref="AG9" si="5">MIN(B9:AF9)</f>
        <v>47</v>
      </c>
      <c r="AH9" s="66">
        <f t="shared" ref="AH9" si="6">AVERAGE(B9:AF9)</f>
        <v>47.741935483870968</v>
      </c>
    </row>
    <row r="10" spans="1:34" ht="17.100000000000001" customHeight="1" x14ac:dyDescent="0.2">
      <c r="A10" s="65" t="s">
        <v>2</v>
      </c>
      <c r="B10" s="29">
        <f>[6]Dezembro!$G$5</f>
        <v>65</v>
      </c>
      <c r="C10" s="29">
        <f>[6]Dezembro!$G$6</f>
        <v>53</v>
      </c>
      <c r="D10" s="29">
        <f>[6]Dezembro!$G$7</f>
        <v>58</v>
      </c>
      <c r="E10" s="29">
        <f>[6]Dezembro!$G$8</f>
        <v>72</v>
      </c>
      <c r="F10" s="29">
        <f>[6]Dezembro!$G$9</f>
        <v>59</v>
      </c>
      <c r="G10" s="29">
        <f>[6]Dezembro!$G$10</f>
        <v>67</v>
      </c>
      <c r="H10" s="29">
        <f>[6]Dezembro!$G$11</f>
        <v>72</v>
      </c>
      <c r="I10" s="29">
        <f>[6]Dezembro!$G$12</f>
        <v>70</v>
      </c>
      <c r="J10" s="29">
        <f>[6]Dezembro!$G$13</f>
        <v>55</v>
      </c>
      <c r="K10" s="29">
        <f>[6]Dezembro!$G$14</f>
        <v>68</v>
      </c>
      <c r="L10" s="29">
        <f>[6]Dezembro!$G$15</f>
        <v>31</v>
      </c>
      <c r="M10" s="29">
        <f>[6]Dezembro!$G$16</f>
        <v>29</v>
      </c>
      <c r="N10" s="29">
        <f>[6]Dezembro!$G$17</f>
        <v>38</v>
      </c>
      <c r="O10" s="29">
        <f>[6]Dezembro!$G$18</f>
        <v>38</v>
      </c>
      <c r="P10" s="29">
        <f>[6]Dezembro!$G$19</f>
        <v>37</v>
      </c>
      <c r="Q10" s="29">
        <f>[6]Dezembro!$G$20</f>
        <v>45</v>
      </c>
      <c r="R10" s="29">
        <f>[6]Dezembro!$G$21</f>
        <v>57</v>
      </c>
      <c r="S10" s="29">
        <f>[6]Dezembro!$G$22</f>
        <v>59</v>
      </c>
      <c r="T10" s="29">
        <f>[6]Dezembro!$G$23</f>
        <v>42</v>
      </c>
      <c r="U10" s="29">
        <f>[6]Dezembro!$G$24</f>
        <v>64</v>
      </c>
      <c r="V10" s="29">
        <f>[6]Dezembro!$G$25</f>
        <v>63</v>
      </c>
      <c r="W10" s="29">
        <f>[6]Dezembro!$G$26</f>
        <v>68</v>
      </c>
      <c r="X10" s="29">
        <f>[6]Dezembro!$G$27</f>
        <v>76</v>
      </c>
      <c r="Y10" s="29">
        <f>[6]Dezembro!$G$28</f>
        <v>71</v>
      </c>
      <c r="Z10" s="29">
        <f>[6]Dezembro!$G$29</f>
        <v>68</v>
      </c>
      <c r="AA10" s="29">
        <f>[6]Dezembro!$G$30</f>
        <v>76</v>
      </c>
      <c r="AB10" s="29">
        <f>[6]Dezembro!$G$31</f>
        <v>66</v>
      </c>
      <c r="AC10" s="29">
        <f>[6]Dezembro!$G$32</f>
        <v>57</v>
      </c>
      <c r="AD10" s="29">
        <f>[6]Dezembro!$G$33</f>
        <v>58</v>
      </c>
      <c r="AE10" s="29">
        <f>[6]Dezembro!$G$34</f>
        <v>59</v>
      </c>
      <c r="AF10" s="29">
        <f>[6]Dezembro!$G$35</f>
        <v>67</v>
      </c>
      <c r="AG10" s="30">
        <f t="shared" si="2"/>
        <v>29</v>
      </c>
      <c r="AH10" s="66">
        <f t="shared" si="1"/>
        <v>58.322580645161288</v>
      </c>
    </row>
    <row r="11" spans="1:34" ht="17.100000000000001" customHeight="1" x14ac:dyDescent="0.2">
      <c r="A11" s="65" t="s">
        <v>3</v>
      </c>
      <c r="B11" s="29">
        <f>[7]Dezembro!$G$5</f>
        <v>60</v>
      </c>
      <c r="C11" s="29">
        <f>[7]Dezembro!$G$6</f>
        <v>60</v>
      </c>
      <c r="D11" s="29">
        <f>[7]Dezembro!$G$7</f>
        <v>41</v>
      </c>
      <c r="E11" s="29">
        <f>[7]Dezembro!$G$8</f>
        <v>44</v>
      </c>
      <c r="F11" s="29">
        <f>[7]Dezembro!$G$9</f>
        <v>41</v>
      </c>
      <c r="G11" s="29">
        <f>[7]Dezembro!$G$10</f>
        <v>52</v>
      </c>
      <c r="H11" s="29">
        <f>[7]Dezembro!$G$11</f>
        <v>49</v>
      </c>
      <c r="I11" s="29">
        <f>[7]Dezembro!$G$12</f>
        <v>50</v>
      </c>
      <c r="J11" s="29">
        <f>[7]Dezembro!$G$13</f>
        <v>51</v>
      </c>
      <c r="K11" s="29">
        <f>[7]Dezembro!$G$14</f>
        <v>35</v>
      </c>
      <c r="L11" s="29">
        <f>[7]Dezembro!$G$15</f>
        <v>26</v>
      </c>
      <c r="M11" s="29">
        <f>[7]Dezembro!$G$16</f>
        <v>26</v>
      </c>
      <c r="N11" s="29">
        <f>[7]Dezembro!$G$17</f>
        <v>39</v>
      </c>
      <c r="O11" s="29">
        <f>[7]Dezembro!$G$18</f>
        <v>45</v>
      </c>
      <c r="P11" s="29">
        <f>[7]Dezembro!$G$19</f>
        <v>37</v>
      </c>
      <c r="Q11" s="29">
        <f>[7]Dezembro!$G$20</f>
        <v>42</v>
      </c>
      <c r="R11" s="29">
        <f>[7]Dezembro!$G$21</f>
        <v>46</v>
      </c>
      <c r="S11" s="29">
        <f>[7]Dezembro!$G$22</f>
        <v>39</v>
      </c>
      <c r="T11" s="29">
        <f>[7]Dezembro!$G$23</f>
        <v>34</v>
      </c>
      <c r="U11" s="29">
        <f>[7]Dezembro!$G$24</f>
        <v>49</v>
      </c>
      <c r="V11" s="29">
        <f>[7]Dezembro!$G$25</f>
        <v>47</v>
      </c>
      <c r="W11" s="29">
        <f>[7]Dezembro!$G$26</f>
        <v>60</v>
      </c>
      <c r="X11" s="29">
        <f>[7]Dezembro!$G$27</f>
        <v>51</v>
      </c>
      <c r="Y11" s="29">
        <f>[7]Dezembro!$G$28</f>
        <v>44</v>
      </c>
      <c r="Z11" s="29">
        <f>[7]Dezembro!$G$29</f>
        <v>40</v>
      </c>
      <c r="AA11" s="29">
        <f>[7]Dezembro!$G$30</f>
        <v>48</v>
      </c>
      <c r="AB11" s="29">
        <f>[7]Dezembro!$G$31</f>
        <v>42</v>
      </c>
      <c r="AC11" s="29">
        <f>[7]Dezembro!$G$32</f>
        <v>55</v>
      </c>
      <c r="AD11" s="29">
        <f>[7]Dezembro!$G$33</f>
        <v>41</v>
      </c>
      <c r="AE11" s="29">
        <f>[7]Dezembro!$G$34</f>
        <v>63</v>
      </c>
      <c r="AF11" s="29">
        <f>[7]Dezembro!$G$35</f>
        <v>54</v>
      </c>
      <c r="AG11" s="30">
        <f t="shared" si="2"/>
        <v>26</v>
      </c>
      <c r="AH11" s="66">
        <f>AVERAGE(B11:AF11)</f>
        <v>45.516129032258064</v>
      </c>
    </row>
    <row r="12" spans="1:34" ht="17.100000000000001" customHeight="1" x14ac:dyDescent="0.2">
      <c r="A12" s="65" t="s">
        <v>4</v>
      </c>
      <c r="B12" s="29">
        <f>[8]Dezembro!$G$5</f>
        <v>60</v>
      </c>
      <c r="C12" s="29">
        <f>[8]Dezembro!$G$6</f>
        <v>61</v>
      </c>
      <c r="D12" s="29">
        <f>[8]Dezembro!$G$7</f>
        <v>56</v>
      </c>
      <c r="E12" s="29">
        <f>[8]Dezembro!$G$8</f>
        <v>53</v>
      </c>
      <c r="F12" s="29">
        <f>[8]Dezembro!$G$9</f>
        <v>57</v>
      </c>
      <c r="G12" s="29">
        <f>[8]Dezembro!$G$10</f>
        <v>55</v>
      </c>
      <c r="H12" s="29">
        <f>[8]Dezembro!$G$11</f>
        <v>57</v>
      </c>
      <c r="I12" s="29">
        <f>[8]Dezembro!$G$12</f>
        <v>59</v>
      </c>
      <c r="J12" s="29">
        <f>[8]Dezembro!$G$13</f>
        <v>67</v>
      </c>
      <c r="K12" s="29">
        <f>[8]Dezembro!$G$14</f>
        <v>47</v>
      </c>
      <c r="L12" s="29">
        <f>[8]Dezembro!$G$15</f>
        <v>36</v>
      </c>
      <c r="M12" s="29">
        <f>[8]Dezembro!$G$16</f>
        <v>24</v>
      </c>
      <c r="N12" s="29">
        <f>[8]Dezembro!$G$17</f>
        <v>39</v>
      </c>
      <c r="O12" s="29">
        <f>[8]Dezembro!$G$18</f>
        <v>51</v>
      </c>
      <c r="P12" s="29">
        <f>[8]Dezembro!$G$19</f>
        <v>42</v>
      </c>
      <c r="Q12" s="29">
        <f>[8]Dezembro!$G$20</f>
        <v>49</v>
      </c>
      <c r="R12" s="29">
        <f>[8]Dezembro!$G$21</f>
        <v>52</v>
      </c>
      <c r="S12" s="29">
        <f>[8]Dezembro!$G$22</f>
        <v>44</v>
      </c>
      <c r="T12" s="29">
        <f>[8]Dezembro!$G$23</f>
        <v>47</v>
      </c>
      <c r="U12" s="29">
        <f>[8]Dezembro!$G$24</f>
        <v>67</v>
      </c>
      <c r="V12" s="29">
        <f>[8]Dezembro!$G$25</f>
        <v>57</v>
      </c>
      <c r="W12" s="29">
        <f>[8]Dezembro!$G$26</f>
        <v>67</v>
      </c>
      <c r="X12" s="29">
        <f>[8]Dezembro!$G$27</f>
        <v>53</v>
      </c>
      <c r="Y12" s="29">
        <f>[8]Dezembro!$G$28</f>
        <v>52</v>
      </c>
      <c r="Z12" s="29">
        <f>[8]Dezembro!$G$29</f>
        <v>49</v>
      </c>
      <c r="AA12" s="29">
        <f>[8]Dezembro!$G$30</f>
        <v>56</v>
      </c>
      <c r="AB12" s="29">
        <f>[8]Dezembro!$G$31</f>
        <v>43</v>
      </c>
      <c r="AC12" s="29">
        <f>[8]Dezembro!$G$32</f>
        <v>53</v>
      </c>
      <c r="AD12" s="29">
        <f>[8]Dezembro!$G$33</f>
        <v>55</v>
      </c>
      <c r="AE12" s="29">
        <f>[8]Dezembro!$G$34</f>
        <v>55</v>
      </c>
      <c r="AF12" s="29">
        <f>[8]Dezembro!$G$35</f>
        <v>60</v>
      </c>
      <c r="AG12" s="30">
        <f t="shared" si="2"/>
        <v>24</v>
      </c>
      <c r="AH12" s="66">
        <f t="shared" si="1"/>
        <v>52.354838709677416</v>
      </c>
    </row>
    <row r="13" spans="1:34" ht="17.100000000000001" customHeight="1" x14ac:dyDescent="0.2">
      <c r="A13" s="65" t="s">
        <v>5</v>
      </c>
      <c r="B13" s="29">
        <f>[9]Dezembro!$G$5</f>
        <v>71</v>
      </c>
      <c r="C13" s="29">
        <f>[9]Dezembro!$G$6</f>
        <v>60</v>
      </c>
      <c r="D13" s="29">
        <f>[9]Dezembro!$G$7</f>
        <v>54</v>
      </c>
      <c r="E13" s="29">
        <f>[9]Dezembro!$G$8</f>
        <v>72</v>
      </c>
      <c r="F13" s="29">
        <f>[9]Dezembro!$G$9</f>
        <v>60</v>
      </c>
      <c r="G13" s="29">
        <f>[9]Dezembro!$G$10</f>
        <v>43</v>
      </c>
      <c r="H13" s="29">
        <f>[9]Dezembro!$G$11</f>
        <v>72</v>
      </c>
      <c r="I13" s="29">
        <f>[9]Dezembro!$G$12</f>
        <v>51</v>
      </c>
      <c r="J13" s="29">
        <f>[9]Dezembro!$G$13</f>
        <v>48</v>
      </c>
      <c r="K13" s="29">
        <f>[9]Dezembro!$G$14</f>
        <v>69</v>
      </c>
      <c r="L13" s="29">
        <f>[9]Dezembro!$G$15</f>
        <v>24</v>
      </c>
      <c r="M13" s="29">
        <f>[9]Dezembro!$G$16</f>
        <v>21</v>
      </c>
      <c r="N13" s="29">
        <f>[9]Dezembro!$G$17</f>
        <v>37</v>
      </c>
      <c r="O13" s="29">
        <f>[9]Dezembro!$G$18</f>
        <v>39</v>
      </c>
      <c r="P13" s="29">
        <f>[9]Dezembro!$G$19</f>
        <v>39</v>
      </c>
      <c r="Q13" s="29">
        <f>[9]Dezembro!$G$20</f>
        <v>46</v>
      </c>
      <c r="R13" s="29">
        <f>[9]Dezembro!$G$21</f>
        <v>53</v>
      </c>
      <c r="S13" s="29">
        <f>[9]Dezembro!$G$22</f>
        <v>56</v>
      </c>
      <c r="T13" s="29">
        <f>[9]Dezembro!$G$23</f>
        <v>47</v>
      </c>
      <c r="U13" s="29">
        <f>[9]Dezembro!$G$24</f>
        <v>52</v>
      </c>
      <c r="V13" s="29">
        <f>[9]Dezembro!$G$25</f>
        <v>50</v>
      </c>
      <c r="W13" s="29">
        <f>[9]Dezembro!$G$26</f>
        <v>62</v>
      </c>
      <c r="X13" s="29">
        <f>[9]Dezembro!$G$27</f>
        <v>59</v>
      </c>
      <c r="Y13" s="29">
        <f>[9]Dezembro!$G$28</f>
        <v>64</v>
      </c>
      <c r="Z13" s="29">
        <f>[9]Dezembro!$G$29</f>
        <v>66</v>
      </c>
      <c r="AA13" s="29">
        <f>[9]Dezembro!$G$30</f>
        <v>65</v>
      </c>
      <c r="AB13" s="29">
        <f>[9]Dezembro!$G$31</f>
        <v>50</v>
      </c>
      <c r="AC13" s="29">
        <f>[9]Dezembro!$G$32</f>
        <v>56</v>
      </c>
      <c r="AD13" s="29">
        <f>[9]Dezembro!$G$33</f>
        <v>59</v>
      </c>
      <c r="AE13" s="29">
        <f>[9]Dezembro!$G$34</f>
        <v>60</v>
      </c>
      <c r="AF13" s="29">
        <f>[9]Dezembro!$G$35</f>
        <v>52</v>
      </c>
      <c r="AG13" s="30">
        <f t="shared" si="2"/>
        <v>21</v>
      </c>
      <c r="AH13" s="66">
        <f t="shared" si="1"/>
        <v>53.451612903225808</v>
      </c>
    </row>
    <row r="14" spans="1:34" ht="17.100000000000001" customHeight="1" x14ac:dyDescent="0.2">
      <c r="A14" s="65" t="s">
        <v>48</v>
      </c>
      <c r="B14" s="29">
        <f>[10]Dezembro!$G$5</f>
        <v>58</v>
      </c>
      <c r="C14" s="29">
        <f>[10]Dezembro!$G$6</f>
        <v>63</v>
      </c>
      <c r="D14" s="29">
        <f>[10]Dezembro!$G$7</f>
        <v>50</v>
      </c>
      <c r="E14" s="29">
        <f>[10]Dezembro!$G$8</f>
        <v>48</v>
      </c>
      <c r="F14" s="29">
        <f>[10]Dezembro!$G$9</f>
        <v>61</v>
      </c>
      <c r="G14" s="29">
        <f>[10]Dezembro!$G$10</f>
        <v>55</v>
      </c>
      <c r="H14" s="29">
        <f>[10]Dezembro!$G$11</f>
        <v>58</v>
      </c>
      <c r="I14" s="29">
        <f>[10]Dezembro!$G$12</f>
        <v>55</v>
      </c>
      <c r="J14" s="29">
        <f>[10]Dezembro!$G$13</f>
        <v>72</v>
      </c>
      <c r="K14" s="29">
        <f>[10]Dezembro!$G$14</f>
        <v>50</v>
      </c>
      <c r="L14" s="29">
        <f>[10]Dezembro!$G$15</f>
        <v>35</v>
      </c>
      <c r="M14" s="29">
        <f>[10]Dezembro!$G$16</f>
        <v>27</v>
      </c>
      <c r="N14" s="29">
        <f>[10]Dezembro!$G$17</f>
        <v>46</v>
      </c>
      <c r="O14" s="29">
        <f>[10]Dezembro!$G$18</f>
        <v>43</v>
      </c>
      <c r="P14" s="29">
        <f>[10]Dezembro!$G$19</f>
        <v>43</v>
      </c>
      <c r="Q14" s="29">
        <f>[10]Dezembro!$G$20</f>
        <v>47</v>
      </c>
      <c r="R14" s="29">
        <f>[10]Dezembro!$G$21</f>
        <v>46</v>
      </c>
      <c r="S14" s="29">
        <f>[10]Dezembro!$G$22</f>
        <v>42</v>
      </c>
      <c r="T14" s="29">
        <f>[10]Dezembro!$G$23</f>
        <v>49</v>
      </c>
      <c r="U14" s="29">
        <f>[10]Dezembro!$G$24</f>
        <v>75</v>
      </c>
      <c r="V14" s="29">
        <f>[10]Dezembro!$G$25</f>
        <v>52</v>
      </c>
      <c r="W14" s="29">
        <f>[10]Dezembro!$G$26</f>
        <v>61</v>
      </c>
      <c r="X14" s="29">
        <f>[10]Dezembro!$G$27</f>
        <v>51</v>
      </c>
      <c r="Y14" s="29">
        <f>[10]Dezembro!$G$28</f>
        <v>48</v>
      </c>
      <c r="Z14" s="29">
        <f>[10]Dezembro!$G$29</f>
        <v>42</v>
      </c>
      <c r="AA14" s="29">
        <f>[10]Dezembro!$G$30</f>
        <v>47</v>
      </c>
      <c r="AB14" s="29">
        <f>[10]Dezembro!$G$31</f>
        <v>52</v>
      </c>
      <c r="AC14" s="29">
        <f>[10]Dezembro!$G$32</f>
        <v>43</v>
      </c>
      <c r="AD14" s="29">
        <f>[10]Dezembro!$G$33</f>
        <v>47</v>
      </c>
      <c r="AE14" s="29">
        <f>[10]Dezembro!$G$34</f>
        <v>52</v>
      </c>
      <c r="AF14" s="29">
        <f>[10]Dezembro!$G$35</f>
        <v>57</v>
      </c>
      <c r="AG14" s="30">
        <f>MIN(B14:AF14)</f>
        <v>27</v>
      </c>
      <c r="AH14" s="66">
        <f>AVERAGE(B14:AF14)</f>
        <v>50.806451612903224</v>
      </c>
    </row>
    <row r="15" spans="1:34" ht="17.100000000000001" customHeight="1" x14ac:dyDescent="0.2">
      <c r="A15" s="65" t="s">
        <v>6</v>
      </c>
      <c r="B15" s="29">
        <f>[11]Dezembro!$G$5</f>
        <v>74</v>
      </c>
      <c r="C15" s="29">
        <f>[11]Dezembro!$G$6</f>
        <v>65</v>
      </c>
      <c r="D15" s="29">
        <f>[11]Dezembro!$G$7</f>
        <v>61</v>
      </c>
      <c r="E15" s="29">
        <f>[11]Dezembro!$G$8</f>
        <v>64</v>
      </c>
      <c r="F15" s="29">
        <f>[11]Dezembro!$G$9</f>
        <v>50</v>
      </c>
      <c r="G15" s="29">
        <f>[11]Dezembro!$G$10</f>
        <v>50</v>
      </c>
      <c r="H15" s="29">
        <f>[11]Dezembro!$G$11</f>
        <v>57</v>
      </c>
      <c r="I15" s="29">
        <f>[11]Dezembro!$G$12</f>
        <v>58</v>
      </c>
      <c r="J15" s="29">
        <f>[11]Dezembro!$G$13</f>
        <v>67</v>
      </c>
      <c r="K15" s="29">
        <f>[11]Dezembro!$G$14</f>
        <v>54</v>
      </c>
      <c r="L15" s="29">
        <f>[11]Dezembro!$G$15</f>
        <v>33</v>
      </c>
      <c r="M15" s="29">
        <f>[11]Dezembro!$G$16</f>
        <v>31</v>
      </c>
      <c r="N15" s="29">
        <f>[11]Dezembro!$G$17</f>
        <v>42</v>
      </c>
      <c r="O15" s="29">
        <f>[11]Dezembro!$G$18</f>
        <v>43</v>
      </c>
      <c r="P15" s="29">
        <f>[11]Dezembro!$G$19</f>
        <v>43</v>
      </c>
      <c r="Q15" s="29">
        <f>[11]Dezembro!$G$20</f>
        <v>57</v>
      </c>
      <c r="R15" s="29">
        <f>[11]Dezembro!$G$21</f>
        <v>57</v>
      </c>
      <c r="S15" s="29">
        <f>[11]Dezembro!$G$22</f>
        <v>48</v>
      </c>
      <c r="T15" s="29">
        <f>[11]Dezembro!$G$23</f>
        <v>38</v>
      </c>
      <c r="U15" s="29">
        <f>[11]Dezembro!$G$24</f>
        <v>46</v>
      </c>
      <c r="V15" s="29">
        <f>[11]Dezembro!$G$25</f>
        <v>63</v>
      </c>
      <c r="W15" s="29">
        <f>[11]Dezembro!$G$26</f>
        <v>62</v>
      </c>
      <c r="X15" s="29">
        <f>[11]Dezembro!$G$27</f>
        <v>57</v>
      </c>
      <c r="Y15" s="29">
        <f>[11]Dezembro!$G$28</f>
        <v>50</v>
      </c>
      <c r="Z15" s="29">
        <f>[11]Dezembro!$G$29</f>
        <v>50</v>
      </c>
      <c r="AA15" s="29">
        <f>[11]Dezembro!$G$30</f>
        <v>48</v>
      </c>
      <c r="AB15" s="29">
        <f>[11]Dezembro!$G$31</f>
        <v>47</v>
      </c>
      <c r="AC15" s="29">
        <f>[11]Dezembro!$G$32</f>
        <v>38</v>
      </c>
      <c r="AD15" s="29">
        <f>[11]Dezembro!$G$33</f>
        <v>49</v>
      </c>
      <c r="AE15" s="29">
        <f>[11]Dezembro!$G$34</f>
        <v>47</v>
      </c>
      <c r="AF15" s="29">
        <f>[11]Dezembro!$G$35</f>
        <v>49</v>
      </c>
      <c r="AG15" s="30">
        <f t="shared" si="2"/>
        <v>31</v>
      </c>
      <c r="AH15" s="66">
        <f t="shared" si="1"/>
        <v>51.548387096774192</v>
      </c>
    </row>
    <row r="16" spans="1:34" ht="17.100000000000001" customHeight="1" x14ac:dyDescent="0.2">
      <c r="A16" s="65" t="s">
        <v>7</v>
      </c>
      <c r="B16" s="29">
        <f>[12]Dezembro!$G$5</f>
        <v>64</v>
      </c>
      <c r="C16" s="29">
        <f>[12]Dezembro!$G$6</f>
        <v>59</v>
      </c>
      <c r="D16" s="29">
        <f>[12]Dezembro!$G$7</f>
        <v>55</v>
      </c>
      <c r="E16" s="29">
        <f>[12]Dezembro!$G$8</f>
        <v>66</v>
      </c>
      <c r="F16" s="29">
        <f>[12]Dezembro!$G$9</f>
        <v>60</v>
      </c>
      <c r="G16" s="29">
        <f>[12]Dezembro!$G$10</f>
        <v>65</v>
      </c>
      <c r="H16" s="29">
        <f>[12]Dezembro!$G$11</f>
        <v>72</v>
      </c>
      <c r="I16" s="29">
        <f>[12]Dezembro!$G$12</f>
        <v>57</v>
      </c>
      <c r="J16" s="29">
        <f>[12]Dezembro!$G$13</f>
        <v>45</v>
      </c>
      <c r="K16" s="29">
        <f>[12]Dezembro!$G$14</f>
        <v>32</v>
      </c>
      <c r="L16" s="29">
        <f>[12]Dezembro!$G$15</f>
        <v>27</v>
      </c>
      <c r="M16" s="29">
        <f>[12]Dezembro!$G$16</f>
        <v>30</v>
      </c>
      <c r="N16" s="29">
        <f>[12]Dezembro!$G$17</f>
        <v>45</v>
      </c>
      <c r="O16" s="29">
        <f>[12]Dezembro!$G$18</f>
        <v>45</v>
      </c>
      <c r="P16" s="29">
        <f>[12]Dezembro!$G$19</f>
        <v>41</v>
      </c>
      <c r="Q16" s="29">
        <f>[12]Dezembro!$G$20</f>
        <v>45</v>
      </c>
      <c r="R16" s="29">
        <f>[12]Dezembro!$G$21</f>
        <v>47</v>
      </c>
      <c r="S16" s="29">
        <f>[12]Dezembro!$G$22</f>
        <v>56</v>
      </c>
      <c r="T16" s="29">
        <f>[12]Dezembro!$G$23</f>
        <v>54</v>
      </c>
      <c r="U16" s="29">
        <f>[12]Dezembro!$G$24</f>
        <v>66</v>
      </c>
      <c r="V16" s="29">
        <f>[12]Dezembro!$G$25</f>
        <v>73</v>
      </c>
      <c r="W16" s="29">
        <f>[12]Dezembro!$G$26</f>
        <v>77</v>
      </c>
      <c r="X16" s="29">
        <f>[12]Dezembro!$G$27</f>
        <v>92</v>
      </c>
      <c r="Y16" s="29" t="str">
        <f>[12]Dezembro!$G$28</f>
        <v>*</v>
      </c>
      <c r="Z16" s="29" t="str">
        <f>[12]Dezembro!$G$29</f>
        <v>*</v>
      </c>
      <c r="AA16" s="29" t="str">
        <f>[12]Dezembro!$G$30</f>
        <v>*</v>
      </c>
      <c r="AB16" s="29" t="str">
        <f>[12]Dezembro!$G$31</f>
        <v>*</v>
      </c>
      <c r="AC16" s="29" t="str">
        <f>[12]Dezembro!$G$32</f>
        <v>*</v>
      </c>
      <c r="AD16" s="29" t="str">
        <f>[12]Dezembro!$G$33</f>
        <v>*</v>
      </c>
      <c r="AE16" s="29" t="str">
        <f>[12]Dezembro!$G$34</f>
        <v>*</v>
      </c>
      <c r="AF16" s="29" t="str">
        <f>[12]Dezembro!$G$35</f>
        <v>*</v>
      </c>
      <c r="AG16" s="30">
        <f t="shared" si="2"/>
        <v>27</v>
      </c>
      <c r="AH16" s="66">
        <f t="shared" si="1"/>
        <v>55.347826086956523</v>
      </c>
    </row>
    <row r="17" spans="1:34" ht="17.100000000000001" customHeight="1" x14ac:dyDescent="0.2">
      <c r="A17" s="65" t="s">
        <v>8</v>
      </c>
      <c r="B17" s="29">
        <f>[13]Dezembro!$G$5</f>
        <v>59</v>
      </c>
      <c r="C17" s="29">
        <f>[13]Dezembro!$G$6</f>
        <v>48</v>
      </c>
      <c r="D17" s="29">
        <f>[13]Dezembro!$G$7</f>
        <v>50</v>
      </c>
      <c r="E17" s="29">
        <f>[13]Dezembro!$G$8</f>
        <v>47</v>
      </c>
      <c r="F17" s="29">
        <f>[13]Dezembro!$G$9</f>
        <v>48</v>
      </c>
      <c r="G17" s="29">
        <f>[13]Dezembro!$G$10</f>
        <v>79</v>
      </c>
      <c r="H17" s="29">
        <f>[13]Dezembro!$G$11</f>
        <v>70</v>
      </c>
      <c r="I17" s="29">
        <f>[13]Dezembro!$G$12</f>
        <v>45</v>
      </c>
      <c r="J17" s="29">
        <f>[13]Dezembro!$G$13</f>
        <v>37</v>
      </c>
      <c r="K17" s="29">
        <f>[13]Dezembro!$G$14</f>
        <v>25</v>
      </c>
      <c r="L17" s="29">
        <f>[13]Dezembro!$G$15</f>
        <v>24</v>
      </c>
      <c r="M17" s="29">
        <f>[13]Dezembro!$G$16</f>
        <v>42</v>
      </c>
      <c r="N17" s="29">
        <f>[13]Dezembro!$G$17</f>
        <v>49</v>
      </c>
      <c r="O17" s="29">
        <f>[13]Dezembro!$G$18</f>
        <v>44</v>
      </c>
      <c r="P17" s="29">
        <f>[13]Dezembro!$G$19</f>
        <v>34</v>
      </c>
      <c r="Q17" s="29">
        <f>[13]Dezembro!$G$20</f>
        <v>39</v>
      </c>
      <c r="R17" s="29">
        <f>[13]Dezembro!$G$21</f>
        <v>38</v>
      </c>
      <c r="S17" s="29">
        <f>[13]Dezembro!$G$22</f>
        <v>43</v>
      </c>
      <c r="T17" s="29">
        <f>[13]Dezembro!$G$23</f>
        <v>42</v>
      </c>
      <c r="U17" s="29">
        <f>[13]Dezembro!$G$24</f>
        <v>72</v>
      </c>
      <c r="V17" s="29">
        <f>[13]Dezembro!$G$25</f>
        <v>85</v>
      </c>
      <c r="W17" s="29">
        <f>[13]Dezembro!$G$26</f>
        <v>67</v>
      </c>
      <c r="X17" s="29">
        <f>[13]Dezembro!$G$27</f>
        <v>72</v>
      </c>
      <c r="Y17" s="29">
        <f>[13]Dezembro!$G$28</f>
        <v>80</v>
      </c>
      <c r="Z17" s="29">
        <f>[13]Dezembro!$G$29</f>
        <v>72</v>
      </c>
      <c r="AA17" s="29">
        <f>[13]Dezembro!$G$30</f>
        <v>81</v>
      </c>
      <c r="AB17" s="29">
        <f>[13]Dezembro!$G$31</f>
        <v>76</v>
      </c>
      <c r="AC17" s="29">
        <f>[13]Dezembro!$G$32</f>
        <v>72</v>
      </c>
      <c r="AD17" s="29">
        <f>[13]Dezembro!$G$33</f>
        <v>74</v>
      </c>
      <c r="AE17" s="29">
        <f>[13]Dezembro!$G$34</f>
        <v>45</v>
      </c>
      <c r="AF17" s="29">
        <f>[13]Dezembro!$G$35</f>
        <v>52</v>
      </c>
      <c r="AG17" s="30">
        <f>MIN(B17:AF17)</f>
        <v>24</v>
      </c>
      <c r="AH17" s="66">
        <f>AVERAGE(B17:AF17)</f>
        <v>55.193548387096776</v>
      </c>
    </row>
    <row r="18" spans="1:34" ht="17.100000000000001" customHeight="1" x14ac:dyDescent="0.2">
      <c r="A18" s="65" t="s">
        <v>9</v>
      </c>
      <c r="B18" s="29">
        <f>[14]Dezembro!$G$5</f>
        <v>58</v>
      </c>
      <c r="C18" s="29">
        <f>[14]Dezembro!$G$6</f>
        <v>52</v>
      </c>
      <c r="D18" s="29">
        <f>[14]Dezembro!$G$7</f>
        <v>41</v>
      </c>
      <c r="E18" s="29">
        <f>[14]Dezembro!$G$8</f>
        <v>47</v>
      </c>
      <c r="F18" s="29">
        <f>[14]Dezembro!$G$9</f>
        <v>54</v>
      </c>
      <c r="G18" s="29">
        <f>[14]Dezembro!$G$10</f>
        <v>64</v>
      </c>
      <c r="H18" s="29">
        <f>[14]Dezembro!$G$11</f>
        <v>64</v>
      </c>
      <c r="I18" s="29">
        <f>[14]Dezembro!$G$12</f>
        <v>48</v>
      </c>
      <c r="J18" s="29">
        <f>[14]Dezembro!$G$13</f>
        <v>36</v>
      </c>
      <c r="K18" s="29">
        <f>[14]Dezembro!$G$14</f>
        <v>22</v>
      </c>
      <c r="L18" s="29">
        <f>[14]Dezembro!$G$15</f>
        <v>20</v>
      </c>
      <c r="M18" s="29">
        <f>[14]Dezembro!$G$16</f>
        <v>34</v>
      </c>
      <c r="N18" s="29">
        <f>[14]Dezembro!$G$17</f>
        <v>48</v>
      </c>
      <c r="O18" s="29">
        <f>[14]Dezembro!$G$18</f>
        <v>38</v>
      </c>
      <c r="P18" s="29">
        <f>[14]Dezembro!$G$19</f>
        <v>33</v>
      </c>
      <c r="Q18" s="29">
        <f>[14]Dezembro!$G$20</f>
        <v>32</v>
      </c>
      <c r="R18" s="29">
        <f>[14]Dezembro!$G$21</f>
        <v>34</v>
      </c>
      <c r="S18" s="29">
        <f>[14]Dezembro!$G$22</f>
        <v>41</v>
      </c>
      <c r="T18" s="29">
        <f>[14]Dezembro!$G$23</f>
        <v>42</v>
      </c>
      <c r="U18" s="29">
        <f>[14]Dezembro!$G$24</f>
        <v>53</v>
      </c>
      <c r="V18" s="29">
        <f>[14]Dezembro!$G$25</f>
        <v>62</v>
      </c>
      <c r="W18" s="29">
        <f>[14]Dezembro!$G$26</f>
        <v>71</v>
      </c>
      <c r="X18" s="29">
        <f>[14]Dezembro!$G$27</f>
        <v>69</v>
      </c>
      <c r="Y18" s="29">
        <f>[14]Dezembro!$G$28</f>
        <v>69</v>
      </c>
      <c r="Z18" s="29">
        <f>[14]Dezembro!$G$29</f>
        <v>69</v>
      </c>
      <c r="AA18" s="29">
        <f>[14]Dezembro!$G$30</f>
        <v>70</v>
      </c>
      <c r="AB18" s="29">
        <f>[14]Dezembro!$G$31</f>
        <v>57</v>
      </c>
      <c r="AC18" s="29">
        <f>[14]Dezembro!$G$32</f>
        <v>57</v>
      </c>
      <c r="AD18" s="29">
        <f>[14]Dezembro!$G$33</f>
        <v>68</v>
      </c>
      <c r="AE18" s="29">
        <f>[14]Dezembro!$G$34</f>
        <v>73</v>
      </c>
      <c r="AF18" s="29">
        <f>[14]Dezembro!$G$35</f>
        <v>49</v>
      </c>
      <c r="AG18" s="30">
        <f t="shared" ref="AG18:AG30" si="7">MIN(B18:AF18)</f>
        <v>20</v>
      </c>
      <c r="AH18" s="66">
        <f t="shared" ref="AH18:AH29" si="8">AVERAGE(B18:AF18)</f>
        <v>50.806451612903224</v>
      </c>
    </row>
    <row r="19" spans="1:34" ht="17.100000000000001" customHeight="1" x14ac:dyDescent="0.2">
      <c r="A19" s="65" t="s">
        <v>47</v>
      </c>
      <c r="B19" s="29">
        <f>[15]Dezembro!$G$5</f>
        <v>48</v>
      </c>
      <c r="C19" s="29">
        <f>[15]Dezembro!$G$6</f>
        <v>47</v>
      </c>
      <c r="D19" s="29">
        <f>[15]Dezembro!$G$7</f>
        <v>63</v>
      </c>
      <c r="E19" s="29">
        <f>[15]Dezembro!$G$8</f>
        <v>78</v>
      </c>
      <c r="F19" s="29">
        <f>[15]Dezembro!$G$9</f>
        <v>54</v>
      </c>
      <c r="G19" s="29">
        <f>[15]Dezembro!$G$10</f>
        <v>53</v>
      </c>
      <c r="H19" s="29">
        <f>[15]Dezembro!$G$11</f>
        <v>66</v>
      </c>
      <c r="I19" s="29">
        <f>[15]Dezembro!$G$12</f>
        <v>45</v>
      </c>
      <c r="J19" s="29">
        <f>[15]Dezembro!$G$13</f>
        <v>50</v>
      </c>
      <c r="K19" s="29">
        <f>[15]Dezembro!$G$14</f>
        <v>48</v>
      </c>
      <c r="L19" s="29">
        <f>[15]Dezembro!$G$15</f>
        <v>27</v>
      </c>
      <c r="M19" s="29">
        <f>[15]Dezembro!$G$16</f>
        <v>27</v>
      </c>
      <c r="N19" s="29">
        <f>[15]Dezembro!$G$17</f>
        <v>34</v>
      </c>
      <c r="O19" s="29">
        <f>[15]Dezembro!$G$18</f>
        <v>42</v>
      </c>
      <c r="P19" s="29">
        <f>[15]Dezembro!$G$19</f>
        <v>34</v>
      </c>
      <c r="Q19" s="29">
        <f>[15]Dezembro!$G$20</f>
        <v>43</v>
      </c>
      <c r="R19" s="29">
        <f>[15]Dezembro!$G$21</f>
        <v>47</v>
      </c>
      <c r="S19" s="29">
        <f>[15]Dezembro!$G$22</f>
        <v>47</v>
      </c>
      <c r="T19" s="29">
        <f>[15]Dezembro!$G$23</f>
        <v>47</v>
      </c>
      <c r="U19" s="29">
        <f>[15]Dezembro!$G$24</f>
        <v>54</v>
      </c>
      <c r="V19" s="29">
        <f>[15]Dezembro!$G$25</f>
        <v>71</v>
      </c>
      <c r="W19" s="29">
        <f>[15]Dezembro!$G$26</f>
        <v>62</v>
      </c>
      <c r="X19" s="29">
        <f>[15]Dezembro!$G$27</f>
        <v>61</v>
      </c>
      <c r="Y19" s="29">
        <f>[15]Dezembro!$G$28</f>
        <v>82</v>
      </c>
      <c r="Z19" s="29">
        <f>[15]Dezembro!$G$29</f>
        <v>83</v>
      </c>
      <c r="AA19" s="29">
        <f>[15]Dezembro!$G$30</f>
        <v>72</v>
      </c>
      <c r="AB19" s="29">
        <f>[15]Dezembro!$G$31</f>
        <v>58</v>
      </c>
      <c r="AC19" s="29">
        <f>[15]Dezembro!$G$32</f>
        <v>56</v>
      </c>
      <c r="AD19" s="29">
        <f>[15]Dezembro!$G$33</f>
        <v>65</v>
      </c>
      <c r="AE19" s="29">
        <f>[15]Dezembro!$G$34</f>
        <v>53</v>
      </c>
      <c r="AF19" s="29">
        <f>[15]Dezembro!$G$35</f>
        <v>66</v>
      </c>
      <c r="AG19" s="30">
        <f t="shared" ref="AG19" si="9">MIN(B19:AF19)</f>
        <v>27</v>
      </c>
      <c r="AH19" s="66">
        <f t="shared" ref="AH19" si="10">AVERAGE(B19:AF19)</f>
        <v>54.29032258064516</v>
      </c>
    </row>
    <row r="20" spans="1:34" ht="17.100000000000001" customHeight="1" x14ac:dyDescent="0.2">
      <c r="A20" s="65" t="s">
        <v>10</v>
      </c>
      <c r="B20" s="29">
        <f>[16]Dezembro!$G$5</f>
        <v>63</v>
      </c>
      <c r="C20" s="29">
        <f>[16]Dezembro!$G$6</f>
        <v>50</v>
      </c>
      <c r="D20" s="29">
        <f>[16]Dezembro!$G$7</f>
        <v>49</v>
      </c>
      <c r="E20" s="29">
        <f>[16]Dezembro!$G$8</f>
        <v>54</v>
      </c>
      <c r="F20" s="29">
        <f>[16]Dezembro!$G$9</f>
        <v>64</v>
      </c>
      <c r="G20" s="29">
        <f>[16]Dezembro!$G$10</f>
        <v>66</v>
      </c>
      <c r="H20" s="29">
        <f>[16]Dezembro!$G$11</f>
        <v>66</v>
      </c>
      <c r="I20" s="29">
        <f>[16]Dezembro!$G$12</f>
        <v>46</v>
      </c>
      <c r="J20" s="29">
        <f>[16]Dezembro!$G$13</f>
        <v>41</v>
      </c>
      <c r="K20" s="29">
        <f>[16]Dezembro!$G$14</f>
        <v>26</v>
      </c>
      <c r="L20" s="29">
        <f>[16]Dezembro!$G$15</f>
        <v>21</v>
      </c>
      <c r="M20" s="29">
        <f>[16]Dezembro!$G$16</f>
        <v>30</v>
      </c>
      <c r="N20" s="29">
        <f>[16]Dezembro!$G$17</f>
        <v>41</v>
      </c>
      <c r="O20" s="29">
        <f>[16]Dezembro!$G$18</f>
        <v>39</v>
      </c>
      <c r="P20" s="29">
        <f>[16]Dezembro!$G$19</f>
        <v>33</v>
      </c>
      <c r="Q20" s="29">
        <f>[16]Dezembro!$G$20</f>
        <v>34</v>
      </c>
      <c r="R20" s="29">
        <f>[16]Dezembro!$G$21</f>
        <v>37</v>
      </c>
      <c r="S20" s="29">
        <f>[16]Dezembro!$G$22</f>
        <v>45</v>
      </c>
      <c r="T20" s="29">
        <f>[16]Dezembro!$G$23</f>
        <v>40</v>
      </c>
      <c r="U20" s="29">
        <f>[16]Dezembro!$G$24</f>
        <v>71</v>
      </c>
      <c r="V20" s="29">
        <f>[16]Dezembro!$G$25</f>
        <v>78</v>
      </c>
      <c r="W20" s="29">
        <f>[16]Dezembro!$G$26</f>
        <v>73</v>
      </c>
      <c r="X20" s="29">
        <f>[16]Dezembro!$G$27</f>
        <v>73</v>
      </c>
      <c r="Y20" s="29">
        <f>[16]Dezembro!$G$28</f>
        <v>81</v>
      </c>
      <c r="Z20" s="29">
        <f>[16]Dezembro!$G$29</f>
        <v>79</v>
      </c>
      <c r="AA20" s="29">
        <f>[16]Dezembro!$G$30</f>
        <v>70</v>
      </c>
      <c r="AB20" s="29">
        <f>[16]Dezembro!$G$31</f>
        <v>64</v>
      </c>
      <c r="AC20" s="29">
        <f>[16]Dezembro!$G$32</f>
        <v>62</v>
      </c>
      <c r="AD20" s="29">
        <f>[16]Dezembro!$G$33</f>
        <v>74</v>
      </c>
      <c r="AE20" s="29">
        <f>[16]Dezembro!$G$34</f>
        <v>46</v>
      </c>
      <c r="AF20" s="29">
        <f>[16]Dezembro!$G$35</f>
        <v>48</v>
      </c>
      <c r="AG20" s="30">
        <f t="shared" si="7"/>
        <v>21</v>
      </c>
      <c r="AH20" s="66">
        <f t="shared" si="8"/>
        <v>53.677419354838712</v>
      </c>
    </row>
    <row r="21" spans="1:34" ht="17.100000000000001" customHeight="1" x14ac:dyDescent="0.2">
      <c r="A21" s="65" t="s">
        <v>11</v>
      </c>
      <c r="B21" s="29">
        <f>[17]Dezembro!$G$5</f>
        <v>53</v>
      </c>
      <c r="C21" s="29">
        <f>[17]Dezembro!$G$6</f>
        <v>55</v>
      </c>
      <c r="D21" s="29">
        <f>[17]Dezembro!$G$7</f>
        <v>56</v>
      </c>
      <c r="E21" s="29">
        <f>[17]Dezembro!$G$8</f>
        <v>77</v>
      </c>
      <c r="F21" s="29">
        <f>[17]Dezembro!$G$9</f>
        <v>51</v>
      </c>
      <c r="G21" s="29">
        <f>[17]Dezembro!$G$10</f>
        <v>60</v>
      </c>
      <c r="H21" s="29">
        <f>[17]Dezembro!$G$11</f>
        <v>75</v>
      </c>
      <c r="I21" s="29">
        <f>[17]Dezembro!$G$12</f>
        <v>58</v>
      </c>
      <c r="J21" s="29">
        <f>[17]Dezembro!$G$13</f>
        <v>47</v>
      </c>
      <c r="K21" s="29">
        <f>[17]Dezembro!$G$14</f>
        <v>42</v>
      </c>
      <c r="L21" s="29">
        <f>[17]Dezembro!$G$15</f>
        <v>25</v>
      </c>
      <c r="M21" s="29">
        <f>[17]Dezembro!$G$16</f>
        <v>29</v>
      </c>
      <c r="N21" s="29">
        <f>[17]Dezembro!$G$17</f>
        <v>49</v>
      </c>
      <c r="O21" s="29">
        <f>[17]Dezembro!$G$18</f>
        <v>47</v>
      </c>
      <c r="P21" s="29">
        <f>[17]Dezembro!$G$19</f>
        <v>36</v>
      </c>
      <c r="Q21" s="29">
        <f>[17]Dezembro!$G$20</f>
        <v>41</v>
      </c>
      <c r="R21" s="29">
        <f>[17]Dezembro!$G$21</f>
        <v>43</v>
      </c>
      <c r="S21" s="29">
        <f>[17]Dezembro!$G$22</f>
        <v>37</v>
      </c>
      <c r="T21" s="29">
        <f>[17]Dezembro!$G$23</f>
        <v>44</v>
      </c>
      <c r="U21" s="29">
        <f>[17]Dezembro!$G$24</f>
        <v>60</v>
      </c>
      <c r="V21" s="29">
        <f>[17]Dezembro!$G$25</f>
        <v>57</v>
      </c>
      <c r="W21" s="29">
        <f>[17]Dezembro!$G$26</f>
        <v>59</v>
      </c>
      <c r="X21" s="29">
        <f>[17]Dezembro!$G$27</f>
        <v>61</v>
      </c>
      <c r="Y21" s="29">
        <f>[17]Dezembro!$G$28</f>
        <v>80</v>
      </c>
      <c r="Z21" s="29">
        <f>[17]Dezembro!$G$29</f>
        <v>77</v>
      </c>
      <c r="AA21" s="29">
        <f>[17]Dezembro!$G$30</f>
        <v>68</v>
      </c>
      <c r="AB21" s="29">
        <f>[17]Dezembro!$G$31</f>
        <v>62</v>
      </c>
      <c r="AC21" s="29">
        <f>[17]Dezembro!$G$32</f>
        <v>56</v>
      </c>
      <c r="AD21" s="29">
        <f>[17]Dezembro!$G$33</f>
        <v>66</v>
      </c>
      <c r="AE21" s="29">
        <f>[17]Dezembro!$G$34</f>
        <v>71</v>
      </c>
      <c r="AF21" s="29">
        <f>[17]Dezembro!$G$35</f>
        <v>64</v>
      </c>
      <c r="AG21" s="30">
        <f t="shared" si="7"/>
        <v>25</v>
      </c>
      <c r="AH21" s="66">
        <f t="shared" si="8"/>
        <v>55.032258064516128</v>
      </c>
    </row>
    <row r="22" spans="1:34" ht="17.100000000000001" customHeight="1" x14ac:dyDescent="0.2">
      <c r="A22" s="65" t="s">
        <v>12</v>
      </c>
      <c r="B22" s="29">
        <f>[18]Dezembro!$G$5</f>
        <v>57</v>
      </c>
      <c r="C22" s="29">
        <f>[18]Dezembro!$G$6</f>
        <v>46</v>
      </c>
      <c r="D22" s="29">
        <f>[18]Dezembro!$G$7</f>
        <v>62</v>
      </c>
      <c r="E22" s="29">
        <f>[18]Dezembro!$G$8</f>
        <v>85</v>
      </c>
      <c r="F22" s="29">
        <f>[18]Dezembro!$G$9</f>
        <v>58</v>
      </c>
      <c r="G22" s="29">
        <f>[18]Dezembro!$G$10</f>
        <v>52</v>
      </c>
      <c r="H22" s="29">
        <f>[18]Dezembro!$G$11</f>
        <v>54</v>
      </c>
      <c r="I22" s="29">
        <f>[18]Dezembro!$G$12</f>
        <v>59</v>
      </c>
      <c r="J22" s="29">
        <f>[18]Dezembro!$G$13</f>
        <v>53</v>
      </c>
      <c r="K22" s="29">
        <f>[18]Dezembro!$G$14</f>
        <v>51</v>
      </c>
      <c r="L22" s="29">
        <f>[18]Dezembro!$G$15</f>
        <v>27</v>
      </c>
      <c r="M22" s="29">
        <f>[18]Dezembro!$G$16</f>
        <v>28</v>
      </c>
      <c r="N22" s="29">
        <f>[18]Dezembro!$G$17</f>
        <v>40</v>
      </c>
      <c r="O22" s="29">
        <f>[18]Dezembro!$G$18</f>
        <v>40</v>
      </c>
      <c r="P22" s="29">
        <f>[18]Dezembro!$G$19</f>
        <v>36</v>
      </c>
      <c r="Q22" s="29">
        <f>[18]Dezembro!$G$20</f>
        <v>47</v>
      </c>
      <c r="R22" s="29">
        <f>[18]Dezembro!$G$21</f>
        <v>56</v>
      </c>
      <c r="S22" s="29">
        <f>[18]Dezembro!$G$22</f>
        <v>58</v>
      </c>
      <c r="T22" s="29">
        <f>[18]Dezembro!$G$23</f>
        <v>53</v>
      </c>
      <c r="U22" s="29">
        <f>[18]Dezembro!$G$24</f>
        <v>67</v>
      </c>
      <c r="V22" s="29">
        <f>[18]Dezembro!$G$25</f>
        <v>59</v>
      </c>
      <c r="W22" s="29">
        <f>[18]Dezembro!$G$26</f>
        <v>55</v>
      </c>
      <c r="X22" s="29">
        <f>[18]Dezembro!$G$27</f>
        <v>63</v>
      </c>
      <c r="Y22" s="29">
        <f>[18]Dezembro!$G$28</f>
        <v>75</v>
      </c>
      <c r="Z22" s="29">
        <f>[18]Dezembro!$G$29</f>
        <v>62</v>
      </c>
      <c r="AA22" s="29">
        <f>[18]Dezembro!$G$30</f>
        <v>69</v>
      </c>
      <c r="AB22" s="29">
        <f>[18]Dezembro!$G$31</f>
        <v>54</v>
      </c>
      <c r="AC22" s="29">
        <f>[18]Dezembro!$G$32</f>
        <v>50</v>
      </c>
      <c r="AD22" s="29">
        <f>[18]Dezembro!$G$33</f>
        <v>64</v>
      </c>
      <c r="AE22" s="29">
        <f>[18]Dezembro!$G$34</f>
        <v>65</v>
      </c>
      <c r="AF22" s="29">
        <f>[18]Dezembro!$G$35</f>
        <v>53</v>
      </c>
      <c r="AG22" s="30">
        <f t="shared" si="7"/>
        <v>27</v>
      </c>
      <c r="AH22" s="66">
        <f t="shared" si="8"/>
        <v>54.774193548387096</v>
      </c>
    </row>
    <row r="23" spans="1:34" ht="17.100000000000001" customHeight="1" x14ac:dyDescent="0.2">
      <c r="A23" s="65" t="s">
        <v>13</v>
      </c>
      <c r="B23" s="29">
        <f>[19]Dezembro!$G$5</f>
        <v>75</v>
      </c>
      <c r="C23" s="29">
        <f>[19]Dezembro!$G$6</f>
        <v>64</v>
      </c>
      <c r="D23" s="29">
        <f>[19]Dezembro!$G$7</f>
        <v>65</v>
      </c>
      <c r="E23" s="29">
        <f>[19]Dezembro!$G$8</f>
        <v>80</v>
      </c>
      <c r="F23" s="29">
        <f>[19]Dezembro!$G$9</f>
        <v>66</v>
      </c>
      <c r="G23" s="29">
        <f>[19]Dezembro!$G$10</f>
        <v>59</v>
      </c>
      <c r="H23" s="29">
        <f>[19]Dezembro!$G$11</f>
        <v>62</v>
      </c>
      <c r="I23" s="29">
        <f>[19]Dezembro!$G$12</f>
        <v>60</v>
      </c>
      <c r="J23" s="29">
        <f>[19]Dezembro!$G$13</f>
        <v>67</v>
      </c>
      <c r="K23" s="29">
        <f>[19]Dezembro!$G$14</f>
        <v>72</v>
      </c>
      <c r="L23" s="29">
        <f>[19]Dezembro!$G$15</f>
        <v>31</v>
      </c>
      <c r="M23" s="29">
        <f>[19]Dezembro!$G$16</f>
        <v>29</v>
      </c>
      <c r="N23" s="29">
        <f>[19]Dezembro!$G$17</f>
        <v>38</v>
      </c>
      <c r="O23" s="29">
        <f>[19]Dezembro!$G$18</f>
        <v>42</v>
      </c>
      <c r="P23" s="29">
        <f>[19]Dezembro!$G$19</f>
        <v>46</v>
      </c>
      <c r="Q23" s="29">
        <f>[19]Dezembro!$G$20</f>
        <v>48</v>
      </c>
      <c r="R23" s="29">
        <f>[19]Dezembro!$G$21</f>
        <v>56</v>
      </c>
      <c r="S23" s="29">
        <f>[19]Dezembro!$G$22</f>
        <v>62</v>
      </c>
      <c r="T23" s="29">
        <f>[19]Dezembro!$G$23</f>
        <v>47</v>
      </c>
      <c r="U23" s="29">
        <f>[19]Dezembro!$G$24</f>
        <v>61</v>
      </c>
      <c r="V23" s="29">
        <f>[19]Dezembro!$G$25</f>
        <v>59</v>
      </c>
      <c r="W23" s="29">
        <f>[19]Dezembro!$G$26</f>
        <v>57</v>
      </c>
      <c r="X23" s="29">
        <f>[19]Dezembro!$G$27</f>
        <v>66</v>
      </c>
      <c r="Y23" s="29">
        <f>[19]Dezembro!$G$28</f>
        <v>63</v>
      </c>
      <c r="Z23" s="29">
        <f>[19]Dezembro!$G$29</f>
        <v>62</v>
      </c>
      <c r="AA23" s="29">
        <f>[19]Dezembro!$G$30</f>
        <v>63</v>
      </c>
      <c r="AB23" s="29">
        <f>[19]Dezembro!$G$31</f>
        <v>49</v>
      </c>
      <c r="AC23" s="29">
        <f>[19]Dezembro!$G$32</f>
        <v>42</v>
      </c>
      <c r="AD23" s="29">
        <f>[19]Dezembro!$G$33</f>
        <v>56</v>
      </c>
      <c r="AE23" s="29">
        <f>[19]Dezembro!$G$34</f>
        <v>52</v>
      </c>
      <c r="AF23" s="29">
        <f>[19]Dezembro!$G$35</f>
        <v>50</v>
      </c>
      <c r="AG23" s="30">
        <f t="shared" si="7"/>
        <v>29</v>
      </c>
      <c r="AH23" s="66">
        <f t="shared" si="8"/>
        <v>56.41935483870968</v>
      </c>
    </row>
    <row r="24" spans="1:34" ht="17.100000000000001" customHeight="1" x14ac:dyDescent="0.2">
      <c r="A24" s="65" t="s">
        <v>14</v>
      </c>
      <c r="B24" s="29">
        <f>[20]Dezembro!$G$5</f>
        <v>70</v>
      </c>
      <c r="C24" s="29">
        <f>[20]Dezembro!$G$6</f>
        <v>65</v>
      </c>
      <c r="D24" s="29">
        <f>[20]Dezembro!$G$7</f>
        <v>45</v>
      </c>
      <c r="E24" s="29">
        <f>[20]Dezembro!$G$8</f>
        <v>43</v>
      </c>
      <c r="F24" s="29">
        <f>[20]Dezembro!$G$9</f>
        <v>44</v>
      </c>
      <c r="G24" s="29">
        <f>[20]Dezembro!$G$10</f>
        <v>55</v>
      </c>
      <c r="H24" s="29">
        <f>[20]Dezembro!$G$11</f>
        <v>60</v>
      </c>
      <c r="I24" s="29">
        <f>[20]Dezembro!$G$12</f>
        <v>54</v>
      </c>
      <c r="J24" s="29">
        <f>[20]Dezembro!$G$13</f>
        <v>54</v>
      </c>
      <c r="K24" s="29">
        <f>[20]Dezembro!$G$14</f>
        <v>37</v>
      </c>
      <c r="L24" s="29">
        <f>[20]Dezembro!$G$15</f>
        <v>28</v>
      </c>
      <c r="M24" s="29">
        <f>[20]Dezembro!$G$16</f>
        <v>33</v>
      </c>
      <c r="N24" s="29">
        <f>[20]Dezembro!$G$17</f>
        <v>46</v>
      </c>
      <c r="O24" s="29">
        <f>[20]Dezembro!$G$18</f>
        <v>49</v>
      </c>
      <c r="P24" s="29">
        <f>[20]Dezembro!$G$19</f>
        <v>41</v>
      </c>
      <c r="Q24" s="29">
        <f>[20]Dezembro!$G$20</f>
        <v>44</v>
      </c>
      <c r="R24" s="29">
        <f>[20]Dezembro!$G$21</f>
        <v>40</v>
      </c>
      <c r="S24" s="29">
        <f>[20]Dezembro!$G$22</f>
        <v>39</v>
      </c>
      <c r="T24" s="29">
        <f>[20]Dezembro!$G$23</f>
        <v>36</v>
      </c>
      <c r="U24" s="29">
        <f>[20]Dezembro!$G$24</f>
        <v>41</v>
      </c>
      <c r="V24" s="29">
        <f>[20]Dezembro!$G$25</f>
        <v>53</v>
      </c>
      <c r="W24" s="29">
        <f>[20]Dezembro!$G$26</f>
        <v>66</v>
      </c>
      <c r="X24" s="29">
        <f>[20]Dezembro!$G$27</f>
        <v>53</v>
      </c>
      <c r="Y24" s="29">
        <f>[20]Dezembro!$G$28</f>
        <v>42</v>
      </c>
      <c r="Z24" s="29">
        <f>[20]Dezembro!$G$29</f>
        <v>59</v>
      </c>
      <c r="AA24" s="29">
        <f>[20]Dezembro!$G$30</f>
        <v>51</v>
      </c>
      <c r="AB24" s="29">
        <f>[20]Dezembro!$G$31</f>
        <v>44</v>
      </c>
      <c r="AC24" s="29">
        <f>[20]Dezembro!$G$32</f>
        <v>51</v>
      </c>
      <c r="AD24" s="29">
        <f>[20]Dezembro!$G$33</f>
        <v>45</v>
      </c>
      <c r="AE24" s="29">
        <f>[20]Dezembro!$G$34</f>
        <v>52</v>
      </c>
      <c r="AF24" s="29">
        <f>[20]Dezembro!$G$35</f>
        <v>51</v>
      </c>
      <c r="AG24" s="30">
        <f t="shared" si="7"/>
        <v>28</v>
      </c>
      <c r="AH24" s="66">
        <f t="shared" si="8"/>
        <v>48.096774193548384</v>
      </c>
    </row>
    <row r="25" spans="1:34" ht="17.100000000000001" customHeight="1" x14ac:dyDescent="0.2">
      <c r="A25" s="65" t="s">
        <v>15</v>
      </c>
      <c r="B25" s="29">
        <f>[21]Dezembro!$G$5</f>
        <v>73</v>
      </c>
      <c r="C25" s="29">
        <f>[21]Dezembro!$G$6</f>
        <v>67</v>
      </c>
      <c r="D25" s="29">
        <f>[21]Dezembro!$G$7</f>
        <v>68</v>
      </c>
      <c r="E25" s="29">
        <f>[21]Dezembro!$G$8</f>
        <v>74</v>
      </c>
      <c r="F25" s="29">
        <f>[21]Dezembro!$G$9</f>
        <v>69</v>
      </c>
      <c r="G25" s="29">
        <f>[21]Dezembro!$G$10</f>
        <v>69</v>
      </c>
      <c r="H25" s="29">
        <f>[21]Dezembro!$G$11</f>
        <v>76</v>
      </c>
      <c r="I25" s="29">
        <f>[21]Dezembro!$G$12</f>
        <v>68</v>
      </c>
      <c r="J25" s="29">
        <f>[21]Dezembro!$G$13</f>
        <v>58</v>
      </c>
      <c r="K25" s="29">
        <f>[21]Dezembro!$G$14</f>
        <v>49</v>
      </c>
      <c r="L25" s="29">
        <f>[21]Dezembro!$G$15</f>
        <v>37</v>
      </c>
      <c r="M25" s="29">
        <f>[21]Dezembro!$G$16</f>
        <v>44</v>
      </c>
      <c r="N25" s="29">
        <f>[21]Dezembro!$G$17</f>
        <v>51</v>
      </c>
      <c r="O25" s="29">
        <f>[21]Dezembro!$G$18</f>
        <v>58</v>
      </c>
      <c r="P25" s="29">
        <f>[21]Dezembro!$G$19</f>
        <v>55</v>
      </c>
      <c r="Q25" s="29">
        <f>[21]Dezembro!$G$20</f>
        <v>58</v>
      </c>
      <c r="R25" s="29">
        <f>[21]Dezembro!$G$21</f>
        <v>61</v>
      </c>
      <c r="S25" s="29">
        <f>[21]Dezembro!$G$22</f>
        <v>66</v>
      </c>
      <c r="T25" s="29">
        <f>[21]Dezembro!$G$23</f>
        <v>68</v>
      </c>
      <c r="U25" s="29">
        <f>[21]Dezembro!$G$24</f>
        <v>73</v>
      </c>
      <c r="V25" s="29">
        <f>[21]Dezembro!$G$25</f>
        <v>75</v>
      </c>
      <c r="W25" s="29">
        <f>[21]Dezembro!$G$26</f>
        <v>73</v>
      </c>
      <c r="X25" s="29">
        <f>[21]Dezembro!$G$27</f>
        <v>73</v>
      </c>
      <c r="Y25" s="29">
        <f>[21]Dezembro!$G$28</f>
        <v>77</v>
      </c>
      <c r="Z25" s="29">
        <f>[21]Dezembro!$G$29</f>
        <v>80</v>
      </c>
      <c r="AA25" s="29">
        <f>[21]Dezembro!$G$30</f>
        <v>81</v>
      </c>
      <c r="AB25" s="29">
        <f>[21]Dezembro!$G$31</f>
        <v>69</v>
      </c>
      <c r="AC25" s="29">
        <f>[21]Dezembro!$G$32</f>
        <v>72</v>
      </c>
      <c r="AD25" s="29">
        <f>[21]Dezembro!$G$33</f>
        <v>78</v>
      </c>
      <c r="AE25" s="29">
        <f>[21]Dezembro!$G$34</f>
        <v>57</v>
      </c>
      <c r="AF25" s="29">
        <f>[21]Dezembro!$G$35</f>
        <v>61</v>
      </c>
      <c r="AG25" s="30">
        <f t="shared" si="7"/>
        <v>37</v>
      </c>
      <c r="AH25" s="66">
        <f t="shared" si="8"/>
        <v>65.741935483870961</v>
      </c>
    </row>
    <row r="26" spans="1:34" ht="17.100000000000001" customHeight="1" x14ac:dyDescent="0.2">
      <c r="A26" s="65" t="s">
        <v>16</v>
      </c>
      <c r="B26" s="29">
        <f>[22]Dezembro!$G$5</f>
        <v>57</v>
      </c>
      <c r="C26" s="29">
        <f>[22]Dezembro!$G$6</f>
        <v>50</v>
      </c>
      <c r="D26" s="29">
        <f>[22]Dezembro!$G$7</f>
        <v>58</v>
      </c>
      <c r="E26" s="29">
        <f>[22]Dezembro!$G$8</f>
        <v>75</v>
      </c>
      <c r="F26" s="29">
        <f>[22]Dezembro!$G$9</f>
        <v>67</v>
      </c>
      <c r="G26" s="29">
        <f>[22]Dezembro!$G$10</f>
        <v>55</v>
      </c>
      <c r="H26" s="29">
        <f>[22]Dezembro!$G$11</f>
        <v>66</v>
      </c>
      <c r="I26" s="29">
        <f>[22]Dezembro!$G$12</f>
        <v>53</v>
      </c>
      <c r="J26" s="29">
        <f>[22]Dezembro!$G$13</f>
        <v>47</v>
      </c>
      <c r="K26" s="29">
        <f>[22]Dezembro!$G$14</f>
        <v>50</v>
      </c>
      <c r="L26" s="29">
        <f>[22]Dezembro!$G$15</f>
        <v>31</v>
      </c>
      <c r="M26" s="29">
        <f>[22]Dezembro!$G$16</f>
        <v>29</v>
      </c>
      <c r="N26" s="29">
        <f>[22]Dezembro!$G$17</f>
        <v>31</v>
      </c>
      <c r="O26" s="29">
        <f>[22]Dezembro!$G$18</f>
        <v>38</v>
      </c>
      <c r="P26" s="29">
        <f>[22]Dezembro!$G$19</f>
        <v>31</v>
      </c>
      <c r="Q26" s="29">
        <f>[22]Dezembro!$G$20</f>
        <v>39</v>
      </c>
      <c r="R26" s="29">
        <f>[22]Dezembro!$G$21</f>
        <v>45</v>
      </c>
      <c r="S26" s="29">
        <f>[22]Dezembro!$G$22</f>
        <v>55</v>
      </c>
      <c r="T26" s="29">
        <f>[22]Dezembro!$G$23</f>
        <v>47</v>
      </c>
      <c r="U26" s="29">
        <f>[22]Dezembro!$G$24</f>
        <v>50</v>
      </c>
      <c r="V26" s="29">
        <f>[22]Dezembro!$G$25</f>
        <v>67</v>
      </c>
      <c r="W26" s="29">
        <f>[22]Dezembro!$G$26</f>
        <v>69</v>
      </c>
      <c r="X26" s="29">
        <f>[22]Dezembro!$G$27</f>
        <v>68</v>
      </c>
      <c r="Y26" s="29">
        <f>[22]Dezembro!$G$28</f>
        <v>85</v>
      </c>
      <c r="Z26" s="29">
        <f>[22]Dezembro!$G$29</f>
        <v>76</v>
      </c>
      <c r="AA26" s="29">
        <f>[22]Dezembro!$G$30</f>
        <v>85</v>
      </c>
      <c r="AB26" s="29">
        <f>[22]Dezembro!$G$31</f>
        <v>61</v>
      </c>
      <c r="AC26" s="29">
        <f>[22]Dezembro!$G$32</f>
        <v>57</v>
      </c>
      <c r="AD26" s="29">
        <f>[22]Dezembro!$G$33</f>
        <v>72</v>
      </c>
      <c r="AE26" s="29">
        <f>[22]Dezembro!$G$34</f>
        <v>52</v>
      </c>
      <c r="AF26" s="29">
        <f>[22]Dezembro!$G$35</f>
        <v>56</v>
      </c>
      <c r="AG26" s="30">
        <f t="shared" si="7"/>
        <v>29</v>
      </c>
      <c r="AH26" s="66">
        <f t="shared" si="8"/>
        <v>55.548387096774192</v>
      </c>
    </row>
    <row r="27" spans="1:34" ht="17.100000000000001" customHeight="1" x14ac:dyDescent="0.2">
      <c r="A27" s="65" t="s">
        <v>17</v>
      </c>
      <c r="B27" s="29">
        <f>[23]Dezembro!$G$5</f>
        <v>54</v>
      </c>
      <c r="C27" s="29">
        <f>[23]Dezembro!$G$6</f>
        <v>55</v>
      </c>
      <c r="D27" s="29">
        <f>[23]Dezembro!$G$7</f>
        <v>48</v>
      </c>
      <c r="E27" s="29">
        <f>[23]Dezembro!$G$8</f>
        <v>77</v>
      </c>
      <c r="F27" s="29">
        <f>[23]Dezembro!$G$9</f>
        <v>60</v>
      </c>
      <c r="G27" s="29">
        <f>[23]Dezembro!$G$10</f>
        <v>66</v>
      </c>
      <c r="H27" s="29">
        <f>[23]Dezembro!$G$11</f>
        <v>71</v>
      </c>
      <c r="I27" s="29">
        <f>[23]Dezembro!$G$12</f>
        <v>57</v>
      </c>
      <c r="J27" s="29">
        <f>[23]Dezembro!$G$13</f>
        <v>41</v>
      </c>
      <c r="K27" s="29">
        <f>[23]Dezembro!$G$14</f>
        <v>45</v>
      </c>
      <c r="L27" s="29">
        <f>[23]Dezembro!$G$15</f>
        <v>23</v>
      </c>
      <c r="M27" s="29">
        <f>[23]Dezembro!$G$16</f>
        <v>29</v>
      </c>
      <c r="N27" s="29">
        <f>[23]Dezembro!$G$17</f>
        <v>34</v>
      </c>
      <c r="O27" s="29">
        <f>[23]Dezembro!$G$18</f>
        <v>40</v>
      </c>
      <c r="P27" s="29">
        <f>[23]Dezembro!$G$19</f>
        <v>33</v>
      </c>
      <c r="Q27" s="29">
        <f>[23]Dezembro!$G$20</f>
        <v>35</v>
      </c>
      <c r="R27" s="29">
        <f>[23]Dezembro!$G$21</f>
        <v>45</v>
      </c>
      <c r="S27" s="29">
        <f>[23]Dezembro!$G$22</f>
        <v>43</v>
      </c>
      <c r="T27" s="29">
        <f>[23]Dezembro!$G$23</f>
        <v>43</v>
      </c>
      <c r="U27" s="29">
        <f>[23]Dezembro!$G$24</f>
        <v>71</v>
      </c>
      <c r="V27" s="29">
        <f>[23]Dezembro!$G$25</f>
        <v>62</v>
      </c>
      <c r="W27" s="29">
        <f>[23]Dezembro!$G$26</f>
        <v>68</v>
      </c>
      <c r="X27" s="29">
        <f>[23]Dezembro!$G$27</f>
        <v>64</v>
      </c>
      <c r="Y27" s="29">
        <f>[23]Dezembro!$G$28</f>
        <v>74</v>
      </c>
      <c r="Z27" s="29">
        <f>[23]Dezembro!$G$29</f>
        <v>68</v>
      </c>
      <c r="AA27" s="29">
        <f>[23]Dezembro!$G$30</f>
        <v>68</v>
      </c>
      <c r="AB27" s="29">
        <f>[23]Dezembro!$G$31</f>
        <v>65</v>
      </c>
      <c r="AC27" s="29">
        <f>[23]Dezembro!$G$32</f>
        <v>60</v>
      </c>
      <c r="AD27" s="29">
        <f>[23]Dezembro!$G$33</f>
        <v>67</v>
      </c>
      <c r="AE27" s="29">
        <f>[23]Dezembro!$G$34</f>
        <v>73</v>
      </c>
      <c r="AF27" s="29">
        <f>[23]Dezembro!$G$35</f>
        <v>60</v>
      </c>
      <c r="AG27" s="30">
        <f t="shared" si="7"/>
        <v>23</v>
      </c>
      <c r="AH27" s="66">
        <f t="shared" si="8"/>
        <v>54.806451612903224</v>
      </c>
    </row>
    <row r="28" spans="1:34" ht="17.100000000000001" customHeight="1" x14ac:dyDescent="0.2">
      <c r="A28" s="65" t="s">
        <v>18</v>
      </c>
      <c r="B28" s="29">
        <f>[24]Dezembro!$G$5</f>
        <v>78</v>
      </c>
      <c r="C28" s="29">
        <f>[24]Dezembro!$G$6</f>
        <v>61</v>
      </c>
      <c r="D28" s="29">
        <f>[24]Dezembro!$G$7</f>
        <v>61</v>
      </c>
      <c r="E28" s="29">
        <f>[24]Dezembro!$G$8</f>
        <v>65</v>
      </c>
      <c r="F28" s="29">
        <f>[24]Dezembro!$G$9</f>
        <v>61</v>
      </c>
      <c r="G28" s="29">
        <f>[24]Dezembro!$G$10</f>
        <v>59</v>
      </c>
      <c r="H28" s="29">
        <f>[24]Dezembro!$G$11</f>
        <v>68</v>
      </c>
      <c r="I28" s="29">
        <f>[24]Dezembro!$G$12</f>
        <v>61</v>
      </c>
      <c r="J28" s="29">
        <f>[24]Dezembro!$G$13</f>
        <v>60</v>
      </c>
      <c r="K28" s="29">
        <f>[24]Dezembro!$G$14</f>
        <v>56</v>
      </c>
      <c r="L28" s="29">
        <f>[24]Dezembro!$G$15</f>
        <v>33</v>
      </c>
      <c r="M28" s="29">
        <f>[24]Dezembro!$G$16</f>
        <v>26</v>
      </c>
      <c r="N28" s="29">
        <f>[24]Dezembro!$G$17</f>
        <v>40</v>
      </c>
      <c r="O28" s="29">
        <f>[24]Dezembro!$G$18</f>
        <v>43</v>
      </c>
      <c r="P28" s="29">
        <f>[24]Dezembro!$G$19</f>
        <v>42</v>
      </c>
      <c r="Q28" s="29">
        <f>[24]Dezembro!$G$20</f>
        <v>50</v>
      </c>
      <c r="R28" s="29">
        <f>[24]Dezembro!$G$21</f>
        <v>57</v>
      </c>
      <c r="S28" s="29">
        <f>[24]Dezembro!$G$22</f>
        <v>53</v>
      </c>
      <c r="T28" s="29">
        <f>[24]Dezembro!$G$23</f>
        <v>45</v>
      </c>
      <c r="U28" s="29">
        <f>[24]Dezembro!$G$24</f>
        <v>65</v>
      </c>
      <c r="V28" s="29">
        <f>[24]Dezembro!$G$25</f>
        <v>61</v>
      </c>
      <c r="W28" s="29">
        <f>[24]Dezembro!$G$26</f>
        <v>77</v>
      </c>
      <c r="X28" s="29">
        <f>[24]Dezembro!$G$27</f>
        <v>64</v>
      </c>
      <c r="Y28" s="29">
        <f>[24]Dezembro!$G$28</f>
        <v>61</v>
      </c>
      <c r="Z28" s="29">
        <f>[24]Dezembro!$G$29</f>
        <v>61</v>
      </c>
      <c r="AA28" s="29">
        <f>[24]Dezembro!$G$30</f>
        <v>61</v>
      </c>
      <c r="AB28" s="29">
        <f>[24]Dezembro!$G$31</f>
        <v>56</v>
      </c>
      <c r="AC28" s="29">
        <f>[24]Dezembro!$G$32</f>
        <v>54</v>
      </c>
      <c r="AD28" s="29">
        <f>[24]Dezembro!$G$33</f>
        <v>54</v>
      </c>
      <c r="AE28" s="29">
        <f>[24]Dezembro!$G$34</f>
        <v>60</v>
      </c>
      <c r="AF28" s="29">
        <f>[24]Dezembro!$G$35</f>
        <v>69</v>
      </c>
      <c r="AG28" s="30">
        <f>MIN(B28:AF28)</f>
        <v>26</v>
      </c>
      <c r="AH28" s="66">
        <f t="shared" si="8"/>
        <v>56.838709677419352</v>
      </c>
    </row>
    <row r="29" spans="1:34" ht="17.100000000000001" customHeight="1" x14ac:dyDescent="0.2">
      <c r="A29" s="65" t="s">
        <v>19</v>
      </c>
      <c r="B29" s="29">
        <f>[25]Dezembro!$G$5</f>
        <v>55</v>
      </c>
      <c r="C29" s="29">
        <f>[25]Dezembro!$G$6</f>
        <v>51</v>
      </c>
      <c r="D29" s="29">
        <f>[25]Dezembro!$G$7</f>
        <v>46</v>
      </c>
      <c r="E29" s="29">
        <f>[25]Dezembro!$G$8</f>
        <v>54</v>
      </c>
      <c r="F29" s="29">
        <f>[25]Dezembro!$G$9</f>
        <v>46</v>
      </c>
      <c r="G29" s="29">
        <f>[25]Dezembro!$G$10</f>
        <v>75</v>
      </c>
      <c r="H29" s="29">
        <f>[25]Dezembro!$G$11</f>
        <v>53</v>
      </c>
      <c r="I29" s="29">
        <f>[25]Dezembro!$G$12</f>
        <v>47</v>
      </c>
      <c r="J29" s="29">
        <f>[25]Dezembro!$G$13</f>
        <v>36</v>
      </c>
      <c r="K29" s="29">
        <f>[25]Dezembro!$G$14</f>
        <v>24</v>
      </c>
      <c r="L29" s="29">
        <f>[25]Dezembro!$G$15</f>
        <v>22</v>
      </c>
      <c r="M29" s="29">
        <f>[25]Dezembro!$G$16</f>
        <v>41</v>
      </c>
      <c r="N29" s="29">
        <f>[25]Dezembro!$G$17</f>
        <v>38</v>
      </c>
      <c r="O29" s="29">
        <f>[25]Dezembro!$G$18</f>
        <v>36</v>
      </c>
      <c r="P29" s="29">
        <f>[25]Dezembro!$G$19</f>
        <v>35</v>
      </c>
      <c r="Q29" s="29">
        <f>[25]Dezembro!$G$20</f>
        <v>33</v>
      </c>
      <c r="R29" s="29">
        <f>[25]Dezembro!$G$21</f>
        <v>42</v>
      </c>
      <c r="S29" s="29">
        <f>[25]Dezembro!$G$22</f>
        <v>43</v>
      </c>
      <c r="T29" s="29">
        <f>[25]Dezembro!$G$23</f>
        <v>49</v>
      </c>
      <c r="U29" s="29">
        <f>[25]Dezembro!$G$24</f>
        <v>76</v>
      </c>
      <c r="V29" s="29">
        <f>[25]Dezembro!$G$25</f>
        <v>71</v>
      </c>
      <c r="W29" s="29">
        <f>[25]Dezembro!$G$26</f>
        <v>84</v>
      </c>
      <c r="X29" s="29">
        <f>[25]Dezembro!$G$27</f>
        <v>69</v>
      </c>
      <c r="Y29" s="29">
        <f>[25]Dezembro!$G$28</f>
        <v>68</v>
      </c>
      <c r="Z29" s="29">
        <f>[25]Dezembro!$G$29</f>
        <v>71</v>
      </c>
      <c r="AA29" s="29">
        <f>[25]Dezembro!$G$30</f>
        <v>85</v>
      </c>
      <c r="AB29" s="29">
        <f>[25]Dezembro!$G$31</f>
        <v>83</v>
      </c>
      <c r="AC29" s="29">
        <f>[25]Dezembro!$G$32</f>
        <v>76</v>
      </c>
      <c r="AD29" s="29">
        <f>[25]Dezembro!$G$33</f>
        <v>60</v>
      </c>
      <c r="AE29" s="29">
        <f>[25]Dezembro!$G$34</f>
        <v>50</v>
      </c>
      <c r="AF29" s="29">
        <f>[25]Dezembro!$G$35</f>
        <v>42</v>
      </c>
      <c r="AG29" s="30">
        <f t="shared" si="7"/>
        <v>22</v>
      </c>
      <c r="AH29" s="66">
        <f t="shared" si="8"/>
        <v>53.58064516129032</v>
      </c>
    </row>
    <row r="30" spans="1:34" ht="17.100000000000001" customHeight="1" x14ac:dyDescent="0.2">
      <c r="A30" s="65" t="s">
        <v>31</v>
      </c>
      <c r="B30" s="29">
        <f>[26]Dezembro!$G$5</f>
        <v>60</v>
      </c>
      <c r="C30" s="29">
        <f>[26]Dezembro!$G$6</f>
        <v>49</v>
      </c>
      <c r="D30" s="29">
        <f>[26]Dezembro!$G$7</f>
        <v>55</v>
      </c>
      <c r="E30" s="29">
        <f>[26]Dezembro!$G$8</f>
        <v>80</v>
      </c>
      <c r="F30" s="29">
        <f>[26]Dezembro!$G$9</f>
        <v>54</v>
      </c>
      <c r="G30" s="29">
        <f>[26]Dezembro!$G$10</f>
        <v>70</v>
      </c>
      <c r="H30" s="29">
        <f>[26]Dezembro!$G$11</f>
        <v>72</v>
      </c>
      <c r="I30" s="29">
        <f>[26]Dezembro!$G$12</f>
        <v>67</v>
      </c>
      <c r="J30" s="29">
        <f>[26]Dezembro!$G$13</f>
        <v>37</v>
      </c>
      <c r="K30" s="29">
        <f>[26]Dezembro!$G$14</f>
        <v>44</v>
      </c>
      <c r="L30" s="29">
        <f>[26]Dezembro!$G$15</f>
        <v>26</v>
      </c>
      <c r="M30" s="29">
        <f>[26]Dezembro!$G$16</f>
        <v>27</v>
      </c>
      <c r="N30" s="29">
        <f>[26]Dezembro!$G$17</f>
        <v>36</v>
      </c>
      <c r="O30" s="29">
        <f>[26]Dezembro!$G$18</f>
        <v>40</v>
      </c>
      <c r="P30" s="29">
        <f>[26]Dezembro!$G$19</f>
        <v>36</v>
      </c>
      <c r="Q30" s="29">
        <f>[26]Dezembro!$G$20</f>
        <v>38</v>
      </c>
      <c r="R30" s="29">
        <f>[26]Dezembro!$G$21</f>
        <v>51</v>
      </c>
      <c r="S30" s="29">
        <f>[26]Dezembro!$G$22</f>
        <v>49</v>
      </c>
      <c r="T30" s="29">
        <f>[26]Dezembro!$G$23</f>
        <v>42</v>
      </c>
      <c r="U30" s="29">
        <f>[26]Dezembro!$G$24</f>
        <v>71</v>
      </c>
      <c r="V30" s="29">
        <f>[26]Dezembro!$G$25</f>
        <v>61</v>
      </c>
      <c r="W30" s="29">
        <f>[26]Dezembro!$G$26</f>
        <v>61</v>
      </c>
      <c r="X30" s="29">
        <f>[26]Dezembro!$G$27</f>
        <v>71</v>
      </c>
      <c r="Y30" s="29">
        <f>[26]Dezembro!$G$28</f>
        <v>80</v>
      </c>
      <c r="Z30" s="29">
        <f>[26]Dezembro!$G$29</f>
        <v>66</v>
      </c>
      <c r="AA30" s="29">
        <f>[26]Dezembro!$G$30</f>
        <v>65</v>
      </c>
      <c r="AB30" s="29">
        <f>[26]Dezembro!$G$31</f>
        <v>62</v>
      </c>
      <c r="AC30" s="29">
        <f>[26]Dezembro!$G$32</f>
        <v>59</v>
      </c>
      <c r="AD30" s="29">
        <f>[26]Dezembro!$G$33</f>
        <v>62</v>
      </c>
      <c r="AE30" s="29">
        <f>[26]Dezembro!$G$34</f>
        <v>64</v>
      </c>
      <c r="AF30" s="29">
        <f>[26]Dezembro!$G$35</f>
        <v>62</v>
      </c>
      <c r="AG30" s="30">
        <f t="shared" si="7"/>
        <v>26</v>
      </c>
      <c r="AH30" s="66">
        <f>AVERAGE(B30:AF30)</f>
        <v>55.387096774193552</v>
      </c>
    </row>
    <row r="31" spans="1:34" ht="17.100000000000001" customHeight="1" x14ac:dyDescent="0.2">
      <c r="A31" s="65" t="s">
        <v>49</v>
      </c>
      <c r="B31" s="29">
        <f>[27]Dezembro!$G$5</f>
        <v>73</v>
      </c>
      <c r="C31" s="29">
        <f>[27]Dezembro!$G$6</f>
        <v>71</v>
      </c>
      <c r="D31" s="29">
        <f>[27]Dezembro!$G$7</f>
        <v>63</v>
      </c>
      <c r="E31" s="29">
        <f>[27]Dezembro!$G$8</f>
        <v>60</v>
      </c>
      <c r="F31" s="29">
        <f>[27]Dezembro!$G$9</f>
        <v>52</v>
      </c>
      <c r="G31" s="29">
        <f>[27]Dezembro!$G$10</f>
        <v>56</v>
      </c>
      <c r="H31" s="29">
        <f>[27]Dezembro!$G$11</f>
        <v>59</v>
      </c>
      <c r="I31" s="29">
        <f>[27]Dezembro!$G$12</f>
        <v>54</v>
      </c>
      <c r="J31" s="29">
        <f>[27]Dezembro!$G$13</f>
        <v>86</v>
      </c>
      <c r="K31" s="29">
        <f>[27]Dezembro!$G$14</f>
        <v>68</v>
      </c>
      <c r="L31" s="29">
        <f>[27]Dezembro!$G$15</f>
        <v>35</v>
      </c>
      <c r="M31" s="29">
        <f>[27]Dezembro!$G$16</f>
        <v>33</v>
      </c>
      <c r="N31" s="29">
        <f>[27]Dezembro!$G$17</f>
        <v>44</v>
      </c>
      <c r="O31" s="29">
        <f>[27]Dezembro!$G$18</f>
        <v>44</v>
      </c>
      <c r="P31" s="29">
        <f>[27]Dezembro!$G$19</f>
        <v>52</v>
      </c>
      <c r="Q31" s="29">
        <f>[27]Dezembro!$G$20</f>
        <v>47</v>
      </c>
      <c r="R31" s="29">
        <f>[27]Dezembro!$G$21</f>
        <v>43</v>
      </c>
      <c r="S31" s="29">
        <f>[27]Dezembro!$G$22</f>
        <v>37</v>
      </c>
      <c r="T31" s="29">
        <f>[27]Dezembro!$G$23</f>
        <v>39</v>
      </c>
      <c r="U31" s="29">
        <f>[27]Dezembro!$G$24</f>
        <v>48</v>
      </c>
      <c r="V31" s="29">
        <f>[27]Dezembro!$G$25</f>
        <v>52</v>
      </c>
      <c r="W31" s="29">
        <f>[27]Dezembro!$G$26</f>
        <v>53</v>
      </c>
      <c r="X31" s="29">
        <f>[27]Dezembro!$G$27</f>
        <v>55</v>
      </c>
      <c r="Y31" s="29">
        <f>[27]Dezembro!$G$28</f>
        <v>56</v>
      </c>
      <c r="Z31" s="29">
        <f>[27]Dezembro!$G$29</f>
        <v>57</v>
      </c>
      <c r="AA31" s="29">
        <f>[27]Dezembro!$G$30</f>
        <v>48</v>
      </c>
      <c r="AB31" s="29">
        <f>[27]Dezembro!$G$31</f>
        <v>34</v>
      </c>
      <c r="AC31" s="29">
        <f>[27]Dezembro!$G$32</f>
        <v>46</v>
      </c>
      <c r="AD31" s="29">
        <f>[27]Dezembro!$G$33</f>
        <v>46</v>
      </c>
      <c r="AE31" s="29">
        <f>[27]Dezembro!$G$34</f>
        <v>46</v>
      </c>
      <c r="AF31" s="29">
        <f>[27]Dezembro!$G$35</f>
        <v>53</v>
      </c>
      <c r="AG31" s="30">
        <f>MIN(B31:AF31)</f>
        <v>33</v>
      </c>
      <c r="AH31" s="66">
        <f>AVERAGE(B31:AF31)</f>
        <v>51.935483870967744</v>
      </c>
    </row>
    <row r="32" spans="1:34" ht="17.100000000000001" customHeight="1" x14ac:dyDescent="0.2">
      <c r="A32" s="65" t="s">
        <v>20</v>
      </c>
      <c r="B32" s="29">
        <f>[28]Dezembro!$G$5</f>
        <v>51</v>
      </c>
      <c r="C32" s="29">
        <f>[28]Dezembro!$G$6</f>
        <v>52</v>
      </c>
      <c r="D32" s="29">
        <f>[28]Dezembro!$G$7</f>
        <v>40</v>
      </c>
      <c r="E32" s="29">
        <f>[28]Dezembro!$G$8</f>
        <v>40</v>
      </c>
      <c r="F32" s="29">
        <f>[28]Dezembro!$G$9</f>
        <v>48</v>
      </c>
      <c r="G32" s="29">
        <f>[28]Dezembro!$G$10</f>
        <v>50</v>
      </c>
      <c r="H32" s="29">
        <f>[28]Dezembro!$G$11</f>
        <v>61</v>
      </c>
      <c r="I32" s="29">
        <f>[28]Dezembro!$G$12</f>
        <v>50</v>
      </c>
      <c r="J32" s="29">
        <f>[28]Dezembro!$G$13</f>
        <v>40</v>
      </c>
      <c r="K32" s="29">
        <f>[28]Dezembro!$G$14</f>
        <v>29</v>
      </c>
      <c r="L32" s="29">
        <f>[28]Dezembro!$G$15</f>
        <v>23</v>
      </c>
      <c r="M32" s="29">
        <f>[28]Dezembro!$G$16</f>
        <v>33</v>
      </c>
      <c r="N32" s="29">
        <f>[28]Dezembro!$G$17</f>
        <v>39</v>
      </c>
      <c r="O32" s="29">
        <f>[28]Dezembro!$G$18</f>
        <v>40</v>
      </c>
      <c r="P32" s="29">
        <f>[28]Dezembro!$G$19</f>
        <v>36</v>
      </c>
      <c r="Q32" s="29">
        <f>[28]Dezembro!$G$20</f>
        <v>29</v>
      </c>
      <c r="R32" s="29">
        <f>[28]Dezembro!$G$21</f>
        <v>35</v>
      </c>
      <c r="S32" s="29">
        <f>[28]Dezembro!$G$22</f>
        <v>36</v>
      </c>
      <c r="T32" s="29">
        <f>[28]Dezembro!$G$23</f>
        <v>29</v>
      </c>
      <c r="U32" s="29">
        <f>[28]Dezembro!$G$24</f>
        <v>53</v>
      </c>
      <c r="V32" s="29">
        <f>[28]Dezembro!$G$25</f>
        <v>58</v>
      </c>
      <c r="W32" s="29">
        <f>[28]Dezembro!$G$26</f>
        <v>62</v>
      </c>
      <c r="X32" s="29">
        <f>[28]Dezembro!$G$27</f>
        <v>44</v>
      </c>
      <c r="Y32" s="29">
        <f>[28]Dezembro!$G$28</f>
        <v>49</v>
      </c>
      <c r="Z32" s="29">
        <f>[28]Dezembro!$G$29</f>
        <v>47</v>
      </c>
      <c r="AA32" s="29">
        <f>[28]Dezembro!$G$30</f>
        <v>44</v>
      </c>
      <c r="AB32" s="29">
        <f>[28]Dezembro!$G$31</f>
        <v>40</v>
      </c>
      <c r="AC32" s="29">
        <f>[28]Dezembro!$G$32</f>
        <v>45</v>
      </c>
      <c r="AD32" s="29">
        <f>[28]Dezembro!$G$33</f>
        <v>46</v>
      </c>
      <c r="AE32" s="29">
        <f>[28]Dezembro!$G$34</f>
        <v>51</v>
      </c>
      <c r="AF32" s="29">
        <f>[28]Dezembro!$G$35</f>
        <v>57</v>
      </c>
      <c r="AG32" s="30">
        <f>MIN(B32:AF32)</f>
        <v>23</v>
      </c>
      <c r="AH32" s="66">
        <f>AVERAGE(B32:AF32)</f>
        <v>43.774193548387096</v>
      </c>
    </row>
    <row r="33" spans="1:34" s="28" customFormat="1" ht="17.100000000000001" customHeight="1" thickBot="1" x14ac:dyDescent="0.25">
      <c r="A33" s="110" t="s">
        <v>35</v>
      </c>
      <c r="B33" s="111">
        <f t="shared" ref="B33:AG33" si="11">MIN(B5:B32)</f>
        <v>48</v>
      </c>
      <c r="C33" s="111">
        <f t="shared" si="11"/>
        <v>42</v>
      </c>
      <c r="D33" s="111">
        <f t="shared" si="11"/>
        <v>40</v>
      </c>
      <c r="E33" s="111">
        <f t="shared" si="11"/>
        <v>38</v>
      </c>
      <c r="F33" s="111">
        <f t="shared" si="11"/>
        <v>41</v>
      </c>
      <c r="G33" s="111">
        <f t="shared" si="11"/>
        <v>43</v>
      </c>
      <c r="H33" s="111">
        <f t="shared" si="11"/>
        <v>48</v>
      </c>
      <c r="I33" s="111">
        <f t="shared" si="11"/>
        <v>45</v>
      </c>
      <c r="J33" s="111">
        <f t="shared" si="11"/>
        <v>36</v>
      </c>
      <c r="K33" s="111">
        <f t="shared" si="11"/>
        <v>22</v>
      </c>
      <c r="L33" s="111">
        <f t="shared" si="11"/>
        <v>20</v>
      </c>
      <c r="M33" s="111">
        <f t="shared" si="11"/>
        <v>21</v>
      </c>
      <c r="N33" s="111">
        <f t="shared" si="11"/>
        <v>31</v>
      </c>
      <c r="O33" s="111">
        <f t="shared" si="11"/>
        <v>35</v>
      </c>
      <c r="P33" s="111">
        <f t="shared" si="11"/>
        <v>31</v>
      </c>
      <c r="Q33" s="111">
        <f t="shared" si="11"/>
        <v>29</v>
      </c>
      <c r="R33" s="111">
        <f t="shared" si="11"/>
        <v>34</v>
      </c>
      <c r="S33" s="111">
        <f t="shared" si="11"/>
        <v>30</v>
      </c>
      <c r="T33" s="111">
        <f t="shared" si="11"/>
        <v>29</v>
      </c>
      <c r="U33" s="111">
        <f t="shared" si="11"/>
        <v>41</v>
      </c>
      <c r="V33" s="111">
        <f t="shared" si="11"/>
        <v>47</v>
      </c>
      <c r="W33" s="111">
        <f t="shared" si="11"/>
        <v>47</v>
      </c>
      <c r="X33" s="111">
        <f t="shared" si="11"/>
        <v>44</v>
      </c>
      <c r="Y33" s="111">
        <f t="shared" si="11"/>
        <v>42</v>
      </c>
      <c r="Z33" s="111">
        <f t="shared" si="11"/>
        <v>40</v>
      </c>
      <c r="AA33" s="111">
        <f t="shared" si="11"/>
        <v>44</v>
      </c>
      <c r="AB33" s="111">
        <f t="shared" si="11"/>
        <v>34</v>
      </c>
      <c r="AC33" s="111">
        <f t="shared" si="11"/>
        <v>38</v>
      </c>
      <c r="AD33" s="111">
        <f t="shared" si="11"/>
        <v>41</v>
      </c>
      <c r="AE33" s="111">
        <f t="shared" si="11"/>
        <v>44</v>
      </c>
      <c r="AF33" s="111">
        <f t="shared" si="11"/>
        <v>42</v>
      </c>
      <c r="AG33" s="112">
        <f t="shared" si="11"/>
        <v>20</v>
      </c>
      <c r="AH33" s="113">
        <f>AVERAGE(AH5:AH32)</f>
        <v>53.102488182432069</v>
      </c>
    </row>
    <row r="34" spans="1:34" x14ac:dyDescent="0.2">
      <c r="A34" s="92" t="s">
        <v>50</v>
      </c>
      <c r="B34" s="93"/>
      <c r="C34" s="93"/>
      <c r="D34" s="93" t="s">
        <v>59</v>
      </c>
      <c r="E34" s="93"/>
      <c r="F34" s="93"/>
      <c r="G34" s="93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5"/>
      <c r="AE34" s="96"/>
      <c r="AF34" s="99"/>
      <c r="AG34" s="99"/>
      <c r="AH34" s="114"/>
    </row>
    <row r="35" spans="1:34" x14ac:dyDescent="0.2">
      <c r="A35" s="97"/>
      <c r="B35" s="98" t="s">
        <v>60</v>
      </c>
      <c r="C35" s="98"/>
      <c r="D35" s="98"/>
      <c r="E35" s="98"/>
      <c r="F35" s="98"/>
      <c r="G35" s="98"/>
      <c r="H35" s="98"/>
      <c r="I35" s="98"/>
      <c r="J35" s="44"/>
      <c r="K35" s="44"/>
      <c r="L35" s="44"/>
      <c r="M35" s="44" t="s">
        <v>51</v>
      </c>
      <c r="N35" s="44"/>
      <c r="O35" s="44"/>
      <c r="P35" s="44"/>
      <c r="Q35" s="44"/>
      <c r="R35" s="44"/>
      <c r="S35" s="44"/>
      <c r="T35" s="156" t="s">
        <v>61</v>
      </c>
      <c r="U35" s="156"/>
      <c r="V35" s="156"/>
      <c r="W35" s="156"/>
      <c r="X35" s="156"/>
      <c r="Y35" s="44"/>
      <c r="Z35" s="44"/>
      <c r="AA35" s="44"/>
      <c r="AB35" s="44"/>
      <c r="AC35" s="44"/>
      <c r="AD35" s="56"/>
      <c r="AE35" s="44"/>
      <c r="AF35" s="44"/>
      <c r="AG35" s="56"/>
      <c r="AH35" s="70"/>
    </row>
    <row r="36" spans="1:34" x14ac:dyDescent="0.2">
      <c r="A36" s="43"/>
      <c r="B36" s="44"/>
      <c r="C36" s="44"/>
      <c r="D36" s="44"/>
      <c r="E36" s="44"/>
      <c r="F36" s="44"/>
      <c r="G36" s="44"/>
      <c r="H36" s="44"/>
      <c r="I36" s="44"/>
      <c r="J36" s="47"/>
      <c r="K36" s="47"/>
      <c r="L36" s="47"/>
      <c r="M36" s="47" t="s">
        <v>52</v>
      </c>
      <c r="N36" s="47"/>
      <c r="O36" s="47"/>
      <c r="P36" s="47"/>
      <c r="Q36" s="44"/>
      <c r="R36" s="44"/>
      <c r="S36" s="44"/>
      <c r="T36" s="157" t="s">
        <v>62</v>
      </c>
      <c r="U36" s="157"/>
      <c r="V36" s="157"/>
      <c r="W36" s="157"/>
      <c r="X36" s="157"/>
      <c r="Y36" s="44"/>
      <c r="Z36" s="44"/>
      <c r="AA36" s="44"/>
      <c r="AB36" s="44"/>
      <c r="AC36" s="44"/>
      <c r="AD36" s="56"/>
      <c r="AE36" s="89"/>
      <c r="AF36" s="100"/>
      <c r="AG36" s="44"/>
      <c r="AH36" s="70"/>
    </row>
    <row r="37" spans="1:34" x14ac:dyDescent="0.2">
      <c r="A37" s="97"/>
      <c r="B37" s="46"/>
      <c r="C37" s="46"/>
      <c r="D37" s="46"/>
      <c r="E37" s="46"/>
      <c r="F37" s="46"/>
      <c r="G37" s="46"/>
      <c r="H37" s="46"/>
      <c r="I37" s="46"/>
      <c r="J37" s="46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56"/>
      <c r="AE37" s="89"/>
      <c r="AF37" s="100"/>
      <c r="AG37" s="47"/>
      <c r="AH37" s="70"/>
    </row>
    <row r="38" spans="1:34" x14ac:dyDescent="0.2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56"/>
      <c r="AH38" s="70"/>
    </row>
    <row r="39" spans="1:34" x14ac:dyDescent="0.2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9"/>
      <c r="AH39" s="70"/>
    </row>
    <row r="40" spans="1:34" ht="13.5" thickBot="1" x14ac:dyDescent="0.25">
      <c r="A40" s="71"/>
      <c r="B40" s="72"/>
      <c r="C40" s="72"/>
      <c r="D40" s="72"/>
      <c r="E40" s="72"/>
      <c r="F40" s="72"/>
      <c r="G40" s="72"/>
      <c r="H40" s="72" t="s">
        <v>50</v>
      </c>
      <c r="I40" s="72"/>
      <c r="J40" s="72"/>
      <c r="K40" s="72"/>
      <c r="L40" s="72"/>
      <c r="M40" s="72"/>
      <c r="N40" s="72"/>
      <c r="O40" s="72"/>
      <c r="P40" s="72"/>
      <c r="Q40" s="72" t="s">
        <v>50</v>
      </c>
      <c r="R40" s="72"/>
      <c r="S40" s="72"/>
      <c r="T40" s="72"/>
      <c r="U40" s="72"/>
      <c r="V40" s="72"/>
      <c r="W40" s="72"/>
      <c r="X40" s="72"/>
      <c r="Y40" s="72"/>
      <c r="Z40" s="72" t="s">
        <v>50</v>
      </c>
      <c r="AA40" s="72"/>
      <c r="AB40" s="72"/>
      <c r="AC40" s="72"/>
      <c r="AD40" s="72"/>
      <c r="AE40" s="72"/>
      <c r="AF40" s="72"/>
      <c r="AG40" s="73"/>
      <c r="AH40" s="74"/>
    </row>
    <row r="43" spans="1:34" x14ac:dyDescent="0.2">
      <c r="R43" s="31" t="s">
        <v>50</v>
      </c>
    </row>
    <row r="46" spans="1:34" x14ac:dyDescent="0.2">
      <c r="J46" s="31" t="s">
        <v>50</v>
      </c>
    </row>
  </sheetData>
  <sheetProtection password="C6EC" sheet="1" objects="1" scenarios="1"/>
  <mergeCells count="36">
    <mergeCell ref="T35:X35"/>
    <mergeCell ref="T36:X36"/>
    <mergeCell ref="Z3:Z4"/>
    <mergeCell ref="AE3:AE4"/>
    <mergeCell ref="AA3:AA4"/>
    <mergeCell ref="AB3:AB4"/>
    <mergeCell ref="AC3:AC4"/>
    <mergeCell ref="AD3:AD4"/>
    <mergeCell ref="Y3:Y4"/>
    <mergeCell ref="X3:X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topLeftCell="A10" zoomScale="90" zoomScaleNormal="90" workbookViewId="0">
      <selection activeCell="AK8" sqref="AK8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5.42578125" style="3" customWidth="1"/>
    <col min="33" max="33" width="7.42578125" style="9" bestFit="1" customWidth="1"/>
  </cols>
  <sheetData>
    <row r="1" spans="1:34" ht="20.100000000000001" customHeight="1" x14ac:dyDescent="0.2">
      <c r="A1" s="162" t="s">
        <v>28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81"/>
    </row>
    <row r="2" spans="1:34" s="4" customFormat="1" ht="20.100000000000001" customHeight="1" x14ac:dyDescent="0.2">
      <c r="A2" s="152" t="s">
        <v>21</v>
      </c>
      <c r="B2" s="154" t="s">
        <v>57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5"/>
    </row>
    <row r="3" spans="1:34" s="5" customFormat="1" ht="20.100000000000001" customHeight="1" x14ac:dyDescent="0.2">
      <c r="A3" s="152"/>
      <c r="B3" s="153">
        <v>1</v>
      </c>
      <c r="C3" s="153">
        <f>SUM(B3+1)</f>
        <v>2</v>
      </c>
      <c r="D3" s="153">
        <f t="shared" ref="D3:AD3" si="0">SUM(C3+1)</f>
        <v>3</v>
      </c>
      <c r="E3" s="153">
        <f t="shared" si="0"/>
        <v>4</v>
      </c>
      <c r="F3" s="153">
        <f t="shared" si="0"/>
        <v>5</v>
      </c>
      <c r="G3" s="153">
        <f t="shared" si="0"/>
        <v>6</v>
      </c>
      <c r="H3" s="153">
        <f t="shared" si="0"/>
        <v>7</v>
      </c>
      <c r="I3" s="153">
        <f t="shared" si="0"/>
        <v>8</v>
      </c>
      <c r="J3" s="153">
        <f t="shared" si="0"/>
        <v>9</v>
      </c>
      <c r="K3" s="153">
        <f t="shared" si="0"/>
        <v>10</v>
      </c>
      <c r="L3" s="153">
        <f t="shared" si="0"/>
        <v>11</v>
      </c>
      <c r="M3" s="153">
        <f t="shared" si="0"/>
        <v>12</v>
      </c>
      <c r="N3" s="153">
        <f t="shared" si="0"/>
        <v>13</v>
      </c>
      <c r="O3" s="153">
        <f t="shared" si="0"/>
        <v>14</v>
      </c>
      <c r="P3" s="153">
        <f t="shared" si="0"/>
        <v>15</v>
      </c>
      <c r="Q3" s="153">
        <f t="shared" si="0"/>
        <v>16</v>
      </c>
      <c r="R3" s="153">
        <f t="shared" si="0"/>
        <v>17</v>
      </c>
      <c r="S3" s="153">
        <f t="shared" si="0"/>
        <v>18</v>
      </c>
      <c r="T3" s="153">
        <f t="shared" si="0"/>
        <v>19</v>
      </c>
      <c r="U3" s="153">
        <f t="shared" si="0"/>
        <v>20</v>
      </c>
      <c r="V3" s="153">
        <f t="shared" si="0"/>
        <v>21</v>
      </c>
      <c r="W3" s="153">
        <f t="shared" si="0"/>
        <v>22</v>
      </c>
      <c r="X3" s="153">
        <f t="shared" si="0"/>
        <v>23</v>
      </c>
      <c r="Y3" s="153">
        <f t="shared" si="0"/>
        <v>24</v>
      </c>
      <c r="Z3" s="153">
        <f t="shared" si="0"/>
        <v>25</v>
      </c>
      <c r="AA3" s="153">
        <f t="shared" si="0"/>
        <v>26</v>
      </c>
      <c r="AB3" s="153">
        <f t="shared" si="0"/>
        <v>27</v>
      </c>
      <c r="AC3" s="153">
        <f t="shared" si="0"/>
        <v>28</v>
      </c>
      <c r="AD3" s="153">
        <f t="shared" si="0"/>
        <v>29</v>
      </c>
      <c r="AE3" s="153">
        <v>30</v>
      </c>
      <c r="AF3" s="153">
        <v>31</v>
      </c>
      <c r="AG3" s="34" t="s">
        <v>41</v>
      </c>
      <c r="AH3" s="75" t="s">
        <v>40</v>
      </c>
    </row>
    <row r="4" spans="1:34" s="5" customFormat="1" ht="20.100000000000001" customHeight="1" x14ac:dyDescent="0.2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34" t="s">
        <v>39</v>
      </c>
      <c r="AH4" s="75" t="s">
        <v>39</v>
      </c>
    </row>
    <row r="5" spans="1:34" s="5" customFormat="1" ht="20.100000000000001" customHeight="1" x14ac:dyDescent="0.2">
      <c r="A5" s="38" t="s">
        <v>45</v>
      </c>
      <c r="B5" s="13" t="str">
        <f>[1]Dezembro!$H$5</f>
        <v>*</v>
      </c>
      <c r="C5" s="13" t="str">
        <f>[1]Dezembro!$H$6</f>
        <v>*</v>
      </c>
      <c r="D5" s="13" t="str">
        <f>[1]Dezembro!$H$7</f>
        <v>*</v>
      </c>
      <c r="E5" s="13" t="str">
        <f>[1]Dezembro!$H$8</f>
        <v>*</v>
      </c>
      <c r="F5" s="13" t="str">
        <f>[1]Dezembro!$H$9</f>
        <v>*</v>
      </c>
      <c r="G5" s="13" t="str">
        <f>[1]Dezembro!$H$10</f>
        <v>*</v>
      </c>
      <c r="H5" s="13" t="str">
        <f>[1]Dezembro!$H$11</f>
        <v>*</v>
      </c>
      <c r="I5" s="13" t="str">
        <f>[1]Dezembro!$H$12</f>
        <v>*</v>
      </c>
      <c r="J5" s="13" t="str">
        <f>[1]Dezembro!$H$13</f>
        <v>*</v>
      </c>
      <c r="K5" s="13" t="str">
        <f>[1]Dezembro!$H$14</f>
        <v>*</v>
      </c>
      <c r="L5" s="13" t="str">
        <f>[1]Dezembro!$H$15</f>
        <v>*</v>
      </c>
      <c r="M5" s="13" t="str">
        <f>[1]Dezembro!$H$16</f>
        <v>*</v>
      </c>
      <c r="N5" s="13" t="str">
        <f>[1]Dezembro!$H$17</f>
        <v>*</v>
      </c>
      <c r="O5" s="13" t="str">
        <f>[1]Dezembro!$H$18</f>
        <v>*</v>
      </c>
      <c r="P5" s="13" t="str">
        <f>[1]Dezembro!$H$19</f>
        <v>*</v>
      </c>
      <c r="Q5" s="13" t="str">
        <f>[1]Dezembro!$H$20</f>
        <v>*</v>
      </c>
      <c r="R5" s="13" t="str">
        <f>[1]Dezembro!$H$21</f>
        <v>*</v>
      </c>
      <c r="S5" s="13" t="str">
        <f>[1]Dezembro!$H$22</f>
        <v>*</v>
      </c>
      <c r="T5" s="13" t="str">
        <f>[1]Dezembro!$H$23</f>
        <v>*</v>
      </c>
      <c r="U5" s="13" t="str">
        <f>[1]Dezembro!$H$24</f>
        <v>*</v>
      </c>
      <c r="V5" s="13" t="str">
        <f>[1]Dezembro!$H$25</f>
        <v>*</v>
      </c>
      <c r="W5" s="13" t="str">
        <f>[1]Dezembro!$H$26</f>
        <v>*</v>
      </c>
      <c r="X5" s="13" t="str">
        <f>[1]Dezembro!$H$27</f>
        <v>*</v>
      </c>
      <c r="Y5" s="13" t="str">
        <f>[1]Dezembro!$H$28</f>
        <v>*</v>
      </c>
      <c r="Z5" s="13" t="str">
        <f>[1]Dezembro!$H$29</f>
        <v>*</v>
      </c>
      <c r="AA5" s="13" t="str">
        <f>[1]Dezembro!$H$30</f>
        <v>*</v>
      </c>
      <c r="AB5" s="13" t="str">
        <f>[1]Dezembro!$H$31</f>
        <v>*</v>
      </c>
      <c r="AC5" s="13" t="str">
        <f>[1]Dezembro!$H$32</f>
        <v>*</v>
      </c>
      <c r="AD5" s="13" t="str">
        <f>[1]Dezembro!$H$33</f>
        <v>*</v>
      </c>
      <c r="AE5" s="13" t="str">
        <f>[1]Dezembro!$H$34</f>
        <v>*</v>
      </c>
      <c r="AF5" s="13" t="str">
        <f>[1]Dezembro!$H$35</f>
        <v>*</v>
      </c>
      <c r="AG5" s="21" t="s">
        <v>65</v>
      </c>
      <c r="AH5" s="64" t="s">
        <v>65</v>
      </c>
    </row>
    <row r="6" spans="1:34" ht="17.100000000000001" customHeight="1" x14ac:dyDescent="0.2">
      <c r="A6" s="38" t="s">
        <v>0</v>
      </c>
      <c r="B6" s="13">
        <f>[2]Dezembro!$H$5</f>
        <v>18.36</v>
      </c>
      <c r="C6" s="13">
        <f>[2]Dezembro!$H$6</f>
        <v>18.720000000000002</v>
      </c>
      <c r="D6" s="13">
        <f>[2]Dezembro!$H$7</f>
        <v>15.120000000000001</v>
      </c>
      <c r="E6" s="13">
        <f>[2]Dezembro!$H$8</f>
        <v>11.16</v>
      </c>
      <c r="F6" s="13">
        <f>[2]Dezembro!$H$9</f>
        <v>6.48</v>
      </c>
      <c r="G6" s="13">
        <f>[2]Dezembro!$H$10</f>
        <v>9.3600000000000012</v>
      </c>
      <c r="H6" s="13">
        <f>[2]Dezembro!$H$11</f>
        <v>11.520000000000001</v>
      </c>
      <c r="I6" s="13">
        <f>[2]Dezembro!$H$12</f>
        <v>7.2</v>
      </c>
      <c r="J6" s="13">
        <f>[2]Dezembro!$H$13</f>
        <v>6.84</v>
      </c>
      <c r="K6" s="13">
        <f>[2]Dezembro!$H$14</f>
        <v>6.12</v>
      </c>
      <c r="L6" s="13">
        <f>[2]Dezembro!$H$15</f>
        <v>10.08</v>
      </c>
      <c r="M6" s="13">
        <f>[2]Dezembro!$H$16</f>
        <v>16.2</v>
      </c>
      <c r="N6" s="13">
        <f>[2]Dezembro!$H$17</f>
        <v>18.36</v>
      </c>
      <c r="O6" s="13">
        <f>[2]Dezembro!$H$18</f>
        <v>9.7200000000000006</v>
      </c>
      <c r="P6" s="13">
        <f>[2]Dezembro!$H$19</f>
        <v>9.3600000000000012</v>
      </c>
      <c r="Q6" s="13">
        <f>[2]Dezembro!$H$20</f>
        <v>13.68</v>
      </c>
      <c r="R6" s="13">
        <f>[2]Dezembro!$H$21</f>
        <v>15.48</v>
      </c>
      <c r="S6" s="13">
        <f>[2]Dezembro!$H$22</f>
        <v>6.48</v>
      </c>
      <c r="T6" s="13">
        <f>[2]Dezembro!$H$23</f>
        <v>18</v>
      </c>
      <c r="U6" s="13">
        <f>[2]Dezembro!$H$24</f>
        <v>17.64</v>
      </c>
      <c r="V6" s="13">
        <f>[2]Dezembro!$H$25</f>
        <v>12.6</v>
      </c>
      <c r="W6" s="13">
        <f>[2]Dezembro!$H$26</f>
        <v>13.32</v>
      </c>
      <c r="X6" s="13">
        <f>[2]Dezembro!$H$27</f>
        <v>15.120000000000001</v>
      </c>
      <c r="Y6" s="13">
        <f>[2]Dezembro!$H$28</f>
        <v>15.120000000000001</v>
      </c>
      <c r="Z6" s="13">
        <f>[2]Dezembro!$H$29</f>
        <v>12.24</v>
      </c>
      <c r="AA6" s="13">
        <f>[2]Dezembro!$H$30</f>
        <v>17.28</v>
      </c>
      <c r="AB6" s="13">
        <f>[2]Dezembro!$H$31</f>
        <v>15.840000000000002</v>
      </c>
      <c r="AC6" s="13">
        <f>[2]Dezembro!$H$32</f>
        <v>12.6</v>
      </c>
      <c r="AD6" s="13">
        <f>[2]Dezembro!$H$33</f>
        <v>16.559999999999999</v>
      </c>
      <c r="AE6" s="13">
        <f>[2]Dezembro!$H$34</f>
        <v>9.3600000000000012</v>
      </c>
      <c r="AF6" s="13">
        <f>[2]Dezembro!$H$35</f>
        <v>15.840000000000002</v>
      </c>
      <c r="AG6" s="22">
        <f>MAX(B6:AF6)</f>
        <v>18.720000000000002</v>
      </c>
      <c r="AH6" s="66">
        <f t="shared" ref="AH6:AH16" si="1">AVERAGE(B6:AF6)</f>
        <v>12.96</v>
      </c>
    </row>
    <row r="7" spans="1:34" ht="17.100000000000001" customHeight="1" x14ac:dyDescent="0.2">
      <c r="A7" s="38" t="s">
        <v>1</v>
      </c>
      <c r="B7" s="13">
        <f>[3]Dezembro!$H$5</f>
        <v>7.2</v>
      </c>
      <c r="C7" s="13">
        <f>[3]Dezembro!$H$6</f>
        <v>7.5600000000000005</v>
      </c>
      <c r="D7" s="13">
        <f>[3]Dezembro!$H$7</f>
        <v>6.48</v>
      </c>
      <c r="E7" s="13">
        <f>[3]Dezembro!$H$8</f>
        <v>8.64</v>
      </c>
      <c r="F7" s="13">
        <f>[3]Dezembro!$H$9</f>
        <v>6.84</v>
      </c>
      <c r="G7" s="13">
        <f>[3]Dezembro!$H$10</f>
        <v>9</v>
      </c>
      <c r="H7" s="13">
        <f>[3]Dezembro!$H$11</f>
        <v>9.7200000000000006</v>
      </c>
      <c r="I7" s="13">
        <f>[3]Dezembro!$H$12</f>
        <v>9.3600000000000012</v>
      </c>
      <c r="J7" s="13">
        <f>[3]Dezembro!$H$13</f>
        <v>6.48</v>
      </c>
      <c r="K7" s="13">
        <f>[3]Dezembro!$H$14</f>
        <v>9.3600000000000012</v>
      </c>
      <c r="L7" s="13">
        <f>[3]Dezembro!$H$15</f>
        <v>6.12</v>
      </c>
      <c r="M7" s="13">
        <f>[3]Dezembro!$H$16</f>
        <v>15.48</v>
      </c>
      <c r="N7" s="13">
        <f>[3]Dezembro!$H$17</f>
        <v>11.16</v>
      </c>
      <c r="O7" s="13">
        <f>[3]Dezembro!$H$18</f>
        <v>9</v>
      </c>
      <c r="P7" s="13">
        <f>[3]Dezembro!$H$19</f>
        <v>9</v>
      </c>
      <c r="Q7" s="13">
        <f>[3]Dezembro!$H$20</f>
        <v>11.16</v>
      </c>
      <c r="R7" s="13">
        <f>[3]Dezembro!$H$21</f>
        <v>18</v>
      </c>
      <c r="S7" s="13">
        <f>[3]Dezembro!$H$22</f>
        <v>10.08</v>
      </c>
      <c r="T7" s="13">
        <f>[3]Dezembro!$H$23</f>
        <v>12.6</v>
      </c>
      <c r="U7" s="13">
        <f>[3]Dezembro!$H$24</f>
        <v>21.240000000000002</v>
      </c>
      <c r="V7" s="13">
        <f>[3]Dezembro!$H$25</f>
        <v>12.6</v>
      </c>
      <c r="W7" s="13">
        <f>[3]Dezembro!$H$26</f>
        <v>12.24</v>
      </c>
      <c r="X7" s="13">
        <f>[3]Dezembro!$H$27</f>
        <v>19.440000000000001</v>
      </c>
      <c r="Y7" s="13">
        <f>[3]Dezembro!$H$28</f>
        <v>9.7200000000000006</v>
      </c>
      <c r="Z7" s="13">
        <f>[3]Dezembro!$H$29</f>
        <v>11.520000000000001</v>
      </c>
      <c r="AA7" s="13">
        <f>[3]Dezembro!$H$30</f>
        <v>20.88</v>
      </c>
      <c r="AB7" s="13">
        <f>[3]Dezembro!$H$31</f>
        <v>8.2799999999999994</v>
      </c>
      <c r="AC7" s="13">
        <f>[3]Dezembro!$H$32</f>
        <v>9.7200000000000006</v>
      </c>
      <c r="AD7" s="13">
        <f>[3]Dezembro!$H$33</f>
        <v>10.44</v>
      </c>
      <c r="AE7" s="13">
        <f>[3]Dezembro!$H$34</f>
        <v>16.2</v>
      </c>
      <c r="AF7" s="13">
        <f>[3]Dezembro!$H$35</f>
        <v>17.28</v>
      </c>
      <c r="AG7" s="22">
        <f t="shared" ref="AG7:AG19" si="2">MAX(B7:AF7)</f>
        <v>21.240000000000002</v>
      </c>
      <c r="AH7" s="66">
        <f t="shared" si="1"/>
        <v>11.380645161290321</v>
      </c>
    </row>
    <row r="8" spans="1:34" ht="17.100000000000001" customHeight="1" x14ac:dyDescent="0.2">
      <c r="A8" s="38" t="s">
        <v>53</v>
      </c>
      <c r="B8" s="13">
        <f>[4]Dezembro!$H$5</f>
        <v>20.52</v>
      </c>
      <c r="C8" s="13">
        <f>[4]Dezembro!$H$6</f>
        <v>20.16</v>
      </c>
      <c r="D8" s="13">
        <f>[4]Dezembro!$H$7</f>
        <v>16.2</v>
      </c>
      <c r="E8" s="13">
        <f>[4]Dezembro!$H$8</f>
        <v>11.520000000000001</v>
      </c>
      <c r="F8" s="13">
        <f>[4]Dezembro!$H$9</f>
        <v>22.32</v>
      </c>
      <c r="G8" s="13">
        <f>[4]Dezembro!$H$10</f>
        <v>14.4</v>
      </c>
      <c r="H8" s="13">
        <f>[4]Dezembro!$H$11</f>
        <v>20.88</v>
      </c>
      <c r="I8" s="13">
        <f>[4]Dezembro!$H$12</f>
        <v>15.120000000000001</v>
      </c>
      <c r="J8" s="13">
        <f>[4]Dezembro!$H$13</f>
        <v>21.240000000000002</v>
      </c>
      <c r="K8" s="13">
        <f>[4]Dezembro!$H$14</f>
        <v>14.76</v>
      </c>
      <c r="L8" s="13">
        <f>[4]Dezembro!$H$15</f>
        <v>17.28</v>
      </c>
      <c r="M8" s="13">
        <f>[4]Dezembro!$H$16</f>
        <v>26.28</v>
      </c>
      <c r="N8" s="13">
        <f>[4]Dezembro!$H$17</f>
        <v>26.28</v>
      </c>
      <c r="O8" s="13">
        <f>[4]Dezembro!$H$18</f>
        <v>15.840000000000002</v>
      </c>
      <c r="P8" s="13">
        <f>[4]Dezembro!$H$19</f>
        <v>14.4</v>
      </c>
      <c r="Q8" s="13">
        <f>[4]Dezembro!$H$20</f>
        <v>15.48</v>
      </c>
      <c r="R8" s="13">
        <f>[4]Dezembro!$H$21</f>
        <v>16.2</v>
      </c>
      <c r="S8" s="13">
        <f>[4]Dezembro!$H$22</f>
        <v>21.96</v>
      </c>
      <c r="T8" s="13">
        <f>[4]Dezembro!$H$23</f>
        <v>21.240000000000002</v>
      </c>
      <c r="U8" s="13">
        <f>[4]Dezembro!$H$24</f>
        <v>15.120000000000001</v>
      </c>
      <c r="V8" s="13">
        <f>[4]Dezembro!$H$25</f>
        <v>13.32</v>
      </c>
      <c r="W8" s="13">
        <f>[4]Dezembro!$H$26</f>
        <v>12.24</v>
      </c>
      <c r="X8" s="13">
        <f>[4]Dezembro!$H$27</f>
        <v>22.68</v>
      </c>
      <c r="Y8" s="13">
        <f>[4]Dezembro!$H$28</f>
        <v>19.079999999999998</v>
      </c>
      <c r="Z8" s="13">
        <f>[4]Dezembro!$H$29</f>
        <v>16.559999999999999</v>
      </c>
      <c r="AA8" s="13">
        <f>[4]Dezembro!$H$30</f>
        <v>14.76</v>
      </c>
      <c r="AB8" s="13">
        <f>[4]Dezembro!$H$31</f>
        <v>20.52</v>
      </c>
      <c r="AC8" s="13">
        <f>[4]Dezembro!$H$32</f>
        <v>13.68</v>
      </c>
      <c r="AD8" s="13">
        <f>[4]Dezembro!$H$33</f>
        <v>14.76</v>
      </c>
      <c r="AE8" s="13">
        <f>[4]Dezembro!$H$34</f>
        <v>26.28</v>
      </c>
      <c r="AF8" s="13">
        <f>[4]Dezembro!$H$35</f>
        <v>17.28</v>
      </c>
      <c r="AG8" s="22">
        <f t="shared" si="2"/>
        <v>26.28</v>
      </c>
      <c r="AH8" s="66">
        <f t="shared" si="1"/>
        <v>18.011612903225803</v>
      </c>
    </row>
    <row r="9" spans="1:34" ht="17.100000000000001" customHeight="1" x14ac:dyDescent="0.2">
      <c r="A9" s="38" t="s">
        <v>46</v>
      </c>
      <c r="B9" s="13">
        <f>[5]Dezembro!$H$5</f>
        <v>7.5600000000000005</v>
      </c>
      <c r="C9" s="13">
        <f>[5]Dezembro!$H$6</f>
        <v>10.8</v>
      </c>
      <c r="D9" s="13">
        <f>[5]Dezembro!$H$7</f>
        <v>14.04</v>
      </c>
      <c r="E9" s="13">
        <f>[5]Dezembro!$H$8</f>
        <v>16.920000000000002</v>
      </c>
      <c r="F9" s="13">
        <f>[5]Dezembro!$H$9</f>
        <v>8.64</v>
      </c>
      <c r="G9" s="13">
        <f>[5]Dezembro!$H$10</f>
        <v>12.24</v>
      </c>
      <c r="H9" s="13">
        <f>[5]Dezembro!$H$11</f>
        <v>15.840000000000002</v>
      </c>
      <c r="I9" s="13">
        <f>[5]Dezembro!$H$12</f>
        <v>10.44</v>
      </c>
      <c r="J9" s="13">
        <f>[5]Dezembro!$H$13</f>
        <v>16.2</v>
      </c>
      <c r="K9" s="13">
        <f>[5]Dezembro!$H$14</f>
        <v>10.08</v>
      </c>
      <c r="L9" s="13">
        <f>[5]Dezembro!$H$15</f>
        <v>17.64</v>
      </c>
      <c r="M9" s="13">
        <f>[5]Dezembro!$H$16</f>
        <v>8.2799999999999994</v>
      </c>
      <c r="N9" s="13">
        <f>[5]Dezembro!$H$17</f>
        <v>13.68</v>
      </c>
      <c r="O9" s="13">
        <f>[5]Dezembro!$H$18</f>
        <v>15.48</v>
      </c>
      <c r="P9" s="13">
        <f>[5]Dezembro!$H$19</f>
        <v>11.520000000000001</v>
      </c>
      <c r="Q9" s="13">
        <f>[5]Dezembro!$H$20</f>
        <v>12.6</v>
      </c>
      <c r="R9" s="13">
        <f>[5]Dezembro!$H$21</f>
        <v>15.48</v>
      </c>
      <c r="S9" s="13">
        <f>[5]Dezembro!$H$22</f>
        <v>24.840000000000003</v>
      </c>
      <c r="T9" s="13">
        <f>[5]Dezembro!$H$23</f>
        <v>14.4</v>
      </c>
      <c r="U9" s="13">
        <f>[5]Dezembro!$H$24</f>
        <v>12.24</v>
      </c>
      <c r="V9" s="13">
        <f>[5]Dezembro!$H$25</f>
        <v>13.32</v>
      </c>
      <c r="W9" s="13">
        <f>[5]Dezembro!$H$26</f>
        <v>15.120000000000001</v>
      </c>
      <c r="X9" s="13">
        <f>[5]Dezembro!$H$27</f>
        <v>20.16</v>
      </c>
      <c r="Y9" s="13">
        <f>[5]Dezembro!$H$28</f>
        <v>19.8</v>
      </c>
      <c r="Z9" s="13">
        <f>[5]Dezembro!$H$29</f>
        <v>8.64</v>
      </c>
      <c r="AA9" s="13">
        <f>[5]Dezembro!$H$30</f>
        <v>14.76</v>
      </c>
      <c r="AB9" s="13">
        <f>[5]Dezembro!$H$31</f>
        <v>13.32</v>
      </c>
      <c r="AC9" s="13">
        <f>[5]Dezembro!$H$32</f>
        <v>10.8</v>
      </c>
      <c r="AD9" s="13">
        <f>[5]Dezembro!$H$33</f>
        <v>13.32</v>
      </c>
      <c r="AE9" s="13">
        <f>[5]Dezembro!$H$34</f>
        <v>10.8</v>
      </c>
      <c r="AF9" s="13">
        <f>[5]Dezembro!$H$35</f>
        <v>9.3600000000000012</v>
      </c>
      <c r="AG9" s="22">
        <f t="shared" si="2"/>
        <v>24.840000000000003</v>
      </c>
      <c r="AH9" s="66">
        <f t="shared" si="1"/>
        <v>13.494193548387099</v>
      </c>
    </row>
    <row r="10" spans="1:34" ht="17.100000000000001" customHeight="1" x14ac:dyDescent="0.2">
      <c r="A10" s="38" t="s">
        <v>2</v>
      </c>
      <c r="B10" s="13">
        <f>[6]Dezembro!$H$5</f>
        <v>12.24</v>
      </c>
      <c r="C10" s="13">
        <f>[6]Dezembro!$H$6</f>
        <v>15.48</v>
      </c>
      <c r="D10" s="13">
        <f>[6]Dezembro!$H$7</f>
        <v>14.76</v>
      </c>
      <c r="E10" s="13">
        <f>[6]Dezembro!$H$8</f>
        <v>12.96</v>
      </c>
      <c r="F10" s="13">
        <f>[6]Dezembro!$H$9</f>
        <v>11.520000000000001</v>
      </c>
      <c r="G10" s="13">
        <f>[6]Dezembro!$H$10</f>
        <v>13.32</v>
      </c>
      <c r="H10" s="13">
        <f>[6]Dezembro!$H$11</f>
        <v>12.96</v>
      </c>
      <c r="I10" s="13">
        <f>[6]Dezembro!$H$12</f>
        <v>11.520000000000001</v>
      </c>
      <c r="J10" s="13">
        <f>[6]Dezembro!$H$13</f>
        <v>11.879999999999999</v>
      </c>
      <c r="K10" s="13">
        <f>[6]Dezembro!$H$14</f>
        <v>9</v>
      </c>
      <c r="L10" s="13">
        <f>[6]Dezembro!$H$15</f>
        <v>16.920000000000002</v>
      </c>
      <c r="M10" s="13">
        <f>[6]Dezembro!$H$16</f>
        <v>19.079999999999998</v>
      </c>
      <c r="N10" s="13">
        <f>[6]Dezembro!$H$17</f>
        <v>18.720000000000002</v>
      </c>
      <c r="O10" s="13">
        <f>[6]Dezembro!$H$18</f>
        <v>18</v>
      </c>
      <c r="P10" s="13">
        <f>[6]Dezembro!$H$19</f>
        <v>14.4</v>
      </c>
      <c r="Q10" s="13">
        <f>[6]Dezembro!$H$20</f>
        <v>13.68</v>
      </c>
      <c r="R10" s="13">
        <f>[6]Dezembro!$H$21</f>
        <v>43.92</v>
      </c>
      <c r="S10" s="13">
        <f>[6]Dezembro!$H$22</f>
        <v>14.04</v>
      </c>
      <c r="T10" s="13">
        <f>[6]Dezembro!$H$23</f>
        <v>14.4</v>
      </c>
      <c r="U10" s="13">
        <f>[6]Dezembro!$H$24</f>
        <v>28.44</v>
      </c>
      <c r="V10" s="13">
        <f>[6]Dezembro!$H$25</f>
        <v>11.16</v>
      </c>
      <c r="W10" s="13">
        <f>[6]Dezembro!$H$26</f>
        <v>25.2</v>
      </c>
      <c r="X10" s="13">
        <f>[6]Dezembro!$H$27</f>
        <v>19.8</v>
      </c>
      <c r="Y10" s="13">
        <f>[6]Dezembro!$H$28</f>
        <v>12.6</v>
      </c>
      <c r="Z10" s="13">
        <f>[6]Dezembro!$H$29</f>
        <v>10.08</v>
      </c>
      <c r="AA10" s="13">
        <f>[6]Dezembro!$H$30</f>
        <v>17.64</v>
      </c>
      <c r="AB10" s="13">
        <f>[6]Dezembro!$H$31</f>
        <v>19.079999999999998</v>
      </c>
      <c r="AC10" s="13">
        <f>[6]Dezembro!$H$32</f>
        <v>18</v>
      </c>
      <c r="AD10" s="13">
        <f>[6]Dezembro!$H$33</f>
        <v>15.120000000000001</v>
      </c>
      <c r="AE10" s="13">
        <f>[6]Dezembro!$H$34</f>
        <v>19.079999999999998</v>
      </c>
      <c r="AF10" s="13">
        <f>[6]Dezembro!$H$35</f>
        <v>18.720000000000002</v>
      </c>
      <c r="AG10" s="22">
        <f t="shared" si="2"/>
        <v>43.92</v>
      </c>
      <c r="AH10" s="66">
        <f t="shared" si="1"/>
        <v>16.571612903225809</v>
      </c>
    </row>
    <row r="11" spans="1:34" ht="17.100000000000001" customHeight="1" x14ac:dyDescent="0.2">
      <c r="A11" s="38" t="s">
        <v>3</v>
      </c>
      <c r="B11" s="13">
        <f>[7]Dezembro!$H$5</f>
        <v>21.240000000000002</v>
      </c>
      <c r="C11" s="13">
        <f>[7]Dezembro!$H$6</f>
        <v>16.2</v>
      </c>
      <c r="D11" s="13">
        <f>[7]Dezembro!$H$7</f>
        <v>12.24</v>
      </c>
      <c r="E11" s="13">
        <f>[7]Dezembro!$H$8</f>
        <v>18</v>
      </c>
      <c r="F11" s="13">
        <f>[7]Dezembro!$H$9</f>
        <v>30.96</v>
      </c>
      <c r="G11" s="13">
        <f>[7]Dezembro!$H$10</f>
        <v>17.28</v>
      </c>
      <c r="H11" s="13">
        <f>[7]Dezembro!$H$11</f>
        <v>18.36</v>
      </c>
      <c r="I11" s="13">
        <f>[7]Dezembro!$H$12</f>
        <v>17.64</v>
      </c>
      <c r="J11" s="13">
        <f>[7]Dezembro!$H$13</f>
        <v>14.04</v>
      </c>
      <c r="K11" s="13">
        <f>[7]Dezembro!$H$14</f>
        <v>12.6</v>
      </c>
      <c r="L11" s="13">
        <f>[7]Dezembro!$H$15</f>
        <v>11.16</v>
      </c>
      <c r="M11" s="13">
        <f>[7]Dezembro!$H$16</f>
        <v>13.68</v>
      </c>
      <c r="N11" s="13">
        <f>[7]Dezembro!$H$17</f>
        <v>21.240000000000002</v>
      </c>
      <c r="O11" s="13">
        <f>[7]Dezembro!$H$18</f>
        <v>15.840000000000002</v>
      </c>
      <c r="P11" s="13">
        <f>[7]Dezembro!$H$19</f>
        <v>15.840000000000002</v>
      </c>
      <c r="Q11" s="13">
        <f>[7]Dezembro!$H$20</f>
        <v>22.68</v>
      </c>
      <c r="R11" s="13">
        <f>[7]Dezembro!$H$21</f>
        <v>23.400000000000002</v>
      </c>
      <c r="S11" s="13">
        <f>[7]Dezembro!$H$22</f>
        <v>11.16</v>
      </c>
      <c r="T11" s="13">
        <f>[7]Dezembro!$H$23</f>
        <v>15.48</v>
      </c>
      <c r="U11" s="13">
        <f>[7]Dezembro!$H$24</f>
        <v>18</v>
      </c>
      <c r="V11" s="13">
        <f>[7]Dezembro!$H$25</f>
        <v>11.16</v>
      </c>
      <c r="W11" s="13">
        <f>[7]Dezembro!$H$26</f>
        <v>10.8</v>
      </c>
      <c r="X11" s="13">
        <f>[7]Dezembro!$H$27</f>
        <v>17.28</v>
      </c>
      <c r="Y11" s="13">
        <f>[7]Dezembro!$H$28</f>
        <v>14.76</v>
      </c>
      <c r="Z11" s="13">
        <f>[7]Dezembro!$H$29</f>
        <v>12.6</v>
      </c>
      <c r="AA11" s="13">
        <f>[7]Dezembro!$H$30</f>
        <v>11.16</v>
      </c>
      <c r="AB11" s="13">
        <f>[7]Dezembro!$H$31</f>
        <v>15.48</v>
      </c>
      <c r="AC11" s="13">
        <f>[7]Dezembro!$H$32</f>
        <v>9.7200000000000006</v>
      </c>
      <c r="AD11" s="13">
        <f>[7]Dezembro!$H$33</f>
        <v>37.080000000000005</v>
      </c>
      <c r="AE11" s="13">
        <f>[7]Dezembro!$H$34</f>
        <v>10.44</v>
      </c>
      <c r="AF11" s="13">
        <f>[7]Dezembro!$H$35</f>
        <v>24.12</v>
      </c>
      <c r="AG11" s="22">
        <f>MAX(B11:AF11)</f>
        <v>37.080000000000005</v>
      </c>
      <c r="AH11" s="66">
        <f>AVERAGE(B11:AF11)</f>
        <v>16.827096774193553</v>
      </c>
    </row>
    <row r="12" spans="1:34" ht="17.100000000000001" customHeight="1" x14ac:dyDescent="0.2">
      <c r="A12" s="38" t="s">
        <v>4</v>
      </c>
      <c r="B12" s="13">
        <f>[8]Dezembro!$H$5</f>
        <v>22.68</v>
      </c>
      <c r="C12" s="13">
        <f>[8]Dezembro!$H$6</f>
        <v>22.32</v>
      </c>
      <c r="D12" s="13">
        <f>[8]Dezembro!$H$7</f>
        <v>14.04</v>
      </c>
      <c r="E12" s="13">
        <f>[8]Dezembro!$H$8</f>
        <v>12.96</v>
      </c>
      <c r="F12" s="13">
        <f>[8]Dezembro!$H$9</f>
        <v>12.6</v>
      </c>
      <c r="G12" s="13">
        <f>[8]Dezembro!$H$10</f>
        <v>12.96</v>
      </c>
      <c r="H12" s="13">
        <f>[8]Dezembro!$H$11</f>
        <v>19.8</v>
      </c>
      <c r="I12" s="13">
        <f>[8]Dezembro!$H$12</f>
        <v>18</v>
      </c>
      <c r="J12" s="13">
        <f>[8]Dezembro!$H$13</f>
        <v>14.76</v>
      </c>
      <c r="K12" s="13">
        <f>[8]Dezembro!$H$14</f>
        <v>7.5600000000000005</v>
      </c>
      <c r="L12" s="13">
        <f>[8]Dezembro!$H$15</f>
        <v>8.2799999999999994</v>
      </c>
      <c r="M12" s="13">
        <f>[8]Dezembro!$H$16</f>
        <v>12.96</v>
      </c>
      <c r="N12" s="13">
        <f>[8]Dezembro!$H$17</f>
        <v>19.8</v>
      </c>
      <c r="O12" s="13">
        <f>[8]Dezembro!$H$18</f>
        <v>20.52</v>
      </c>
      <c r="P12" s="13">
        <f>[8]Dezembro!$H$19</f>
        <v>12.24</v>
      </c>
      <c r="Q12" s="13">
        <f>[8]Dezembro!$H$20</f>
        <v>19.079999999999998</v>
      </c>
      <c r="R12" s="13">
        <f>[8]Dezembro!$H$21</f>
        <v>24.12</v>
      </c>
      <c r="S12" s="13">
        <f>[8]Dezembro!$H$22</f>
        <v>12.6</v>
      </c>
      <c r="T12" s="13">
        <f>[8]Dezembro!$H$23</f>
        <v>18</v>
      </c>
      <c r="U12" s="13">
        <f>[8]Dezembro!$H$24</f>
        <v>12.96</v>
      </c>
      <c r="V12" s="13">
        <f>[8]Dezembro!$H$25</f>
        <v>20.16</v>
      </c>
      <c r="W12" s="13">
        <f>[8]Dezembro!$H$26</f>
        <v>17.64</v>
      </c>
      <c r="X12" s="13">
        <f>[8]Dezembro!$H$27</f>
        <v>16.559999999999999</v>
      </c>
      <c r="Y12" s="13">
        <f>[8]Dezembro!$H$28</f>
        <v>18.36</v>
      </c>
      <c r="Z12" s="13">
        <f>[8]Dezembro!$H$29</f>
        <v>15.120000000000001</v>
      </c>
      <c r="AA12" s="13">
        <f>[8]Dezembro!$H$30</f>
        <v>14.4</v>
      </c>
      <c r="AB12" s="13">
        <f>[8]Dezembro!$H$31</f>
        <v>19.440000000000001</v>
      </c>
      <c r="AC12" s="13">
        <f>[8]Dezembro!$H$32</f>
        <v>17.28</v>
      </c>
      <c r="AD12" s="13">
        <f>[8]Dezembro!$H$33</f>
        <v>19.8</v>
      </c>
      <c r="AE12" s="13">
        <f>[8]Dezembro!$H$34</f>
        <v>32.76</v>
      </c>
      <c r="AF12" s="13">
        <f>[8]Dezembro!$H$35</f>
        <v>28.8</v>
      </c>
      <c r="AG12" s="22">
        <f t="shared" si="2"/>
        <v>32.76</v>
      </c>
      <c r="AH12" s="66">
        <f t="shared" si="1"/>
        <v>17.372903225806454</v>
      </c>
    </row>
    <row r="13" spans="1:34" ht="17.100000000000001" customHeight="1" x14ac:dyDescent="0.2">
      <c r="A13" s="38" t="s">
        <v>5</v>
      </c>
      <c r="B13" s="13">
        <f>[9]Dezembro!$H$5</f>
        <v>4.32</v>
      </c>
      <c r="C13" s="13">
        <f>[9]Dezembro!$H$6</f>
        <v>9.3600000000000012</v>
      </c>
      <c r="D13" s="13">
        <f>[9]Dezembro!$H$7</f>
        <v>8.64</v>
      </c>
      <c r="E13" s="13">
        <f>[9]Dezembro!$H$8</f>
        <v>13.32</v>
      </c>
      <c r="F13" s="13">
        <f>[9]Dezembro!$H$9</f>
        <v>12.6</v>
      </c>
      <c r="G13" s="13">
        <f>[9]Dezembro!$H$10</f>
        <v>12.24</v>
      </c>
      <c r="H13" s="13">
        <f>[9]Dezembro!$H$11</f>
        <v>16.2</v>
      </c>
      <c r="I13" s="13">
        <f>[9]Dezembro!$H$12</f>
        <v>10.44</v>
      </c>
      <c r="J13" s="13">
        <f>[9]Dezembro!$H$13</f>
        <v>13.68</v>
      </c>
      <c r="K13" s="13">
        <f>[9]Dezembro!$H$14</f>
        <v>19.440000000000001</v>
      </c>
      <c r="L13" s="13">
        <f>[9]Dezembro!$H$15</f>
        <v>10.08</v>
      </c>
      <c r="M13" s="13">
        <f>[9]Dezembro!$H$16</f>
        <v>9.7200000000000006</v>
      </c>
      <c r="N13" s="13">
        <f>[9]Dezembro!$H$17</f>
        <v>8.64</v>
      </c>
      <c r="O13" s="13">
        <f>[9]Dezembro!$H$18</f>
        <v>0</v>
      </c>
      <c r="P13" s="13">
        <f>[9]Dezembro!$H$19</f>
        <v>9</v>
      </c>
      <c r="Q13" s="13">
        <f>[9]Dezembro!$H$20</f>
        <v>10.8</v>
      </c>
      <c r="R13" s="13">
        <f>[9]Dezembro!$H$21</f>
        <v>13.32</v>
      </c>
      <c r="S13" s="13">
        <f>[9]Dezembro!$H$22</f>
        <v>13.32</v>
      </c>
      <c r="T13" s="13">
        <f>[9]Dezembro!$H$23</f>
        <v>10.08</v>
      </c>
      <c r="U13" s="13">
        <f>[9]Dezembro!$H$24</f>
        <v>16.559999999999999</v>
      </c>
      <c r="V13" s="13">
        <f>[9]Dezembro!$H$25</f>
        <v>14.76</v>
      </c>
      <c r="W13" s="13">
        <f>[9]Dezembro!$H$26</f>
        <v>10.44</v>
      </c>
      <c r="X13" s="13">
        <f>[9]Dezembro!$H$27</f>
        <v>34.92</v>
      </c>
      <c r="Y13" s="13">
        <f>[9]Dezembro!$H$28</f>
        <v>10.8</v>
      </c>
      <c r="Z13" s="13">
        <f>[9]Dezembro!$H$29</f>
        <v>12.6</v>
      </c>
      <c r="AA13" s="13">
        <f>[9]Dezembro!$H$30</f>
        <v>20.16</v>
      </c>
      <c r="AB13" s="13">
        <f>[9]Dezembro!$H$31</f>
        <v>11.879999999999999</v>
      </c>
      <c r="AC13" s="13">
        <f>[9]Dezembro!$H$32</f>
        <v>10.8</v>
      </c>
      <c r="AD13" s="13">
        <f>[9]Dezembro!$H$33</f>
        <v>13.68</v>
      </c>
      <c r="AE13" s="13">
        <f>[9]Dezembro!$H$34</f>
        <v>10.08</v>
      </c>
      <c r="AF13" s="13">
        <f>[9]Dezembro!$H$35</f>
        <v>16.920000000000002</v>
      </c>
      <c r="AG13" s="22">
        <f t="shared" si="2"/>
        <v>34.92</v>
      </c>
      <c r="AH13" s="66">
        <f t="shared" si="1"/>
        <v>12.54193548387097</v>
      </c>
    </row>
    <row r="14" spans="1:34" ht="17.100000000000001" customHeight="1" x14ac:dyDescent="0.2">
      <c r="A14" s="38" t="s">
        <v>48</v>
      </c>
      <c r="B14" s="13">
        <f>[10]Dezembro!$H$5</f>
        <v>23.040000000000003</v>
      </c>
      <c r="C14" s="13">
        <f>[10]Dezembro!$H$6</f>
        <v>20.52</v>
      </c>
      <c r="D14" s="13">
        <f>[10]Dezembro!$H$7</f>
        <v>23.400000000000002</v>
      </c>
      <c r="E14" s="13">
        <f>[10]Dezembro!$H$8</f>
        <v>18</v>
      </c>
      <c r="F14" s="13">
        <f>[10]Dezembro!$H$9</f>
        <v>21.96</v>
      </c>
      <c r="G14" s="13">
        <f>[10]Dezembro!$H$10</f>
        <v>17.64</v>
      </c>
      <c r="H14" s="13">
        <f>[10]Dezembro!$H$11</f>
        <v>19.079999999999998</v>
      </c>
      <c r="I14" s="13">
        <f>[10]Dezembro!$H$12</f>
        <v>24.12</v>
      </c>
      <c r="J14" s="13">
        <f>[10]Dezembro!$H$13</f>
        <v>16.2</v>
      </c>
      <c r="K14" s="13">
        <f>[10]Dezembro!$H$14</f>
        <v>17.28</v>
      </c>
      <c r="L14" s="13">
        <f>[10]Dezembro!$H$15</f>
        <v>13.68</v>
      </c>
      <c r="M14" s="13">
        <f>[10]Dezembro!$H$16</f>
        <v>14.76</v>
      </c>
      <c r="N14" s="13">
        <f>[10]Dezembro!$H$17</f>
        <v>16.559999999999999</v>
      </c>
      <c r="O14" s="13">
        <f>[10]Dezembro!$H$18</f>
        <v>18</v>
      </c>
      <c r="P14" s="13">
        <f>[10]Dezembro!$H$19</f>
        <v>19.8</v>
      </c>
      <c r="Q14" s="13">
        <f>[10]Dezembro!$H$20</f>
        <v>20.88</v>
      </c>
      <c r="R14" s="13">
        <f>[10]Dezembro!$H$21</f>
        <v>28.44</v>
      </c>
      <c r="S14" s="13">
        <f>[10]Dezembro!$H$22</f>
        <v>22.32</v>
      </c>
      <c r="T14" s="13">
        <f>[10]Dezembro!$H$23</f>
        <v>23.040000000000003</v>
      </c>
      <c r="U14" s="13">
        <f>[10]Dezembro!$H$24</f>
        <v>28.08</v>
      </c>
      <c r="V14" s="13">
        <f>[10]Dezembro!$H$25</f>
        <v>29.880000000000003</v>
      </c>
      <c r="W14" s="13">
        <f>[10]Dezembro!$H$26</f>
        <v>25.56</v>
      </c>
      <c r="X14" s="13">
        <f>[10]Dezembro!$H$27</f>
        <v>21.96</v>
      </c>
      <c r="Y14" s="13">
        <f>[10]Dezembro!$H$28</f>
        <v>16.920000000000002</v>
      </c>
      <c r="Z14" s="13">
        <f>[10]Dezembro!$H$29</f>
        <v>16.559999999999999</v>
      </c>
      <c r="AA14" s="13">
        <f>[10]Dezembro!$H$30</f>
        <v>20.52</v>
      </c>
      <c r="AB14" s="13">
        <f>[10]Dezembro!$H$31</f>
        <v>13.32</v>
      </c>
      <c r="AC14" s="13">
        <f>[10]Dezembro!$H$32</f>
        <v>26.28</v>
      </c>
      <c r="AD14" s="13">
        <f>[10]Dezembro!$H$33</f>
        <v>17.28</v>
      </c>
      <c r="AE14" s="13">
        <f>[10]Dezembro!$H$34</f>
        <v>24.840000000000003</v>
      </c>
      <c r="AF14" s="13">
        <f>[10]Dezembro!$H$35</f>
        <v>31.319999999999997</v>
      </c>
      <c r="AG14" s="22">
        <f>MAX(B14:AF14)</f>
        <v>31.319999999999997</v>
      </c>
      <c r="AH14" s="66">
        <f>AVERAGE(B14:AF14)</f>
        <v>21.007741935483871</v>
      </c>
    </row>
    <row r="15" spans="1:34" ht="17.100000000000001" customHeight="1" x14ac:dyDescent="0.2">
      <c r="A15" s="38" t="s">
        <v>6</v>
      </c>
      <c r="B15" s="13">
        <f>[11]Dezembro!$H$5</f>
        <v>10.44</v>
      </c>
      <c r="C15" s="13">
        <f>[11]Dezembro!$H$6</f>
        <v>13.68</v>
      </c>
      <c r="D15" s="13">
        <f>[11]Dezembro!$H$7</f>
        <v>14.76</v>
      </c>
      <c r="E15" s="13">
        <f>[11]Dezembro!$H$8</f>
        <v>17.64</v>
      </c>
      <c r="F15" s="13">
        <f>[11]Dezembro!$H$9</f>
        <v>12.96</v>
      </c>
      <c r="G15" s="13">
        <f>[11]Dezembro!$H$10</f>
        <v>12.96</v>
      </c>
      <c r="H15" s="13">
        <f>[11]Dezembro!$H$11</f>
        <v>19.079999999999998</v>
      </c>
      <c r="I15" s="13">
        <f>[11]Dezembro!$H$12</f>
        <v>19.079999999999998</v>
      </c>
      <c r="J15" s="13">
        <f>[11]Dezembro!$H$13</f>
        <v>10.44</v>
      </c>
      <c r="K15" s="13">
        <f>[11]Dezembro!$H$14</f>
        <v>9.7200000000000006</v>
      </c>
      <c r="L15" s="13">
        <f>[11]Dezembro!$H$15</f>
        <v>7.9200000000000008</v>
      </c>
      <c r="M15" s="13">
        <f>[11]Dezembro!$H$16</f>
        <v>7.5600000000000005</v>
      </c>
      <c r="N15" s="13">
        <f>[11]Dezembro!$H$17</f>
        <v>13.68</v>
      </c>
      <c r="O15" s="13">
        <f>[11]Dezembro!$H$18</f>
        <v>8.64</v>
      </c>
      <c r="P15" s="13">
        <f>[11]Dezembro!$H$19</f>
        <v>11.520000000000001</v>
      </c>
      <c r="Q15" s="13">
        <f>[11]Dezembro!$H$20</f>
        <v>18.720000000000002</v>
      </c>
      <c r="R15" s="13">
        <f>[11]Dezembro!$H$21</f>
        <v>19.440000000000001</v>
      </c>
      <c r="S15" s="13">
        <f>[11]Dezembro!$H$22</f>
        <v>9.3600000000000012</v>
      </c>
      <c r="T15" s="13">
        <f>[11]Dezembro!$H$23</f>
        <v>20.52</v>
      </c>
      <c r="U15" s="13">
        <f>[11]Dezembro!$H$24</f>
        <v>25.2</v>
      </c>
      <c r="V15" s="13">
        <f>[11]Dezembro!$H$25</f>
        <v>12.24</v>
      </c>
      <c r="W15" s="13">
        <f>[11]Dezembro!$H$26</f>
        <v>16.2</v>
      </c>
      <c r="X15" s="13">
        <f>[11]Dezembro!$H$27</f>
        <v>12.24</v>
      </c>
      <c r="Y15" s="13">
        <f>[11]Dezembro!$H$28</f>
        <v>18</v>
      </c>
      <c r="Z15" s="13">
        <f>[11]Dezembro!$H$29</f>
        <v>16.559999999999999</v>
      </c>
      <c r="AA15" s="13">
        <f>[11]Dezembro!$H$30</f>
        <v>16.559999999999999</v>
      </c>
      <c r="AB15" s="13">
        <f>[11]Dezembro!$H$31</f>
        <v>15.48</v>
      </c>
      <c r="AC15" s="13">
        <f>[11]Dezembro!$H$32</f>
        <v>15.840000000000002</v>
      </c>
      <c r="AD15" s="13">
        <f>[11]Dezembro!$H$33</f>
        <v>17.28</v>
      </c>
      <c r="AE15" s="13">
        <f>[11]Dezembro!$H$34</f>
        <v>18</v>
      </c>
      <c r="AF15" s="13">
        <f>[11]Dezembro!$H$35</f>
        <v>22.68</v>
      </c>
      <c r="AG15" s="22">
        <f t="shared" si="2"/>
        <v>25.2</v>
      </c>
      <c r="AH15" s="66">
        <f t="shared" si="1"/>
        <v>14.980645161290324</v>
      </c>
    </row>
    <row r="16" spans="1:34" ht="17.100000000000001" customHeight="1" x14ac:dyDescent="0.2">
      <c r="A16" s="38" t="s">
        <v>7</v>
      </c>
      <c r="B16" s="13">
        <f>[12]Dezembro!$H$5</f>
        <v>1.4400000000000002</v>
      </c>
      <c r="C16" s="13">
        <f>[12]Dezembro!$H$6</f>
        <v>6.48</v>
      </c>
      <c r="D16" s="13">
        <f>[12]Dezembro!$H$7</f>
        <v>2.52</v>
      </c>
      <c r="E16" s="13">
        <f>[12]Dezembro!$H$8</f>
        <v>0</v>
      </c>
      <c r="F16" s="13">
        <f>[12]Dezembro!$H$9</f>
        <v>3.24</v>
      </c>
      <c r="G16" s="13">
        <f>[12]Dezembro!$H$10</f>
        <v>2.52</v>
      </c>
      <c r="H16" s="13">
        <f>[12]Dezembro!$H$11</f>
        <v>4.6800000000000006</v>
      </c>
      <c r="I16" s="13">
        <f>[12]Dezembro!$H$12</f>
        <v>0</v>
      </c>
      <c r="J16" s="13">
        <f>[12]Dezembro!$H$13</f>
        <v>0</v>
      </c>
      <c r="K16" s="13">
        <f>[12]Dezembro!$H$14</f>
        <v>0</v>
      </c>
      <c r="L16" s="13">
        <f>[12]Dezembro!$H$15</f>
        <v>5.04</v>
      </c>
      <c r="M16" s="13">
        <f>[12]Dezembro!$H$16</f>
        <v>3.9600000000000004</v>
      </c>
      <c r="N16" s="13">
        <f>[12]Dezembro!$H$17</f>
        <v>8.2799999999999994</v>
      </c>
      <c r="O16" s="13">
        <f>[12]Dezembro!$H$18</f>
        <v>5.7600000000000007</v>
      </c>
      <c r="P16" s="13">
        <f>[12]Dezembro!$H$19</f>
        <v>0.36000000000000004</v>
      </c>
      <c r="Q16" s="13">
        <f>[12]Dezembro!$H$20</f>
        <v>3.24</v>
      </c>
      <c r="R16" s="13">
        <f>[12]Dezembro!$H$21</f>
        <v>3.6</v>
      </c>
      <c r="S16" s="13">
        <f>[12]Dezembro!$H$22</f>
        <v>0</v>
      </c>
      <c r="T16" s="13">
        <f>[12]Dezembro!$H$23</f>
        <v>5.04</v>
      </c>
      <c r="U16" s="13">
        <f>[12]Dezembro!$H$24</f>
        <v>8.2799999999999994</v>
      </c>
      <c r="V16" s="13">
        <f>[12]Dezembro!$H$25</f>
        <v>0</v>
      </c>
      <c r="W16" s="13">
        <f>[12]Dezembro!$H$26</f>
        <v>0.72000000000000008</v>
      </c>
      <c r="X16" s="13">
        <f>[12]Dezembro!$H$27</f>
        <v>7.9200000000000008</v>
      </c>
      <c r="Y16" s="13" t="str">
        <f>[12]Dezembro!$H$28</f>
        <v>*</v>
      </c>
      <c r="Z16" s="13" t="str">
        <f>[12]Dezembro!$H$29</f>
        <v>*</v>
      </c>
      <c r="AA16" s="13" t="str">
        <f>[12]Dezembro!$H$30</f>
        <v>*</v>
      </c>
      <c r="AB16" s="13" t="str">
        <f>[12]Dezembro!$H$31</f>
        <v>*</v>
      </c>
      <c r="AC16" s="13" t="str">
        <f>[12]Dezembro!$H$32</f>
        <v>*</v>
      </c>
      <c r="AD16" s="13" t="str">
        <f>[12]Dezembro!$H$33</f>
        <v>*</v>
      </c>
      <c r="AE16" s="13" t="str">
        <f>[12]Dezembro!$H$34</f>
        <v>*</v>
      </c>
      <c r="AF16" s="13" t="str">
        <f>[12]Dezembro!$H$35</f>
        <v>*</v>
      </c>
      <c r="AG16" s="22">
        <f t="shared" si="2"/>
        <v>8.2799999999999994</v>
      </c>
      <c r="AH16" s="66">
        <f t="shared" si="1"/>
        <v>3.1773913043478261</v>
      </c>
    </row>
    <row r="17" spans="1:34" ht="17.100000000000001" customHeight="1" x14ac:dyDescent="0.2">
      <c r="A17" s="38" t="s">
        <v>8</v>
      </c>
      <c r="B17" s="13">
        <f>[13]Dezembro!$H$5</f>
        <v>20.88</v>
      </c>
      <c r="C17" s="13">
        <f>[13]Dezembro!$H$6</f>
        <v>23.759999999999998</v>
      </c>
      <c r="D17" s="13">
        <f>[13]Dezembro!$H$7</f>
        <v>15.840000000000002</v>
      </c>
      <c r="E17" s="13">
        <f>[13]Dezembro!$H$8</f>
        <v>14.4</v>
      </c>
      <c r="F17" s="13">
        <f>[13]Dezembro!$H$9</f>
        <v>7.5600000000000005</v>
      </c>
      <c r="G17" s="13">
        <f>[13]Dezembro!$H$10</f>
        <v>21.6</v>
      </c>
      <c r="H17" s="13">
        <f>[13]Dezembro!$H$11</f>
        <v>19.079999999999998</v>
      </c>
      <c r="I17" s="13">
        <f>[13]Dezembro!$H$12</f>
        <v>0</v>
      </c>
      <c r="J17" s="13">
        <f>[13]Dezembro!$H$13</f>
        <v>8.64</v>
      </c>
      <c r="K17" s="13">
        <f>[13]Dezembro!$H$14</f>
        <v>11.16</v>
      </c>
      <c r="L17" s="13">
        <f>[13]Dezembro!$H$15</f>
        <v>14.76</v>
      </c>
      <c r="M17" s="13">
        <f>[13]Dezembro!$H$16</f>
        <v>25.56</v>
      </c>
      <c r="N17" s="13">
        <f>[13]Dezembro!$H$17</f>
        <v>19.079999999999998</v>
      </c>
      <c r="O17" s="13">
        <f>[13]Dezembro!$H$18</f>
        <v>10.44</v>
      </c>
      <c r="P17" s="13">
        <f>[13]Dezembro!$H$19</f>
        <v>6.48</v>
      </c>
      <c r="Q17" s="13">
        <f>[13]Dezembro!$H$20</f>
        <v>14.76</v>
      </c>
      <c r="R17" s="13">
        <f>[13]Dezembro!$H$21</f>
        <v>33.119999999999997</v>
      </c>
      <c r="S17" s="13">
        <f>[13]Dezembro!$H$22</f>
        <v>11.520000000000001</v>
      </c>
      <c r="T17" s="13">
        <f>[13]Dezembro!$H$23</f>
        <v>21.6</v>
      </c>
      <c r="U17" s="13">
        <f>[13]Dezembro!$H$24</f>
        <v>10.08</v>
      </c>
      <c r="V17" s="13">
        <f>[13]Dezembro!$H$25</f>
        <v>4.32</v>
      </c>
      <c r="W17" s="13">
        <f>[13]Dezembro!$H$26</f>
        <v>9.3600000000000012</v>
      </c>
      <c r="X17" s="13">
        <f>[13]Dezembro!$H$27</f>
        <v>15.120000000000001</v>
      </c>
      <c r="Y17" s="13">
        <f>[13]Dezembro!$H$28</f>
        <v>20.16</v>
      </c>
      <c r="Z17" s="13">
        <f>[13]Dezembro!$H$29</f>
        <v>7.2</v>
      </c>
      <c r="AA17" s="13">
        <f>[13]Dezembro!$H$30</f>
        <v>12.96</v>
      </c>
      <c r="AB17" s="13">
        <f>[13]Dezembro!$H$31</f>
        <v>14.04</v>
      </c>
      <c r="AC17" s="13">
        <f>[13]Dezembro!$H$32</f>
        <v>2.8800000000000003</v>
      </c>
      <c r="AD17" s="13">
        <f>[13]Dezembro!$H$33</f>
        <v>8.64</v>
      </c>
      <c r="AE17" s="13">
        <f>[13]Dezembro!$H$34</f>
        <v>12.6</v>
      </c>
      <c r="AF17" s="13">
        <f>[13]Dezembro!$H$35</f>
        <v>6.12</v>
      </c>
      <c r="AG17" s="22">
        <f t="shared" si="2"/>
        <v>33.119999999999997</v>
      </c>
      <c r="AH17" s="66">
        <f>AVERAGE(B17:AF17)</f>
        <v>13.668387096774193</v>
      </c>
    </row>
    <row r="18" spans="1:34" ht="17.100000000000001" customHeight="1" x14ac:dyDescent="0.2">
      <c r="A18" s="38" t="s">
        <v>9</v>
      </c>
      <c r="B18" s="13">
        <f>[14]Dezembro!$H$5</f>
        <v>15.840000000000002</v>
      </c>
      <c r="C18" s="13">
        <f>[14]Dezembro!$H$6</f>
        <v>16.559999999999999</v>
      </c>
      <c r="D18" s="13">
        <f>[14]Dezembro!$H$7</f>
        <v>12.96</v>
      </c>
      <c r="E18" s="13">
        <f>[14]Dezembro!$H$8</f>
        <v>11.879999999999999</v>
      </c>
      <c r="F18" s="13">
        <f>[14]Dezembro!$H$9</f>
        <v>19.440000000000001</v>
      </c>
      <c r="G18" s="13">
        <f>[14]Dezembro!$H$10</f>
        <v>25.92</v>
      </c>
      <c r="H18" s="13">
        <f>[14]Dezembro!$H$11</f>
        <v>24.12</v>
      </c>
      <c r="I18" s="13">
        <f>[14]Dezembro!$H$12</f>
        <v>12.24</v>
      </c>
      <c r="J18" s="13">
        <f>[14]Dezembro!$H$13</f>
        <v>10.8</v>
      </c>
      <c r="K18" s="13">
        <f>[14]Dezembro!$H$14</f>
        <v>12.96</v>
      </c>
      <c r="L18" s="13">
        <f>[14]Dezembro!$H$15</f>
        <v>21.96</v>
      </c>
      <c r="M18" s="13">
        <f>[14]Dezembro!$H$16</f>
        <v>16.920000000000002</v>
      </c>
      <c r="N18" s="13">
        <f>[14]Dezembro!$H$17</f>
        <v>19.079999999999998</v>
      </c>
      <c r="O18" s="13">
        <f>[14]Dezembro!$H$18</f>
        <v>14.04</v>
      </c>
      <c r="P18" s="13">
        <f>[14]Dezembro!$H$19</f>
        <v>11.16</v>
      </c>
      <c r="Q18" s="13">
        <f>[14]Dezembro!$H$20</f>
        <v>15.48</v>
      </c>
      <c r="R18" s="13">
        <f>[14]Dezembro!$H$21</f>
        <v>14.4</v>
      </c>
      <c r="S18" s="13">
        <f>[14]Dezembro!$H$22</f>
        <v>15.48</v>
      </c>
      <c r="T18" s="13">
        <f>[14]Dezembro!$H$23</f>
        <v>12.96</v>
      </c>
      <c r="U18" s="13">
        <f>[14]Dezembro!$H$24</f>
        <v>15.48</v>
      </c>
      <c r="V18" s="13">
        <f>[14]Dezembro!$H$25</f>
        <v>14.76</v>
      </c>
      <c r="W18" s="13">
        <f>[14]Dezembro!$H$26</f>
        <v>14.76</v>
      </c>
      <c r="X18" s="13">
        <f>[14]Dezembro!$H$27</f>
        <v>21.96</v>
      </c>
      <c r="Y18" s="13">
        <f>[14]Dezembro!$H$28</f>
        <v>21.96</v>
      </c>
      <c r="Z18" s="13">
        <f>[14]Dezembro!$H$29</f>
        <v>7.9200000000000008</v>
      </c>
      <c r="AA18" s="13">
        <f>[14]Dezembro!$H$30</f>
        <v>14.4</v>
      </c>
      <c r="AB18" s="13">
        <f>[14]Dezembro!$H$31</f>
        <v>12.6</v>
      </c>
      <c r="AC18" s="13">
        <f>[14]Dezembro!$H$32</f>
        <v>14.4</v>
      </c>
      <c r="AD18" s="13">
        <f>[14]Dezembro!$H$33</f>
        <v>17.28</v>
      </c>
      <c r="AE18" s="13">
        <f>[14]Dezembro!$H$34</f>
        <v>18.720000000000002</v>
      </c>
      <c r="AF18" s="13">
        <f>[14]Dezembro!$H$35</f>
        <v>26.64</v>
      </c>
      <c r="AG18" s="22">
        <f t="shared" si="2"/>
        <v>26.64</v>
      </c>
      <c r="AH18" s="66">
        <f t="shared" ref="AH18:AH29" si="3">AVERAGE(B18:AF18)</f>
        <v>16.292903225806448</v>
      </c>
    </row>
    <row r="19" spans="1:34" ht="17.100000000000001" customHeight="1" x14ac:dyDescent="0.2">
      <c r="A19" s="38" t="s">
        <v>47</v>
      </c>
      <c r="B19" s="13">
        <f>[15]Dezembro!$H$5</f>
        <v>5.4</v>
      </c>
      <c r="C19" s="13">
        <f>[15]Dezembro!$H$6</f>
        <v>11.520000000000001</v>
      </c>
      <c r="D19" s="13">
        <f>[15]Dezembro!$H$7</f>
        <v>11.16</v>
      </c>
      <c r="E19" s="13">
        <f>[15]Dezembro!$H$8</f>
        <v>12.24</v>
      </c>
      <c r="F19" s="13">
        <f>[15]Dezembro!$H$9</f>
        <v>10.08</v>
      </c>
      <c r="G19" s="13">
        <f>[15]Dezembro!$H$10</f>
        <v>11.879999999999999</v>
      </c>
      <c r="H19" s="13">
        <f>[15]Dezembro!$H$11</f>
        <v>10.08</v>
      </c>
      <c r="I19" s="13">
        <f>[15]Dezembro!$H$12</f>
        <v>6.48</v>
      </c>
      <c r="J19" s="13">
        <f>[15]Dezembro!$H$13</f>
        <v>9.3600000000000012</v>
      </c>
      <c r="K19" s="13">
        <f>[15]Dezembro!$H$14</f>
        <v>7.5600000000000005</v>
      </c>
      <c r="L19" s="13">
        <f>[15]Dezembro!$H$15</f>
        <v>7.9200000000000008</v>
      </c>
      <c r="M19" s="13">
        <f>[15]Dezembro!$H$16</f>
        <v>7.2</v>
      </c>
      <c r="N19" s="13">
        <f>[15]Dezembro!$H$17</f>
        <v>15.48</v>
      </c>
      <c r="O19" s="13">
        <f>[15]Dezembro!$H$18</f>
        <v>9.7200000000000006</v>
      </c>
      <c r="P19" s="13">
        <f>[15]Dezembro!$H$19</f>
        <v>14.04</v>
      </c>
      <c r="Q19" s="13">
        <f>[15]Dezembro!$H$20</f>
        <v>12.6</v>
      </c>
      <c r="R19" s="13">
        <f>[15]Dezembro!$H$21</f>
        <v>18</v>
      </c>
      <c r="S19" s="13">
        <f>[15]Dezembro!$H$22</f>
        <v>12.6</v>
      </c>
      <c r="T19" s="13">
        <f>[15]Dezembro!$H$23</f>
        <v>13.68</v>
      </c>
      <c r="U19" s="13">
        <f>[15]Dezembro!$H$24</f>
        <v>23.759999999999998</v>
      </c>
      <c r="V19" s="13">
        <f>[15]Dezembro!$H$25</f>
        <v>12.24</v>
      </c>
      <c r="W19" s="13">
        <f>[15]Dezembro!$H$26</f>
        <v>12.6</v>
      </c>
      <c r="X19" s="13">
        <f>[15]Dezembro!$H$27</f>
        <v>15.48</v>
      </c>
      <c r="Y19" s="13">
        <f>[15]Dezembro!$H$28</f>
        <v>12.96</v>
      </c>
      <c r="Z19" s="13">
        <f>[15]Dezembro!$H$29</f>
        <v>9</v>
      </c>
      <c r="AA19" s="13">
        <f>[15]Dezembro!$H$30</f>
        <v>19.440000000000001</v>
      </c>
      <c r="AB19" s="13">
        <f>[15]Dezembro!$H$31</f>
        <v>12.6</v>
      </c>
      <c r="AC19" s="13">
        <f>[15]Dezembro!$H$32</f>
        <v>14.76</v>
      </c>
      <c r="AD19" s="13">
        <f>[15]Dezembro!$H$33</f>
        <v>19.8</v>
      </c>
      <c r="AE19" s="13">
        <f>[15]Dezembro!$H$34</f>
        <v>13.32</v>
      </c>
      <c r="AF19" s="13">
        <f>[15]Dezembro!$H$35</f>
        <v>11.520000000000001</v>
      </c>
      <c r="AG19" s="22">
        <f t="shared" si="2"/>
        <v>23.759999999999998</v>
      </c>
      <c r="AH19" s="66">
        <f t="shared" si="3"/>
        <v>12.402580645161288</v>
      </c>
    </row>
    <row r="20" spans="1:34" ht="17.100000000000001" customHeight="1" x14ac:dyDescent="0.2">
      <c r="A20" s="38" t="s">
        <v>10</v>
      </c>
      <c r="B20" s="13">
        <f>[16]Dezembro!$H$5</f>
        <v>8.64</v>
      </c>
      <c r="C20" s="13">
        <f>[16]Dezembro!$H$6</f>
        <v>11.16</v>
      </c>
      <c r="D20" s="13">
        <f>[16]Dezembro!$H$7</f>
        <v>12.6</v>
      </c>
      <c r="E20" s="13">
        <f>[16]Dezembro!$H$8</f>
        <v>7.2</v>
      </c>
      <c r="F20" s="13">
        <f>[16]Dezembro!$H$9</f>
        <v>5.04</v>
      </c>
      <c r="G20" s="13">
        <f>[16]Dezembro!$H$10</f>
        <v>8.2799999999999994</v>
      </c>
      <c r="H20" s="13">
        <f>[16]Dezembro!$H$11</f>
        <v>8.64</v>
      </c>
      <c r="I20" s="13">
        <f>[16]Dezembro!$H$12</f>
        <v>7.2</v>
      </c>
      <c r="J20" s="13">
        <f>[16]Dezembro!$H$13</f>
        <v>8.2799999999999994</v>
      </c>
      <c r="K20" s="13">
        <f>[16]Dezembro!$H$14</f>
        <v>11.16</v>
      </c>
      <c r="L20" s="13">
        <f>[16]Dezembro!$H$15</f>
        <v>12.24</v>
      </c>
      <c r="M20" s="13">
        <f>[16]Dezembro!$H$16</f>
        <v>10.44</v>
      </c>
      <c r="N20" s="13">
        <f>[16]Dezembro!$H$17</f>
        <v>7.5600000000000005</v>
      </c>
      <c r="O20" s="13">
        <f>[16]Dezembro!$H$18</f>
        <v>7.9200000000000008</v>
      </c>
      <c r="P20" s="13">
        <f>[16]Dezembro!$H$19</f>
        <v>7.2</v>
      </c>
      <c r="Q20" s="13">
        <f>[16]Dezembro!$H$20</f>
        <v>12.6</v>
      </c>
      <c r="R20" s="13">
        <f>[16]Dezembro!$H$21</f>
        <v>12.24</v>
      </c>
      <c r="S20" s="13">
        <f>[16]Dezembro!$H$22</f>
        <v>12.24</v>
      </c>
      <c r="T20" s="13">
        <f>[16]Dezembro!$H$23</f>
        <v>11.520000000000001</v>
      </c>
      <c r="U20" s="13">
        <f>[16]Dezembro!$H$24</f>
        <v>10.8</v>
      </c>
      <c r="V20" s="13">
        <f>[16]Dezembro!$H$25</f>
        <v>16.559999999999999</v>
      </c>
      <c r="W20" s="13">
        <f>[16]Dezembro!$H$26</f>
        <v>8.64</v>
      </c>
      <c r="X20" s="13">
        <f>[16]Dezembro!$H$27</f>
        <v>14.04</v>
      </c>
      <c r="Y20" s="13">
        <f>[16]Dezembro!$H$28</f>
        <v>11.879999999999999</v>
      </c>
      <c r="Z20" s="13">
        <f>[16]Dezembro!$H$29</f>
        <v>6.48</v>
      </c>
      <c r="AA20" s="13">
        <f>[16]Dezembro!$H$30</f>
        <v>12.96</v>
      </c>
      <c r="AB20" s="13">
        <f>[16]Dezembro!$H$31</f>
        <v>12.24</v>
      </c>
      <c r="AC20" s="13">
        <f>[16]Dezembro!$H$32</f>
        <v>9</v>
      </c>
      <c r="AD20" s="13">
        <f>[16]Dezembro!$H$33</f>
        <v>9.7200000000000006</v>
      </c>
      <c r="AE20" s="13">
        <f>[16]Dezembro!$H$34</f>
        <v>12.24</v>
      </c>
      <c r="AF20" s="13">
        <f>[16]Dezembro!$H$35</f>
        <v>11.520000000000001</v>
      </c>
      <c r="AG20" s="22">
        <f>MAX(B20:AF20)</f>
        <v>16.559999999999999</v>
      </c>
      <c r="AH20" s="66">
        <f t="shared" si="3"/>
        <v>10.265806451612903</v>
      </c>
    </row>
    <row r="21" spans="1:34" ht="17.100000000000001" customHeight="1" x14ac:dyDescent="0.2">
      <c r="A21" s="38" t="s">
        <v>11</v>
      </c>
      <c r="B21" s="13">
        <f>[17]Dezembro!$H$5</f>
        <v>9.3600000000000012</v>
      </c>
      <c r="C21" s="13">
        <f>[17]Dezembro!$H$6</f>
        <v>12.24</v>
      </c>
      <c r="D21" s="13">
        <f>[17]Dezembro!$H$7</f>
        <v>12.6</v>
      </c>
      <c r="E21" s="13">
        <f>[17]Dezembro!$H$8</f>
        <v>10.44</v>
      </c>
      <c r="F21" s="13">
        <f>[17]Dezembro!$H$9</f>
        <v>8.2799999999999994</v>
      </c>
      <c r="G21" s="13">
        <f>[17]Dezembro!$H$10</f>
        <v>8.64</v>
      </c>
      <c r="H21" s="13">
        <f>[17]Dezembro!$H$11</f>
        <v>16.2</v>
      </c>
      <c r="I21" s="13">
        <f>[17]Dezembro!$H$12</f>
        <v>6.48</v>
      </c>
      <c r="J21" s="13">
        <f>[17]Dezembro!$H$13</f>
        <v>7.5600000000000005</v>
      </c>
      <c r="K21" s="13">
        <f>[17]Dezembro!$H$14</f>
        <v>8.2799999999999994</v>
      </c>
      <c r="L21" s="13">
        <f>[17]Dezembro!$H$15</f>
        <v>11.16</v>
      </c>
      <c r="M21" s="13">
        <f>[17]Dezembro!$H$16</f>
        <v>7.9200000000000008</v>
      </c>
      <c r="N21" s="13">
        <f>[17]Dezembro!$H$17</f>
        <v>19.8</v>
      </c>
      <c r="O21" s="13">
        <f>[17]Dezembro!$H$18</f>
        <v>12.96</v>
      </c>
      <c r="P21" s="13">
        <f>[17]Dezembro!$H$19</f>
        <v>5.7600000000000007</v>
      </c>
      <c r="Q21" s="13">
        <f>[17]Dezembro!$H$20</f>
        <v>8.2799999999999994</v>
      </c>
      <c r="R21" s="13">
        <f>[17]Dezembro!$H$21</f>
        <v>9.7200000000000006</v>
      </c>
      <c r="S21" s="13">
        <f>[17]Dezembro!$H$22</f>
        <v>9.3600000000000012</v>
      </c>
      <c r="T21" s="13">
        <f>[17]Dezembro!$H$23</f>
        <v>7.5600000000000005</v>
      </c>
      <c r="U21" s="13">
        <f>[17]Dezembro!$H$24</f>
        <v>7.9200000000000008</v>
      </c>
      <c r="V21" s="13">
        <f>[17]Dezembro!$H$25</f>
        <v>6.48</v>
      </c>
      <c r="W21" s="13">
        <f>[17]Dezembro!$H$26</f>
        <v>7.5600000000000005</v>
      </c>
      <c r="X21" s="13">
        <f>[17]Dezembro!$H$27</f>
        <v>7.9200000000000008</v>
      </c>
      <c r="Y21" s="13">
        <f>[17]Dezembro!$H$28</f>
        <v>8.2799999999999994</v>
      </c>
      <c r="Z21" s="13">
        <f>[17]Dezembro!$H$29</f>
        <v>2.52</v>
      </c>
      <c r="AA21" s="13">
        <f>[17]Dezembro!$H$30</f>
        <v>6.48</v>
      </c>
      <c r="AB21" s="13">
        <f>[17]Dezembro!$H$31</f>
        <v>7.5600000000000005</v>
      </c>
      <c r="AC21" s="13">
        <f>[17]Dezembro!$H$32</f>
        <v>10.08</v>
      </c>
      <c r="AD21" s="13">
        <f>[17]Dezembro!$H$33</f>
        <v>24.12</v>
      </c>
      <c r="AE21" s="13">
        <f>[17]Dezembro!$H$34</f>
        <v>21.96</v>
      </c>
      <c r="AF21" s="13">
        <f>[17]Dezembro!$H$35</f>
        <v>16.920000000000002</v>
      </c>
      <c r="AG21" s="22">
        <f>MAX(B21:AF21)</f>
        <v>24.12</v>
      </c>
      <c r="AH21" s="66">
        <f t="shared" si="3"/>
        <v>10.335483870967741</v>
      </c>
    </row>
    <row r="22" spans="1:34" ht="17.100000000000001" customHeight="1" x14ac:dyDescent="0.2">
      <c r="A22" s="38" t="s">
        <v>12</v>
      </c>
      <c r="B22" s="13">
        <f>[18]Dezembro!$H$5</f>
        <v>4.32</v>
      </c>
      <c r="C22" s="13">
        <f>[18]Dezembro!$H$6</f>
        <v>9</v>
      </c>
      <c r="D22" s="13">
        <f>[18]Dezembro!$H$7</f>
        <v>5.7600000000000007</v>
      </c>
      <c r="E22" s="13">
        <f>[18]Dezembro!$H$8</f>
        <v>14.04</v>
      </c>
      <c r="F22" s="13">
        <f>[18]Dezembro!$H$9</f>
        <v>7.5600000000000005</v>
      </c>
      <c r="G22" s="13">
        <f>[18]Dezembro!$H$10</f>
        <v>9</v>
      </c>
      <c r="H22" s="13">
        <f>[18]Dezembro!$H$11</f>
        <v>9.7200000000000006</v>
      </c>
      <c r="I22" s="13">
        <f>[18]Dezembro!$H$12</f>
        <v>8.64</v>
      </c>
      <c r="J22" s="13">
        <f>[18]Dezembro!$H$13</f>
        <v>7.5600000000000005</v>
      </c>
      <c r="K22" s="13">
        <f>[18]Dezembro!$H$14</f>
        <v>12.96</v>
      </c>
      <c r="L22" s="13">
        <f>[18]Dezembro!$H$15</f>
        <v>9.7200000000000006</v>
      </c>
      <c r="M22" s="13">
        <f>[18]Dezembro!$H$16</f>
        <v>7.5600000000000005</v>
      </c>
      <c r="N22" s="13">
        <f>[18]Dezembro!$H$17</f>
        <v>8.2799999999999994</v>
      </c>
      <c r="O22" s="13">
        <f>[18]Dezembro!$H$18</f>
        <v>5.4</v>
      </c>
      <c r="P22" s="13">
        <f>[18]Dezembro!$H$19</f>
        <v>8.64</v>
      </c>
      <c r="Q22" s="13">
        <f>[18]Dezembro!$H$20</f>
        <v>11.879999999999999</v>
      </c>
      <c r="R22" s="13">
        <f>[18]Dezembro!$H$21</f>
        <v>13.68</v>
      </c>
      <c r="S22" s="13">
        <f>[18]Dezembro!$H$22</f>
        <v>8.64</v>
      </c>
      <c r="T22" s="13">
        <f>[18]Dezembro!$H$23</f>
        <v>7.9200000000000008</v>
      </c>
      <c r="U22" s="13">
        <f>[18]Dezembro!$H$24</f>
        <v>12.6</v>
      </c>
      <c r="V22" s="13">
        <f>[18]Dezembro!$H$25</f>
        <v>7.9200000000000008</v>
      </c>
      <c r="W22" s="13">
        <f>[18]Dezembro!$H$26</f>
        <v>12.24</v>
      </c>
      <c r="X22" s="13">
        <f>[18]Dezembro!$H$27</f>
        <v>12.6</v>
      </c>
      <c r="Y22" s="13">
        <f>[18]Dezembro!$H$28</f>
        <v>5.7600000000000007</v>
      </c>
      <c r="Z22" s="13">
        <f>[18]Dezembro!$H$29</f>
        <v>7.5600000000000005</v>
      </c>
      <c r="AA22" s="13">
        <f>[18]Dezembro!$H$30</f>
        <v>15.840000000000002</v>
      </c>
      <c r="AB22" s="13">
        <f>[18]Dezembro!$H$31</f>
        <v>9.3600000000000012</v>
      </c>
      <c r="AC22" s="13">
        <f>[18]Dezembro!$H$32</f>
        <v>9.3600000000000012</v>
      </c>
      <c r="AD22" s="13">
        <f>[18]Dezembro!$H$33</f>
        <v>9</v>
      </c>
      <c r="AE22" s="13">
        <f>[18]Dezembro!$H$34</f>
        <v>9.3600000000000012</v>
      </c>
      <c r="AF22" s="13">
        <f>[18]Dezembro!$H$35</f>
        <v>15.48</v>
      </c>
      <c r="AG22" s="22">
        <f>MAX(B22:AF22)</f>
        <v>15.840000000000002</v>
      </c>
      <c r="AH22" s="66">
        <f t="shared" si="3"/>
        <v>9.5922580645161286</v>
      </c>
    </row>
    <row r="23" spans="1:34" ht="17.100000000000001" customHeight="1" x14ac:dyDescent="0.2">
      <c r="A23" s="38" t="s">
        <v>13</v>
      </c>
      <c r="B23" s="13">
        <f>[19]Dezembro!$H$5</f>
        <v>3.6</v>
      </c>
      <c r="C23" s="13">
        <f>[19]Dezembro!$H$6</f>
        <v>15.120000000000001</v>
      </c>
      <c r="D23" s="13">
        <f>[19]Dezembro!$H$7</f>
        <v>10.08</v>
      </c>
      <c r="E23" s="13">
        <f>[19]Dezembro!$H$8</f>
        <v>9.7200000000000006</v>
      </c>
      <c r="F23" s="13">
        <f>[19]Dezembro!$H$9</f>
        <v>5.04</v>
      </c>
      <c r="G23" s="13">
        <f>[19]Dezembro!$H$10</f>
        <v>18.36</v>
      </c>
      <c r="H23" s="13">
        <f>[19]Dezembro!$H$11</f>
        <v>21.6</v>
      </c>
      <c r="I23" s="13">
        <f>[19]Dezembro!$H$12</f>
        <v>14.76</v>
      </c>
      <c r="J23" s="13">
        <f>[19]Dezembro!$H$13</f>
        <v>26.28</v>
      </c>
      <c r="K23" s="13">
        <f>[19]Dezembro!$H$14</f>
        <v>21.6</v>
      </c>
      <c r="L23" s="13">
        <f>[19]Dezembro!$H$15</f>
        <v>10.08</v>
      </c>
      <c r="M23" s="13">
        <f>[19]Dezembro!$H$16</f>
        <v>1.4400000000000002</v>
      </c>
      <c r="N23" s="13">
        <f>[19]Dezembro!$H$17</f>
        <v>5.4</v>
      </c>
      <c r="O23" s="13">
        <f>[19]Dezembro!$H$18</f>
        <v>4.6800000000000006</v>
      </c>
      <c r="P23" s="13">
        <f>[19]Dezembro!$H$19</f>
        <v>14.04</v>
      </c>
      <c r="Q23" s="13">
        <f>[19]Dezembro!$H$20</f>
        <v>13.68</v>
      </c>
      <c r="R23" s="13">
        <f>[19]Dezembro!$H$21</f>
        <v>23.759999999999998</v>
      </c>
      <c r="S23" s="13">
        <f>[19]Dezembro!$H$22</f>
        <v>14.04</v>
      </c>
      <c r="T23" s="13">
        <f>[19]Dezembro!$H$23</f>
        <v>10.44</v>
      </c>
      <c r="U23" s="13">
        <f>[19]Dezembro!$H$24</f>
        <v>27</v>
      </c>
      <c r="V23" s="13">
        <f>[19]Dezembro!$H$25</f>
        <v>13.32</v>
      </c>
      <c r="W23" s="13">
        <f>[19]Dezembro!$H$26</f>
        <v>25.92</v>
      </c>
      <c r="X23" s="13">
        <f>[19]Dezembro!$H$27</f>
        <v>20.88</v>
      </c>
      <c r="Y23" s="13">
        <f>[19]Dezembro!$H$28</f>
        <v>14.76</v>
      </c>
      <c r="Z23" s="13">
        <f>[19]Dezembro!$H$29</f>
        <v>17.64</v>
      </c>
      <c r="AA23" s="13">
        <f>[19]Dezembro!$H$30</f>
        <v>15.48</v>
      </c>
      <c r="AB23" s="13">
        <f>[19]Dezembro!$H$31</f>
        <v>11.520000000000001</v>
      </c>
      <c r="AC23" s="13">
        <f>[19]Dezembro!$H$32</f>
        <v>9.3600000000000012</v>
      </c>
      <c r="AD23" s="13">
        <f>[19]Dezembro!$H$33</f>
        <v>24.12</v>
      </c>
      <c r="AE23" s="13">
        <f>[19]Dezembro!$H$34</f>
        <v>22.68</v>
      </c>
      <c r="AF23" s="13">
        <f>[19]Dezembro!$H$35</f>
        <v>23.759999999999998</v>
      </c>
      <c r="AG23" s="22">
        <f>MAX(B23:AF23)</f>
        <v>27</v>
      </c>
      <c r="AH23" s="66">
        <f t="shared" si="3"/>
        <v>15.166451612903227</v>
      </c>
    </row>
    <row r="24" spans="1:34" ht="17.100000000000001" customHeight="1" x14ac:dyDescent="0.2">
      <c r="A24" s="38" t="s">
        <v>14</v>
      </c>
      <c r="B24" s="13">
        <f>[20]Dezembro!$H$5</f>
        <v>20.88</v>
      </c>
      <c r="C24" s="13">
        <f>[20]Dezembro!$H$6</f>
        <v>21.240000000000002</v>
      </c>
      <c r="D24" s="13">
        <f>[20]Dezembro!$H$7</f>
        <v>11.16</v>
      </c>
      <c r="E24" s="13">
        <f>[20]Dezembro!$H$8</f>
        <v>18.720000000000002</v>
      </c>
      <c r="F24" s="13">
        <f>[20]Dezembro!$H$9</f>
        <v>26.64</v>
      </c>
      <c r="G24" s="13">
        <f>[20]Dezembro!$H$10</f>
        <v>14.4</v>
      </c>
      <c r="H24" s="13">
        <f>[20]Dezembro!$H$11</f>
        <v>17.64</v>
      </c>
      <c r="I24" s="13">
        <f>[20]Dezembro!$H$12</f>
        <v>21.240000000000002</v>
      </c>
      <c r="J24" s="13">
        <f>[20]Dezembro!$H$13</f>
        <v>24.840000000000003</v>
      </c>
      <c r="K24" s="13">
        <f>[20]Dezembro!$H$14</f>
        <v>10.8</v>
      </c>
      <c r="L24" s="13">
        <f>[20]Dezembro!$H$15</f>
        <v>13.32</v>
      </c>
      <c r="M24" s="13">
        <f>[20]Dezembro!$H$16</f>
        <v>16.2</v>
      </c>
      <c r="N24" s="13">
        <f>[20]Dezembro!$H$17</f>
        <v>16.920000000000002</v>
      </c>
      <c r="O24" s="13">
        <f>[20]Dezembro!$H$18</f>
        <v>13.32</v>
      </c>
      <c r="P24" s="13">
        <f>[20]Dezembro!$H$19</f>
        <v>12.24</v>
      </c>
      <c r="Q24" s="13">
        <f>[20]Dezembro!$H$20</f>
        <v>18.36</v>
      </c>
      <c r="R24" s="13">
        <f>[20]Dezembro!$H$21</f>
        <v>18</v>
      </c>
      <c r="S24" s="13">
        <f>[20]Dezembro!$H$22</f>
        <v>15.48</v>
      </c>
      <c r="T24" s="13">
        <f>[20]Dezembro!$H$23</f>
        <v>21.240000000000002</v>
      </c>
      <c r="U24" s="13">
        <f>[20]Dezembro!$H$24</f>
        <v>15.48</v>
      </c>
      <c r="V24" s="13">
        <f>[20]Dezembro!$H$25</f>
        <v>15.840000000000002</v>
      </c>
      <c r="W24" s="13">
        <f>[20]Dezembro!$H$26</f>
        <v>18</v>
      </c>
      <c r="X24" s="13">
        <f>[20]Dezembro!$H$27</f>
        <v>13.32</v>
      </c>
      <c r="Y24" s="13">
        <f>[20]Dezembro!$H$28</f>
        <v>17.28</v>
      </c>
      <c r="Z24" s="13">
        <f>[20]Dezembro!$H$29</f>
        <v>19.079999999999998</v>
      </c>
      <c r="AA24" s="13">
        <f>[20]Dezembro!$H$30</f>
        <v>23.759999999999998</v>
      </c>
      <c r="AB24" s="13">
        <f>[20]Dezembro!$H$31</f>
        <v>10.08</v>
      </c>
      <c r="AC24" s="13">
        <f>[20]Dezembro!$H$32</f>
        <v>16.559999999999999</v>
      </c>
      <c r="AD24" s="13">
        <f>[20]Dezembro!$H$33</f>
        <v>24.840000000000003</v>
      </c>
      <c r="AE24" s="13">
        <f>[20]Dezembro!$H$34</f>
        <v>29.52</v>
      </c>
      <c r="AF24" s="13">
        <f>[20]Dezembro!$H$35</f>
        <v>23.759999999999998</v>
      </c>
      <c r="AG24" s="22">
        <f>MAX(B24:AF24)</f>
        <v>29.52</v>
      </c>
      <c r="AH24" s="66">
        <f t="shared" si="3"/>
        <v>18.069677419354839</v>
      </c>
    </row>
    <row r="25" spans="1:34" ht="17.100000000000001" customHeight="1" x14ac:dyDescent="0.2">
      <c r="A25" s="38" t="s">
        <v>15</v>
      </c>
      <c r="B25" s="13">
        <f>[21]Dezembro!$H$5</f>
        <v>13.32</v>
      </c>
      <c r="C25" s="13">
        <f>[21]Dezembro!$H$6</f>
        <v>20.88</v>
      </c>
      <c r="D25" s="13">
        <f>[21]Dezembro!$H$7</f>
        <v>17.28</v>
      </c>
      <c r="E25" s="13">
        <f>[21]Dezembro!$H$8</f>
        <v>11.16</v>
      </c>
      <c r="F25" s="13">
        <f>[21]Dezembro!$H$9</f>
        <v>9.3600000000000012</v>
      </c>
      <c r="G25" s="13">
        <f>[21]Dezembro!$H$10</f>
        <v>14.04</v>
      </c>
      <c r="H25" s="13">
        <f>[21]Dezembro!$H$11</f>
        <v>16.2</v>
      </c>
      <c r="I25" s="13">
        <f>[21]Dezembro!$H$12</f>
        <v>9.3600000000000012</v>
      </c>
      <c r="J25" s="13">
        <f>[21]Dezembro!$H$13</f>
        <v>11.16</v>
      </c>
      <c r="K25" s="13">
        <f>[21]Dezembro!$H$14</f>
        <v>10.8</v>
      </c>
      <c r="L25" s="13">
        <f>[21]Dezembro!$H$15</f>
        <v>14.76</v>
      </c>
      <c r="M25" s="13">
        <f>[21]Dezembro!$H$16</f>
        <v>14.04</v>
      </c>
      <c r="N25" s="13">
        <f>[21]Dezembro!$H$17</f>
        <v>19.079999999999998</v>
      </c>
      <c r="O25" s="13">
        <f>[21]Dezembro!$H$18</f>
        <v>14.76</v>
      </c>
      <c r="P25" s="13">
        <f>[21]Dezembro!$H$19</f>
        <v>15.48</v>
      </c>
      <c r="Q25" s="13">
        <f>[21]Dezembro!$H$20</f>
        <v>17.64</v>
      </c>
      <c r="R25" s="13">
        <f>[21]Dezembro!$H$21</f>
        <v>13.68</v>
      </c>
      <c r="S25" s="13">
        <f>[21]Dezembro!$H$22</f>
        <v>18.720000000000002</v>
      </c>
      <c r="T25" s="13">
        <f>[21]Dezembro!$H$23</f>
        <v>17.28</v>
      </c>
      <c r="U25" s="13">
        <f>[21]Dezembro!$H$24</f>
        <v>14.4</v>
      </c>
      <c r="V25" s="13">
        <f>[21]Dezembro!$H$25</f>
        <v>12.96</v>
      </c>
      <c r="W25" s="13">
        <f>[21]Dezembro!$H$26</f>
        <v>14.76</v>
      </c>
      <c r="X25" s="13">
        <f>[21]Dezembro!$H$27</f>
        <v>14.76</v>
      </c>
      <c r="Y25" s="13">
        <f>[21]Dezembro!$H$28</f>
        <v>17.64</v>
      </c>
      <c r="Z25" s="13">
        <f>[21]Dezembro!$H$29</f>
        <v>10.8</v>
      </c>
      <c r="AA25" s="13">
        <f>[21]Dezembro!$H$30</f>
        <v>17.64</v>
      </c>
      <c r="AB25" s="13">
        <f>[21]Dezembro!$H$31</f>
        <v>16.559999999999999</v>
      </c>
      <c r="AC25" s="13">
        <f>[21]Dezembro!$H$32</f>
        <v>22.32</v>
      </c>
      <c r="AD25" s="13">
        <f>[21]Dezembro!$H$33</f>
        <v>13.32</v>
      </c>
      <c r="AE25" s="13">
        <f>[21]Dezembro!$H$34</f>
        <v>15.840000000000002</v>
      </c>
      <c r="AF25" s="13">
        <f>[21]Dezembro!$H$35</f>
        <v>14.04</v>
      </c>
      <c r="AG25" s="22">
        <f t="shared" ref="AG25:AG32" si="4">MAX(B25:AF25)</f>
        <v>22.32</v>
      </c>
      <c r="AH25" s="66">
        <f t="shared" si="3"/>
        <v>14.969032258064512</v>
      </c>
    </row>
    <row r="26" spans="1:34" ht="17.100000000000001" customHeight="1" x14ac:dyDescent="0.2">
      <c r="A26" s="38" t="s">
        <v>64</v>
      </c>
      <c r="B26" s="13">
        <f>[22]Dezembro!$H$5</f>
        <v>6.48</v>
      </c>
      <c r="C26" s="13">
        <f>[22]Dezembro!$H$6</f>
        <v>9</v>
      </c>
      <c r="D26" s="13">
        <f>[22]Dezembro!$H$7</f>
        <v>10.44</v>
      </c>
      <c r="E26" s="13">
        <f>[22]Dezembro!$H$8</f>
        <v>14.04</v>
      </c>
      <c r="F26" s="13">
        <f>[22]Dezembro!$H$9</f>
        <v>11.879999999999999</v>
      </c>
      <c r="G26" s="13">
        <f>[22]Dezembro!$H$10</f>
        <v>11.520000000000001</v>
      </c>
      <c r="H26" s="13">
        <f>[22]Dezembro!$H$11</f>
        <v>10.8</v>
      </c>
      <c r="I26" s="13">
        <f>[22]Dezembro!$H$12</f>
        <v>6.48</v>
      </c>
      <c r="J26" s="13">
        <f>[22]Dezembro!$H$13</f>
        <v>18.720000000000002</v>
      </c>
      <c r="K26" s="13">
        <f>[22]Dezembro!$H$14</f>
        <v>9.7200000000000006</v>
      </c>
      <c r="L26" s="13">
        <f>[22]Dezembro!$H$15</f>
        <v>12.6</v>
      </c>
      <c r="M26" s="13">
        <f>[22]Dezembro!$H$16</f>
        <v>5.7600000000000007</v>
      </c>
      <c r="N26" s="13">
        <f>[22]Dezembro!$H$17</f>
        <v>10.8</v>
      </c>
      <c r="O26" s="13">
        <f>[22]Dezembro!$H$18</f>
        <v>11.520000000000001</v>
      </c>
      <c r="P26" s="13">
        <f>[22]Dezembro!$H$19</f>
        <v>9</v>
      </c>
      <c r="Q26" s="13">
        <f>[22]Dezembro!$H$20</f>
        <v>14.76</v>
      </c>
      <c r="R26" s="13">
        <f>[22]Dezembro!$H$21</f>
        <v>12.96</v>
      </c>
      <c r="S26" s="13">
        <f>[22]Dezembro!$H$22</f>
        <v>17.28</v>
      </c>
      <c r="T26" s="13">
        <f>[22]Dezembro!$H$23</f>
        <v>12.6</v>
      </c>
      <c r="U26" s="13">
        <f>[22]Dezembro!$H$24</f>
        <v>15.120000000000001</v>
      </c>
      <c r="V26" s="13">
        <f>[22]Dezembro!$H$25</f>
        <v>14.76</v>
      </c>
      <c r="W26" s="13">
        <f>[22]Dezembro!$H$26</f>
        <v>15.120000000000001</v>
      </c>
      <c r="X26" s="13">
        <f>[22]Dezembro!$H$27</f>
        <v>16.559999999999999</v>
      </c>
      <c r="Y26" s="13">
        <f>[22]Dezembro!$H$28</f>
        <v>10.8</v>
      </c>
      <c r="Z26" s="13">
        <f>[22]Dezembro!$H$29</f>
        <v>13.68</v>
      </c>
      <c r="AA26" s="13">
        <f>[22]Dezembro!$H$30</f>
        <v>14.04</v>
      </c>
      <c r="AB26" s="13">
        <f>[22]Dezembro!$H$31</f>
        <v>12.24</v>
      </c>
      <c r="AC26" s="13">
        <f>[22]Dezembro!$H$32</f>
        <v>23.759999999999998</v>
      </c>
      <c r="AD26" s="13">
        <f>[22]Dezembro!$H$33</f>
        <v>13.32</v>
      </c>
      <c r="AE26" s="13">
        <f>[22]Dezembro!$H$34</f>
        <v>10.08</v>
      </c>
      <c r="AF26" s="13">
        <f>[22]Dezembro!$H$35</f>
        <v>11.879999999999999</v>
      </c>
      <c r="AG26" s="22">
        <f t="shared" si="4"/>
        <v>23.759999999999998</v>
      </c>
      <c r="AH26" s="66">
        <f t="shared" si="3"/>
        <v>12.507096774193549</v>
      </c>
    </row>
    <row r="27" spans="1:34" ht="17.100000000000001" customHeight="1" x14ac:dyDescent="0.2">
      <c r="A27" s="38" t="s">
        <v>17</v>
      </c>
      <c r="B27" s="13">
        <f>[23]Dezembro!$H$5</f>
        <v>10.08</v>
      </c>
      <c r="C27" s="13">
        <f>[23]Dezembro!$H$6</f>
        <v>11.16</v>
      </c>
      <c r="D27" s="13">
        <f>[23]Dezembro!$H$7</f>
        <v>10.8</v>
      </c>
      <c r="E27" s="13">
        <f>[23]Dezembro!$H$8</f>
        <v>14.76</v>
      </c>
      <c r="F27" s="13">
        <f>[23]Dezembro!$H$9</f>
        <v>10.8</v>
      </c>
      <c r="G27" s="13">
        <f>[23]Dezembro!$H$10</f>
        <v>12.24</v>
      </c>
      <c r="H27" s="13">
        <f>[23]Dezembro!$H$11</f>
        <v>20.88</v>
      </c>
      <c r="I27" s="13">
        <f>[23]Dezembro!$H$12</f>
        <v>11.16</v>
      </c>
      <c r="J27" s="13">
        <f>[23]Dezembro!$H$13</f>
        <v>10.8</v>
      </c>
      <c r="K27" s="13">
        <f>[23]Dezembro!$H$14</f>
        <v>9.7200000000000006</v>
      </c>
      <c r="L27" s="13">
        <f>[23]Dezembro!$H$15</f>
        <v>14.76</v>
      </c>
      <c r="M27" s="13">
        <f>[23]Dezembro!$H$16</f>
        <v>12.24</v>
      </c>
      <c r="N27" s="13">
        <f>[23]Dezembro!$H$17</f>
        <v>12.96</v>
      </c>
      <c r="O27" s="13">
        <f>[23]Dezembro!$H$18</f>
        <v>12.24</v>
      </c>
      <c r="P27" s="13">
        <f>[23]Dezembro!$H$19</f>
        <v>8.64</v>
      </c>
      <c r="Q27" s="13">
        <f>[23]Dezembro!$H$20</f>
        <v>14.4</v>
      </c>
      <c r="R27" s="13">
        <f>[23]Dezembro!$H$21</f>
        <v>18.720000000000002</v>
      </c>
      <c r="S27" s="13">
        <f>[23]Dezembro!$H$22</f>
        <v>20.88</v>
      </c>
      <c r="T27" s="13">
        <f>[23]Dezembro!$H$23</f>
        <v>16.2</v>
      </c>
      <c r="U27" s="13">
        <f>[23]Dezembro!$H$24</f>
        <v>14.76</v>
      </c>
      <c r="V27" s="13">
        <f>[23]Dezembro!$H$25</f>
        <v>13.68</v>
      </c>
      <c r="W27" s="13">
        <f>[23]Dezembro!$H$26</f>
        <v>16.559999999999999</v>
      </c>
      <c r="X27" s="13">
        <f>[23]Dezembro!$H$27</f>
        <v>19.440000000000001</v>
      </c>
      <c r="Y27" s="13">
        <f>[23]Dezembro!$H$28</f>
        <v>22.32</v>
      </c>
      <c r="Z27" s="13">
        <f>[23]Dezembro!$H$29</f>
        <v>8.64</v>
      </c>
      <c r="AA27" s="13">
        <f>[23]Dezembro!$H$30</f>
        <v>19.440000000000001</v>
      </c>
      <c r="AB27" s="13">
        <f>[23]Dezembro!$H$31</f>
        <v>14.04</v>
      </c>
      <c r="AC27" s="13">
        <f>[23]Dezembro!$H$32</f>
        <v>11.16</v>
      </c>
      <c r="AD27" s="13">
        <f>[23]Dezembro!$H$33</f>
        <v>25.2</v>
      </c>
      <c r="AE27" s="13">
        <f>[23]Dezembro!$H$34</f>
        <v>25.2</v>
      </c>
      <c r="AF27" s="13">
        <f>[23]Dezembro!$H$35</f>
        <v>27.36</v>
      </c>
      <c r="AG27" s="22">
        <f t="shared" si="4"/>
        <v>27.36</v>
      </c>
      <c r="AH27" s="66">
        <f t="shared" si="3"/>
        <v>15.201290322580645</v>
      </c>
    </row>
    <row r="28" spans="1:34" ht="17.100000000000001" customHeight="1" x14ac:dyDescent="0.2">
      <c r="A28" s="38" t="s">
        <v>18</v>
      </c>
      <c r="B28" s="13">
        <f>[24]Dezembro!$H$5</f>
        <v>16.920000000000002</v>
      </c>
      <c r="C28" s="13">
        <f>[24]Dezembro!$H$6</f>
        <v>9.7200000000000006</v>
      </c>
      <c r="D28" s="13">
        <f>[24]Dezembro!$H$7</f>
        <v>18.36</v>
      </c>
      <c r="E28" s="13">
        <f>[24]Dezembro!$H$8</f>
        <v>19.440000000000001</v>
      </c>
      <c r="F28" s="13">
        <f>[24]Dezembro!$H$9</f>
        <v>17.28</v>
      </c>
      <c r="G28" s="13">
        <f>[24]Dezembro!$H$10</f>
        <v>23.400000000000002</v>
      </c>
      <c r="H28" s="13">
        <f>[24]Dezembro!$H$11</f>
        <v>27</v>
      </c>
      <c r="I28" s="13">
        <f>[24]Dezembro!$H$12</f>
        <v>18.36</v>
      </c>
      <c r="J28" s="13">
        <f>[24]Dezembro!$H$13</f>
        <v>5.4</v>
      </c>
      <c r="K28" s="13">
        <f>[24]Dezembro!$H$14</f>
        <v>27</v>
      </c>
      <c r="L28" s="13">
        <f>[24]Dezembro!$H$15</f>
        <v>5.7600000000000007</v>
      </c>
      <c r="M28" s="13">
        <f>[24]Dezembro!$H$16</f>
        <v>1.8</v>
      </c>
      <c r="N28" s="13">
        <f>[24]Dezembro!$H$17</f>
        <v>27.36</v>
      </c>
      <c r="O28" s="13">
        <f>[24]Dezembro!$H$18</f>
        <v>3.6</v>
      </c>
      <c r="P28" s="13">
        <f>[24]Dezembro!$H$19</f>
        <v>2.8800000000000003</v>
      </c>
      <c r="Q28" s="13">
        <f>[24]Dezembro!$H$20</f>
        <v>12.96</v>
      </c>
      <c r="R28" s="13">
        <f>[24]Dezembro!$H$21</f>
        <v>17.64</v>
      </c>
      <c r="S28" s="13">
        <f>[24]Dezembro!$H$22</f>
        <v>16.2</v>
      </c>
      <c r="T28" s="13">
        <f>[24]Dezembro!$H$23</f>
        <v>5.4</v>
      </c>
      <c r="U28" s="13">
        <f>[24]Dezembro!$H$24</f>
        <v>24.840000000000003</v>
      </c>
      <c r="V28" s="13">
        <f>[24]Dezembro!$H$25</f>
        <v>8.2799999999999994</v>
      </c>
      <c r="W28" s="13">
        <f>[24]Dezembro!$H$26</f>
        <v>8.2799999999999994</v>
      </c>
      <c r="X28" s="13">
        <f>[24]Dezembro!$H$27</f>
        <v>15.48</v>
      </c>
      <c r="Y28" s="13">
        <f>[24]Dezembro!$H$28</f>
        <v>14.76</v>
      </c>
      <c r="Z28" s="13">
        <f>[24]Dezembro!$H$29</f>
        <v>9</v>
      </c>
      <c r="AA28" s="13">
        <f>[24]Dezembro!$H$30</f>
        <v>16.559999999999999</v>
      </c>
      <c r="AB28" s="13">
        <f>[24]Dezembro!$H$31</f>
        <v>8.2799999999999994</v>
      </c>
      <c r="AC28" s="13">
        <f>[24]Dezembro!$H$32</f>
        <v>20.16</v>
      </c>
      <c r="AD28" s="13">
        <f>[24]Dezembro!$H$33</f>
        <v>16.559999999999999</v>
      </c>
      <c r="AE28" s="13">
        <f>[24]Dezembro!$H$34</f>
        <v>24.48</v>
      </c>
      <c r="AF28" s="13">
        <f>[24]Dezembro!$H$35</f>
        <v>26.28</v>
      </c>
      <c r="AG28" s="22">
        <f t="shared" si="4"/>
        <v>27.36</v>
      </c>
      <c r="AH28" s="66">
        <f t="shared" si="3"/>
        <v>15.143225806451611</v>
      </c>
    </row>
    <row r="29" spans="1:34" ht="17.100000000000001" customHeight="1" x14ac:dyDescent="0.2">
      <c r="A29" s="38" t="s">
        <v>19</v>
      </c>
      <c r="B29" s="13">
        <f>[25]Dezembro!$H$5</f>
        <v>12.6</v>
      </c>
      <c r="C29" s="13">
        <f>[25]Dezembro!$H$6</f>
        <v>21.6</v>
      </c>
      <c r="D29" s="13">
        <f>[25]Dezembro!$H$7</f>
        <v>17.28</v>
      </c>
      <c r="E29" s="13">
        <f>[25]Dezembro!$H$8</f>
        <v>9.3600000000000012</v>
      </c>
      <c r="F29" s="13">
        <f>[25]Dezembro!$H$9</f>
        <v>10.8</v>
      </c>
      <c r="G29" s="13">
        <f>[25]Dezembro!$H$10</f>
        <v>14.04</v>
      </c>
      <c r="H29" s="13">
        <f>[25]Dezembro!$H$11</f>
        <v>14.4</v>
      </c>
      <c r="I29" s="13">
        <f>[25]Dezembro!$H$12</f>
        <v>8.64</v>
      </c>
      <c r="J29" s="13">
        <f>[25]Dezembro!$H$13</f>
        <v>12.24</v>
      </c>
      <c r="K29" s="13">
        <f>[25]Dezembro!$H$14</f>
        <v>12.24</v>
      </c>
      <c r="L29" s="13">
        <f>[25]Dezembro!$H$15</f>
        <v>15.48</v>
      </c>
      <c r="M29" s="13">
        <f>[25]Dezembro!$H$16</f>
        <v>20.52</v>
      </c>
      <c r="N29" s="13">
        <f>[25]Dezembro!$H$17</f>
        <v>20.52</v>
      </c>
      <c r="O29" s="13">
        <f>[25]Dezembro!$H$18</f>
        <v>16.2</v>
      </c>
      <c r="P29" s="13">
        <f>[25]Dezembro!$H$19</f>
        <v>16.2</v>
      </c>
      <c r="Q29" s="13">
        <f>[25]Dezembro!$H$20</f>
        <v>20.52</v>
      </c>
      <c r="R29" s="13">
        <f>[25]Dezembro!$H$21</f>
        <v>23.040000000000003</v>
      </c>
      <c r="S29" s="13">
        <f>[25]Dezembro!$H$22</f>
        <v>15.840000000000002</v>
      </c>
      <c r="T29" s="13">
        <f>[25]Dezembro!$H$23</f>
        <v>20.16</v>
      </c>
      <c r="U29" s="13">
        <f>[25]Dezembro!$H$24</f>
        <v>13.68</v>
      </c>
      <c r="V29" s="13">
        <f>[25]Dezembro!$H$25</f>
        <v>15.840000000000002</v>
      </c>
      <c r="W29" s="13">
        <f>[25]Dezembro!$H$26</f>
        <v>10.8</v>
      </c>
      <c r="X29" s="13">
        <f>[25]Dezembro!$H$27</f>
        <v>15.120000000000001</v>
      </c>
      <c r="Y29" s="13">
        <f>[25]Dezembro!$H$28</f>
        <v>17.28</v>
      </c>
      <c r="Z29" s="13">
        <f>[25]Dezembro!$H$29</f>
        <v>9.7200000000000006</v>
      </c>
      <c r="AA29" s="13">
        <f>[25]Dezembro!$H$30</f>
        <v>16.559999999999999</v>
      </c>
      <c r="AB29" s="13">
        <f>[25]Dezembro!$H$31</f>
        <v>13.32</v>
      </c>
      <c r="AC29" s="13">
        <f>[25]Dezembro!$H$32</f>
        <v>13.32</v>
      </c>
      <c r="AD29" s="13">
        <f>[25]Dezembro!$H$33</f>
        <v>19.079999999999998</v>
      </c>
      <c r="AE29" s="13">
        <f>[25]Dezembro!$H$34</f>
        <v>15.120000000000001</v>
      </c>
      <c r="AF29" s="13">
        <f>[25]Dezembro!$H$35</f>
        <v>15.120000000000001</v>
      </c>
      <c r="AG29" s="22">
        <f t="shared" si="4"/>
        <v>23.040000000000003</v>
      </c>
      <c r="AH29" s="66">
        <f t="shared" si="3"/>
        <v>15.375483870967741</v>
      </c>
    </row>
    <row r="30" spans="1:34" ht="17.100000000000001" customHeight="1" x14ac:dyDescent="0.2">
      <c r="A30" s="38" t="s">
        <v>31</v>
      </c>
      <c r="B30" s="13">
        <f>[26]Dezembro!$H$5</f>
        <v>7.2</v>
      </c>
      <c r="C30" s="13">
        <f>[26]Dezembro!$H$6</f>
        <v>12.6</v>
      </c>
      <c r="D30" s="13">
        <f>[26]Dezembro!$H$7</f>
        <v>12.24</v>
      </c>
      <c r="E30" s="13">
        <f>[26]Dezembro!$H$8</f>
        <v>9.3600000000000012</v>
      </c>
      <c r="F30" s="13">
        <f>[26]Dezembro!$H$9</f>
        <v>9.3600000000000012</v>
      </c>
      <c r="G30" s="13">
        <f>[26]Dezembro!$H$10</f>
        <v>11.879999999999999</v>
      </c>
      <c r="H30" s="13">
        <f>[26]Dezembro!$H$11</f>
        <v>11.879999999999999</v>
      </c>
      <c r="I30" s="13">
        <f>[26]Dezembro!$H$12</f>
        <v>10.08</v>
      </c>
      <c r="J30" s="13">
        <f>[26]Dezembro!$H$13</f>
        <v>7.2</v>
      </c>
      <c r="K30" s="13">
        <f>[26]Dezembro!$H$14</f>
        <v>7.5600000000000005</v>
      </c>
      <c r="L30" s="13">
        <f>[26]Dezembro!$H$15</f>
        <v>10.08</v>
      </c>
      <c r="M30" s="13">
        <f>[26]Dezembro!$H$16</f>
        <v>9</v>
      </c>
      <c r="N30" s="13">
        <f>[26]Dezembro!$H$17</f>
        <v>16.920000000000002</v>
      </c>
      <c r="O30" s="13">
        <f>[26]Dezembro!$H$18</f>
        <v>12.6</v>
      </c>
      <c r="P30" s="13">
        <f>[26]Dezembro!$H$19</f>
        <v>15.48</v>
      </c>
      <c r="Q30" s="13">
        <f>[26]Dezembro!$H$20</f>
        <v>12.96</v>
      </c>
      <c r="R30" s="13">
        <f>[26]Dezembro!$H$21</f>
        <v>26.28</v>
      </c>
      <c r="S30" s="13">
        <f>[26]Dezembro!$H$22</f>
        <v>17.28</v>
      </c>
      <c r="T30" s="13">
        <f>[26]Dezembro!$H$23</f>
        <v>12.24</v>
      </c>
      <c r="U30" s="13">
        <f>[26]Dezembro!$H$24</f>
        <v>12.96</v>
      </c>
      <c r="V30" s="13">
        <f>[26]Dezembro!$H$25</f>
        <v>12.96</v>
      </c>
      <c r="W30" s="13">
        <f>[26]Dezembro!$H$26</f>
        <v>15.48</v>
      </c>
      <c r="X30" s="13">
        <f>[26]Dezembro!$H$27</f>
        <v>18.720000000000002</v>
      </c>
      <c r="Y30" s="13">
        <f>[26]Dezembro!$H$28</f>
        <v>15.840000000000002</v>
      </c>
      <c r="Z30" s="13">
        <f>[26]Dezembro!$H$29</f>
        <v>9</v>
      </c>
      <c r="AA30" s="13">
        <f>[26]Dezembro!$H$30</f>
        <v>15.120000000000001</v>
      </c>
      <c r="AB30" s="13">
        <f>[26]Dezembro!$H$31</f>
        <v>9.7200000000000006</v>
      </c>
      <c r="AC30" s="13">
        <f>[26]Dezembro!$H$32</f>
        <v>11.520000000000001</v>
      </c>
      <c r="AD30" s="13">
        <f>[26]Dezembro!$H$33</f>
        <v>13.68</v>
      </c>
      <c r="AE30" s="13">
        <f>[26]Dezembro!$H$34</f>
        <v>19.079999999999998</v>
      </c>
      <c r="AF30" s="13">
        <f>[26]Dezembro!$H$35</f>
        <v>17.64</v>
      </c>
      <c r="AG30" s="22">
        <f t="shared" si="4"/>
        <v>26.28</v>
      </c>
      <c r="AH30" s="66">
        <f>AVERAGE(B30:AF30)</f>
        <v>13.029677419354838</v>
      </c>
    </row>
    <row r="31" spans="1:34" ht="17.100000000000001" customHeight="1" x14ac:dyDescent="0.2">
      <c r="A31" s="38" t="s">
        <v>49</v>
      </c>
      <c r="B31" s="13">
        <f>[27]Dezembro!$H$5</f>
        <v>25.2</v>
      </c>
      <c r="C31" s="13">
        <f>[27]Dezembro!$H$6</f>
        <v>21.240000000000002</v>
      </c>
      <c r="D31" s="13">
        <f>[27]Dezembro!$H$7</f>
        <v>27.720000000000002</v>
      </c>
      <c r="E31" s="13">
        <f>[27]Dezembro!$H$8</f>
        <v>30.6</v>
      </c>
      <c r="F31" s="13">
        <f>[27]Dezembro!$H$9</f>
        <v>23.400000000000002</v>
      </c>
      <c r="G31" s="13">
        <f>[27]Dezembro!$H$10</f>
        <v>18</v>
      </c>
      <c r="H31" s="13">
        <f>[27]Dezembro!$H$11</f>
        <v>21.6</v>
      </c>
      <c r="I31" s="13">
        <f>[27]Dezembro!$H$12</f>
        <v>23.400000000000002</v>
      </c>
      <c r="J31" s="13">
        <f>[27]Dezembro!$H$13</f>
        <v>17.64</v>
      </c>
      <c r="K31" s="13">
        <f>[27]Dezembro!$H$14</f>
        <v>17.64</v>
      </c>
      <c r="L31" s="13">
        <f>[27]Dezembro!$H$15</f>
        <v>14.4</v>
      </c>
      <c r="M31" s="13">
        <f>[27]Dezembro!$H$16</f>
        <v>12.24</v>
      </c>
      <c r="N31" s="13">
        <f>[27]Dezembro!$H$17</f>
        <v>22.68</v>
      </c>
      <c r="O31" s="13">
        <f>[27]Dezembro!$H$18</f>
        <v>16.2</v>
      </c>
      <c r="P31" s="13">
        <f>[27]Dezembro!$H$19</f>
        <v>19.440000000000001</v>
      </c>
      <c r="Q31" s="13">
        <f>[27]Dezembro!$H$20</f>
        <v>29.16</v>
      </c>
      <c r="R31" s="13">
        <f>[27]Dezembro!$H$21</f>
        <v>28.44</v>
      </c>
      <c r="S31" s="13">
        <f>[27]Dezembro!$H$22</f>
        <v>16.920000000000002</v>
      </c>
      <c r="T31" s="13">
        <f>[27]Dezembro!$H$23</f>
        <v>12.6</v>
      </c>
      <c r="U31" s="13">
        <f>[27]Dezembro!$H$24</f>
        <v>22.32</v>
      </c>
      <c r="V31" s="13">
        <f>[27]Dezembro!$H$25</f>
        <v>17.28</v>
      </c>
      <c r="W31" s="13">
        <f>[27]Dezembro!$H$26</f>
        <v>29.16</v>
      </c>
      <c r="X31" s="13">
        <f>[27]Dezembro!$H$27</f>
        <v>24.12</v>
      </c>
      <c r="Y31" s="13">
        <f>[27]Dezembro!$H$28</f>
        <v>21.96</v>
      </c>
      <c r="Z31" s="13">
        <f>[27]Dezembro!$H$29</f>
        <v>16.920000000000002</v>
      </c>
      <c r="AA31" s="13">
        <f>[27]Dezembro!$H$30</f>
        <v>19.8</v>
      </c>
      <c r="AB31" s="13">
        <f>[27]Dezembro!$H$31</f>
        <v>14.76</v>
      </c>
      <c r="AC31" s="13">
        <f>[27]Dezembro!$H$32</f>
        <v>22.68</v>
      </c>
      <c r="AD31" s="13">
        <f>[27]Dezembro!$H$33</f>
        <v>18.36</v>
      </c>
      <c r="AE31" s="13">
        <f>[27]Dezembro!$H$34</f>
        <v>27.720000000000002</v>
      </c>
      <c r="AF31" s="13">
        <f>[27]Dezembro!$H$35</f>
        <v>28.08</v>
      </c>
      <c r="AG31" s="22">
        <f>MAX(B31:AF31)</f>
        <v>30.6</v>
      </c>
      <c r="AH31" s="66">
        <f>AVERAGE(B31:AF31)</f>
        <v>21.344516129032257</v>
      </c>
    </row>
    <row r="32" spans="1:34" ht="17.100000000000001" customHeight="1" x14ac:dyDescent="0.2">
      <c r="A32" s="38" t="s">
        <v>20</v>
      </c>
      <c r="B32" s="13">
        <f>[28]Dezembro!$H$5</f>
        <v>9</v>
      </c>
      <c r="C32" s="13">
        <f>[28]Dezembro!$H$6</f>
        <v>7.5600000000000005</v>
      </c>
      <c r="D32" s="13">
        <f>[28]Dezembro!$H$7</f>
        <v>7.9200000000000008</v>
      </c>
      <c r="E32" s="13">
        <f>[28]Dezembro!$H$8</f>
        <v>16.559999999999999</v>
      </c>
      <c r="F32" s="13">
        <f>[28]Dezembro!$H$9</f>
        <v>6.12</v>
      </c>
      <c r="G32" s="13">
        <f>[28]Dezembro!$H$10</f>
        <v>7.5600000000000005</v>
      </c>
      <c r="H32" s="13">
        <f>[28]Dezembro!$H$11</f>
        <v>15.840000000000002</v>
      </c>
      <c r="I32" s="13">
        <f>[28]Dezembro!$H$12</f>
        <v>10.08</v>
      </c>
      <c r="J32" s="13">
        <f>[28]Dezembro!$H$13</f>
        <v>10.44</v>
      </c>
      <c r="K32" s="13">
        <f>[28]Dezembro!$H$14</f>
        <v>12.96</v>
      </c>
      <c r="L32" s="13">
        <f>[28]Dezembro!$H$15</f>
        <v>10.8</v>
      </c>
      <c r="M32" s="13">
        <f>[28]Dezembro!$H$16</f>
        <v>9.7200000000000006</v>
      </c>
      <c r="N32" s="13">
        <f>[28]Dezembro!$H$17</f>
        <v>10.44</v>
      </c>
      <c r="O32" s="13">
        <f>[28]Dezembro!$H$18</f>
        <v>10.08</v>
      </c>
      <c r="P32" s="13">
        <f>[28]Dezembro!$H$19</f>
        <v>9.3600000000000012</v>
      </c>
      <c r="Q32" s="13">
        <f>[28]Dezembro!$H$20</f>
        <v>11.16</v>
      </c>
      <c r="R32" s="13">
        <f>[28]Dezembro!$H$21</f>
        <v>16.2</v>
      </c>
      <c r="S32" s="13">
        <f>[28]Dezembro!$H$22</f>
        <v>13.68</v>
      </c>
      <c r="T32" s="13">
        <f>[28]Dezembro!$H$23</f>
        <v>9.3600000000000012</v>
      </c>
      <c r="U32" s="13">
        <f>[28]Dezembro!$H$24</f>
        <v>18.36</v>
      </c>
      <c r="V32" s="13">
        <f>[28]Dezembro!$H$25</f>
        <v>8.2799999999999994</v>
      </c>
      <c r="W32" s="13">
        <f>[28]Dezembro!$H$26</f>
        <v>11.879999999999999</v>
      </c>
      <c r="X32" s="13">
        <f>[28]Dezembro!$H$27</f>
        <v>16.2</v>
      </c>
      <c r="Y32" s="13">
        <f>[28]Dezembro!$H$28</f>
        <v>13.68</v>
      </c>
      <c r="Z32" s="13">
        <f>[28]Dezembro!$H$29</f>
        <v>9.7200000000000006</v>
      </c>
      <c r="AA32" s="13">
        <f>[28]Dezembro!$H$30</f>
        <v>12.24</v>
      </c>
      <c r="AB32" s="13">
        <f>[28]Dezembro!$H$31</f>
        <v>10.44</v>
      </c>
      <c r="AC32" s="13">
        <f>[28]Dezembro!$H$32</f>
        <v>7.5600000000000005</v>
      </c>
      <c r="AD32" s="13">
        <f>[28]Dezembro!$H$33</f>
        <v>10.44</v>
      </c>
      <c r="AE32" s="13">
        <f>[28]Dezembro!$H$34</f>
        <v>12.96</v>
      </c>
      <c r="AF32" s="13">
        <f>[28]Dezembro!$H$35</f>
        <v>14.04</v>
      </c>
      <c r="AG32" s="22">
        <f t="shared" si="4"/>
        <v>18.36</v>
      </c>
      <c r="AH32" s="66">
        <f>AVERAGE(B32:AF32)</f>
        <v>11.310967741935487</v>
      </c>
    </row>
    <row r="33" spans="1:37" s="5" customFormat="1" ht="17.100000000000001" customHeight="1" thickBot="1" x14ac:dyDescent="0.25">
      <c r="A33" s="102" t="s">
        <v>33</v>
      </c>
      <c r="B33" s="103">
        <f t="shared" ref="B33:AG33" si="5">MAX(B5:B32)</f>
        <v>25.2</v>
      </c>
      <c r="C33" s="103">
        <f t="shared" si="5"/>
        <v>23.759999999999998</v>
      </c>
      <c r="D33" s="103">
        <f t="shared" si="5"/>
        <v>27.720000000000002</v>
      </c>
      <c r="E33" s="103">
        <f t="shared" si="5"/>
        <v>30.6</v>
      </c>
      <c r="F33" s="103">
        <f t="shared" si="5"/>
        <v>30.96</v>
      </c>
      <c r="G33" s="103">
        <f t="shared" si="5"/>
        <v>25.92</v>
      </c>
      <c r="H33" s="103">
        <f t="shared" si="5"/>
        <v>27</v>
      </c>
      <c r="I33" s="103">
        <f t="shared" si="5"/>
        <v>24.12</v>
      </c>
      <c r="J33" s="103">
        <f t="shared" si="5"/>
        <v>26.28</v>
      </c>
      <c r="K33" s="103">
        <f t="shared" si="5"/>
        <v>27</v>
      </c>
      <c r="L33" s="103">
        <f t="shared" si="5"/>
        <v>21.96</v>
      </c>
      <c r="M33" s="103">
        <f t="shared" si="5"/>
        <v>26.28</v>
      </c>
      <c r="N33" s="103">
        <f t="shared" si="5"/>
        <v>27.36</v>
      </c>
      <c r="O33" s="103">
        <f t="shared" si="5"/>
        <v>20.52</v>
      </c>
      <c r="P33" s="103">
        <f t="shared" si="5"/>
        <v>19.8</v>
      </c>
      <c r="Q33" s="103">
        <f t="shared" si="5"/>
        <v>29.16</v>
      </c>
      <c r="R33" s="103">
        <f t="shared" si="5"/>
        <v>43.92</v>
      </c>
      <c r="S33" s="103">
        <f t="shared" si="5"/>
        <v>24.840000000000003</v>
      </c>
      <c r="T33" s="103">
        <f t="shared" si="5"/>
        <v>23.040000000000003</v>
      </c>
      <c r="U33" s="103">
        <f t="shared" si="5"/>
        <v>28.44</v>
      </c>
      <c r="V33" s="103">
        <f t="shared" si="5"/>
        <v>29.880000000000003</v>
      </c>
      <c r="W33" s="103">
        <f t="shared" si="5"/>
        <v>29.16</v>
      </c>
      <c r="X33" s="103">
        <f t="shared" si="5"/>
        <v>34.92</v>
      </c>
      <c r="Y33" s="103">
        <f t="shared" si="5"/>
        <v>22.32</v>
      </c>
      <c r="Z33" s="103">
        <f t="shared" si="5"/>
        <v>19.079999999999998</v>
      </c>
      <c r="AA33" s="103">
        <f t="shared" si="5"/>
        <v>23.759999999999998</v>
      </c>
      <c r="AB33" s="103">
        <f t="shared" si="5"/>
        <v>20.52</v>
      </c>
      <c r="AC33" s="103">
        <f t="shared" si="5"/>
        <v>26.28</v>
      </c>
      <c r="AD33" s="103">
        <f t="shared" si="5"/>
        <v>37.080000000000005</v>
      </c>
      <c r="AE33" s="103">
        <f t="shared" si="5"/>
        <v>32.76</v>
      </c>
      <c r="AF33" s="103">
        <f t="shared" si="5"/>
        <v>31.319999999999997</v>
      </c>
      <c r="AG33" s="105">
        <f t="shared" si="5"/>
        <v>43.92</v>
      </c>
      <c r="AH33" s="113">
        <f>AVERAGE(AH5:AH32)</f>
        <v>14.185208041140719</v>
      </c>
    </row>
    <row r="34" spans="1:37" x14ac:dyDescent="0.2">
      <c r="A34" s="92"/>
      <c r="B34" s="93"/>
      <c r="C34" s="93"/>
      <c r="D34" s="93" t="s">
        <v>59</v>
      </c>
      <c r="E34" s="93"/>
      <c r="F34" s="93"/>
      <c r="G34" s="93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5"/>
      <c r="AE34" s="96"/>
      <c r="AF34" s="99"/>
      <c r="AG34" s="99"/>
      <c r="AH34" s="81"/>
    </row>
    <row r="35" spans="1:37" x14ac:dyDescent="0.2">
      <c r="A35" s="97"/>
      <c r="B35" s="98" t="s">
        <v>60</v>
      </c>
      <c r="C35" s="98"/>
      <c r="D35" s="98"/>
      <c r="E35" s="98"/>
      <c r="F35" s="98"/>
      <c r="G35" s="98"/>
      <c r="H35" s="98"/>
      <c r="I35" s="98"/>
      <c r="J35" s="44"/>
      <c r="K35" s="44"/>
      <c r="L35" s="44"/>
      <c r="M35" s="44" t="s">
        <v>51</v>
      </c>
      <c r="N35" s="44"/>
      <c r="O35" s="44"/>
      <c r="P35" s="44"/>
      <c r="Q35" s="44"/>
      <c r="R35" s="44"/>
      <c r="S35" s="44"/>
      <c r="T35" s="156" t="s">
        <v>61</v>
      </c>
      <c r="U35" s="156"/>
      <c r="V35" s="156"/>
      <c r="W35" s="156"/>
      <c r="X35" s="156"/>
      <c r="Y35" s="44"/>
      <c r="Z35" s="44"/>
      <c r="AA35" s="44"/>
      <c r="AB35" s="44"/>
      <c r="AC35" s="44"/>
      <c r="AD35" s="56"/>
      <c r="AE35" s="44"/>
      <c r="AF35" s="44"/>
      <c r="AG35" s="56"/>
      <c r="AH35" s="82"/>
    </row>
    <row r="36" spans="1:37" x14ac:dyDescent="0.2">
      <c r="A36" s="43"/>
      <c r="B36" s="44"/>
      <c r="C36" s="44"/>
      <c r="D36" s="44"/>
      <c r="E36" s="44"/>
      <c r="F36" s="44"/>
      <c r="G36" s="44"/>
      <c r="H36" s="44"/>
      <c r="I36" s="44"/>
      <c r="J36" s="47"/>
      <c r="K36" s="47"/>
      <c r="L36" s="47"/>
      <c r="M36" s="47" t="s">
        <v>52</v>
      </c>
      <c r="N36" s="47"/>
      <c r="O36" s="47"/>
      <c r="P36" s="47"/>
      <c r="Q36" s="44"/>
      <c r="R36" s="44"/>
      <c r="S36" s="44"/>
      <c r="T36" s="157" t="s">
        <v>62</v>
      </c>
      <c r="U36" s="157"/>
      <c r="V36" s="157"/>
      <c r="W36" s="157"/>
      <c r="X36" s="157"/>
      <c r="Y36" s="44"/>
      <c r="Z36" s="44"/>
      <c r="AA36" s="44"/>
      <c r="AB36" s="44"/>
      <c r="AC36" s="44"/>
      <c r="AD36" s="56"/>
      <c r="AE36" s="89"/>
      <c r="AF36" s="100"/>
      <c r="AG36" s="44"/>
      <c r="AH36" s="82"/>
    </row>
    <row r="37" spans="1:37" x14ac:dyDescent="0.2">
      <c r="A37" s="97"/>
      <c r="B37" s="46"/>
      <c r="C37" s="46"/>
      <c r="D37" s="46"/>
      <c r="E37" s="46"/>
      <c r="F37" s="46"/>
      <c r="G37" s="46"/>
      <c r="H37" s="46"/>
      <c r="I37" s="46"/>
      <c r="J37" s="46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56"/>
      <c r="AE37" s="89"/>
      <c r="AF37" s="100"/>
      <c r="AG37" s="47"/>
      <c r="AH37" s="82"/>
    </row>
    <row r="38" spans="1:37" x14ac:dyDescent="0.2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56"/>
      <c r="AH38" s="82"/>
    </row>
    <row r="39" spans="1:37" x14ac:dyDescent="0.2">
      <c r="A39" s="43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 t="s">
        <v>50</v>
      </c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6"/>
      <c r="AH39" s="82"/>
    </row>
    <row r="40" spans="1:37" ht="13.5" thickBot="1" x14ac:dyDescent="0.25">
      <c r="A40" s="48"/>
      <c r="B40" s="83"/>
      <c r="C40" s="83"/>
      <c r="D40" s="83"/>
      <c r="E40" s="83"/>
      <c r="F40" s="83"/>
      <c r="G40" s="83" t="s">
        <v>50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 t="s">
        <v>50</v>
      </c>
      <c r="Y40" s="83"/>
      <c r="Z40" s="83"/>
      <c r="AA40" s="83"/>
      <c r="AB40" s="83"/>
      <c r="AC40" s="83"/>
      <c r="AD40" s="83"/>
      <c r="AE40" s="83"/>
      <c r="AF40" s="83"/>
      <c r="AG40" s="50"/>
      <c r="AH40" s="84"/>
    </row>
    <row r="43" spans="1:37" x14ac:dyDescent="0.2">
      <c r="AK43" s="17" t="s">
        <v>50</v>
      </c>
    </row>
    <row r="45" spans="1:37" x14ac:dyDescent="0.2">
      <c r="I45" s="3" t="s">
        <v>50</v>
      </c>
      <c r="AH45" s="17" t="s">
        <v>50</v>
      </c>
    </row>
  </sheetData>
  <sheetProtection password="C6EC" sheet="1" objects="1" scenarios="1"/>
  <mergeCells count="36"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V3:V4"/>
    <mergeCell ref="U3:U4"/>
    <mergeCell ref="S3:S4"/>
    <mergeCell ref="T3:T4"/>
    <mergeCell ref="N3:N4"/>
    <mergeCell ref="B2:AH2"/>
    <mergeCell ref="P3:P4"/>
    <mergeCell ref="M3:M4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Q3:Q4"/>
    <mergeCell ref="R3:R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zoomScaleNormal="100" workbookViewId="0">
      <selection activeCell="AK26" sqref="AK26"/>
    </sheetView>
  </sheetViews>
  <sheetFormatPr defaultRowHeight="12.75" x14ac:dyDescent="0.2"/>
  <cols>
    <col min="1" max="1" width="20.7109375" style="2" bestFit="1" customWidth="1"/>
    <col min="2" max="2" width="3.5703125" style="2" customWidth="1"/>
    <col min="3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12" width="3.5703125" style="2" bestFit="1" customWidth="1"/>
    <col min="13" max="13" width="4.42578125" style="2" bestFit="1" customWidth="1"/>
    <col min="14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</cols>
  <sheetData>
    <row r="1" spans="1:36" ht="20.100000000000001" customHeight="1" x14ac:dyDescent="0.2">
      <c r="A1" s="164" t="s">
        <v>29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6"/>
    </row>
    <row r="2" spans="1:36" s="4" customFormat="1" ht="15" customHeight="1" x14ac:dyDescent="0.2">
      <c r="A2" s="152" t="s">
        <v>21</v>
      </c>
      <c r="B2" s="154" t="s">
        <v>57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5"/>
    </row>
    <row r="3" spans="1:36" s="5" customFormat="1" ht="14.25" customHeight="1" x14ac:dyDescent="0.2">
      <c r="A3" s="152"/>
      <c r="B3" s="153">
        <v>1</v>
      </c>
      <c r="C3" s="153">
        <f>SUM(B3+1)</f>
        <v>2</v>
      </c>
      <c r="D3" s="153">
        <f t="shared" ref="D3:AD3" si="0">SUM(C3+1)</f>
        <v>3</v>
      </c>
      <c r="E3" s="153">
        <f t="shared" si="0"/>
        <v>4</v>
      </c>
      <c r="F3" s="153">
        <f t="shared" si="0"/>
        <v>5</v>
      </c>
      <c r="G3" s="153">
        <f t="shared" si="0"/>
        <v>6</v>
      </c>
      <c r="H3" s="153">
        <f t="shared" si="0"/>
        <v>7</v>
      </c>
      <c r="I3" s="153">
        <f t="shared" si="0"/>
        <v>8</v>
      </c>
      <c r="J3" s="153">
        <f t="shared" si="0"/>
        <v>9</v>
      </c>
      <c r="K3" s="153">
        <f t="shared" si="0"/>
        <v>10</v>
      </c>
      <c r="L3" s="153">
        <f t="shared" si="0"/>
        <v>11</v>
      </c>
      <c r="M3" s="153">
        <f t="shared" si="0"/>
        <v>12</v>
      </c>
      <c r="N3" s="153">
        <f t="shared" si="0"/>
        <v>13</v>
      </c>
      <c r="O3" s="153">
        <f t="shared" si="0"/>
        <v>14</v>
      </c>
      <c r="P3" s="153">
        <f t="shared" si="0"/>
        <v>15</v>
      </c>
      <c r="Q3" s="153">
        <f t="shared" si="0"/>
        <v>16</v>
      </c>
      <c r="R3" s="153">
        <f t="shared" si="0"/>
        <v>17</v>
      </c>
      <c r="S3" s="153">
        <f t="shared" si="0"/>
        <v>18</v>
      </c>
      <c r="T3" s="153">
        <f t="shared" si="0"/>
        <v>19</v>
      </c>
      <c r="U3" s="153">
        <f t="shared" si="0"/>
        <v>20</v>
      </c>
      <c r="V3" s="153">
        <f t="shared" si="0"/>
        <v>21</v>
      </c>
      <c r="W3" s="153">
        <f t="shared" si="0"/>
        <v>22</v>
      </c>
      <c r="X3" s="153">
        <f t="shared" si="0"/>
        <v>23</v>
      </c>
      <c r="Y3" s="153">
        <f t="shared" si="0"/>
        <v>24</v>
      </c>
      <c r="Z3" s="153">
        <f t="shared" si="0"/>
        <v>25</v>
      </c>
      <c r="AA3" s="153">
        <f t="shared" si="0"/>
        <v>26</v>
      </c>
      <c r="AB3" s="153">
        <f t="shared" si="0"/>
        <v>27</v>
      </c>
      <c r="AC3" s="153">
        <f t="shared" si="0"/>
        <v>28</v>
      </c>
      <c r="AD3" s="153">
        <f t="shared" si="0"/>
        <v>29</v>
      </c>
      <c r="AE3" s="153">
        <v>30</v>
      </c>
      <c r="AF3" s="153">
        <v>31</v>
      </c>
      <c r="AG3" s="76" t="s">
        <v>43</v>
      </c>
    </row>
    <row r="4" spans="1:36" s="5" customFormat="1" ht="12.75" customHeight="1" x14ac:dyDescent="0.2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76" t="s">
        <v>39</v>
      </c>
    </row>
    <row r="5" spans="1:36" s="5" customFormat="1" ht="13.5" customHeight="1" x14ac:dyDescent="0.2">
      <c r="A5" s="38" t="s">
        <v>45</v>
      </c>
      <c r="B5" s="15" t="str">
        <f>[1]Dezembro!$I$5</f>
        <v>*</v>
      </c>
      <c r="C5" s="15" t="str">
        <f>[1]Dezembro!$I$6</f>
        <v>*</v>
      </c>
      <c r="D5" s="15" t="str">
        <f>[1]Dezembro!$I$7</f>
        <v>*</v>
      </c>
      <c r="E5" s="15" t="str">
        <f>[1]Dezembro!$I$8</f>
        <v>*</v>
      </c>
      <c r="F5" s="15" t="str">
        <f>[1]Dezembro!$I$9</f>
        <v>*</v>
      </c>
      <c r="G5" s="15" t="str">
        <f>[1]Dezembro!$I$10</f>
        <v>*</v>
      </c>
      <c r="H5" s="15" t="str">
        <f>[1]Dezembro!$I$11</f>
        <v>*</v>
      </c>
      <c r="I5" s="15" t="str">
        <f>[1]Dezembro!$I$12</f>
        <v>*</v>
      </c>
      <c r="J5" s="15" t="str">
        <f>[1]Dezembro!$I$13</f>
        <v>*</v>
      </c>
      <c r="K5" s="15" t="str">
        <f>[1]Dezembro!$I$14</f>
        <v>*</v>
      </c>
      <c r="L5" s="15" t="str">
        <f>[1]Dezembro!$I$15</f>
        <v>*</v>
      </c>
      <c r="M5" s="15" t="str">
        <f>[1]Dezembro!$I$16</f>
        <v>*</v>
      </c>
      <c r="N5" s="15" t="str">
        <f>[1]Dezembro!$I$17</f>
        <v>*</v>
      </c>
      <c r="O5" s="15" t="str">
        <f>[1]Dezembro!$I$18</f>
        <v>*</v>
      </c>
      <c r="P5" s="15" t="str">
        <f>[1]Dezembro!$I$19</f>
        <v>*</v>
      </c>
      <c r="Q5" s="15" t="str">
        <f>[1]Dezembro!$I$20</f>
        <v>*</v>
      </c>
      <c r="R5" s="15" t="str">
        <f>[1]Dezembro!$I$21</f>
        <v>*</v>
      </c>
      <c r="S5" s="15" t="str">
        <f>[1]Dezembro!$I$22</f>
        <v>*</v>
      </c>
      <c r="T5" s="15" t="str">
        <f>[1]Dezembro!$I$23</f>
        <v>*</v>
      </c>
      <c r="U5" s="15" t="str">
        <f>[1]Dezembro!$I$24</f>
        <v>*</v>
      </c>
      <c r="V5" s="15" t="str">
        <f>[1]Dezembro!$I$25</f>
        <v>*</v>
      </c>
      <c r="W5" s="15" t="str">
        <f>[1]Dezembro!$I$26</f>
        <v>*</v>
      </c>
      <c r="X5" s="15" t="str">
        <f>[1]Dezembro!$I$27</f>
        <v>*</v>
      </c>
      <c r="Y5" s="15" t="str">
        <f>[1]Dezembro!$I$28</f>
        <v>*</v>
      </c>
      <c r="Z5" s="15" t="str">
        <f>[1]Dezembro!$I$29</f>
        <v>*</v>
      </c>
      <c r="AA5" s="15" t="str">
        <f>[1]Dezembro!$I$30</f>
        <v>*</v>
      </c>
      <c r="AB5" s="15" t="str">
        <f>[1]Dezembro!$I$31</f>
        <v>*</v>
      </c>
      <c r="AC5" s="15" t="str">
        <f>[1]Dezembro!$I$32</f>
        <v>*</v>
      </c>
      <c r="AD5" s="15" t="str">
        <f>[1]Dezembro!$I$33</f>
        <v>*</v>
      </c>
      <c r="AE5" s="15" t="str">
        <f>[1]Dezembro!$I$34</f>
        <v>*</v>
      </c>
      <c r="AF5" s="15" t="str">
        <f>[1]Dezembro!$I$35</f>
        <v>*</v>
      </c>
      <c r="AG5" s="76" t="s">
        <v>65</v>
      </c>
      <c r="AJ5" s="5" t="s">
        <v>50</v>
      </c>
    </row>
    <row r="6" spans="1:36" s="1" customFormat="1" ht="12.75" customHeight="1" x14ac:dyDescent="0.2">
      <c r="A6" s="38" t="s">
        <v>0</v>
      </c>
      <c r="B6" s="13" t="str">
        <f>[2]Dezembro!$I$5</f>
        <v>SO</v>
      </c>
      <c r="C6" s="13" t="str">
        <f>[2]Dezembro!$I$6</f>
        <v>SO</v>
      </c>
      <c r="D6" s="13" t="str">
        <f>[2]Dezembro!$I$7</f>
        <v>SO</v>
      </c>
      <c r="E6" s="13" t="str">
        <f>[2]Dezembro!$I$8</f>
        <v>SO</v>
      </c>
      <c r="F6" s="13" t="str">
        <f>[2]Dezembro!$I$9</f>
        <v>SO</v>
      </c>
      <c r="G6" s="13" t="str">
        <f>[2]Dezembro!$I$10</f>
        <v>SO</v>
      </c>
      <c r="H6" s="13" t="str">
        <f>[2]Dezembro!$I$11</f>
        <v>SO</v>
      </c>
      <c r="I6" s="13" t="str">
        <f>[2]Dezembro!$I$12</f>
        <v>SO</v>
      </c>
      <c r="J6" s="13" t="str">
        <f>[2]Dezembro!$I$13</f>
        <v>SO</v>
      </c>
      <c r="K6" s="13" t="str">
        <f>[2]Dezembro!$I$14</f>
        <v>SO</v>
      </c>
      <c r="L6" s="13" t="str">
        <f>[2]Dezembro!$I$15</f>
        <v>SO</v>
      </c>
      <c r="M6" s="13" t="str">
        <f>[2]Dezembro!$I$16</f>
        <v>SO</v>
      </c>
      <c r="N6" s="13" t="str">
        <f>[2]Dezembro!$I$17</f>
        <v>SO</v>
      </c>
      <c r="O6" s="13" t="str">
        <f>[2]Dezembro!$I$18</f>
        <v>SO</v>
      </c>
      <c r="P6" s="13" t="str">
        <f>[2]Dezembro!$I$19</f>
        <v>SO</v>
      </c>
      <c r="Q6" s="13" t="str">
        <f>[2]Dezembro!$I$20</f>
        <v>SO</v>
      </c>
      <c r="R6" s="13" t="str">
        <f>[2]Dezembro!$I$21</f>
        <v>SO</v>
      </c>
      <c r="S6" s="13" t="str">
        <f>[2]Dezembro!$I$22</f>
        <v>SO</v>
      </c>
      <c r="T6" s="15" t="str">
        <f>[2]Dezembro!$I$23</f>
        <v>SO</v>
      </c>
      <c r="U6" s="15" t="str">
        <f>[2]Dezembro!$I$24</f>
        <v>SO</v>
      </c>
      <c r="V6" s="15" t="str">
        <f>[2]Dezembro!$I$25</f>
        <v>SO</v>
      </c>
      <c r="W6" s="15" t="str">
        <f>[2]Dezembro!$I$26</f>
        <v>SO</v>
      </c>
      <c r="X6" s="15" t="str">
        <f>[2]Dezembro!$I$27</f>
        <v>SO</v>
      </c>
      <c r="Y6" s="15" t="str">
        <f>[2]Dezembro!$I$28</f>
        <v>SO</v>
      </c>
      <c r="Z6" s="15" t="str">
        <f>[2]Dezembro!$I$29</f>
        <v>SO</v>
      </c>
      <c r="AA6" s="15" t="str">
        <f>[2]Dezembro!$I$30</f>
        <v>SO</v>
      </c>
      <c r="AB6" s="15" t="str">
        <f>[2]Dezembro!$I$31</f>
        <v>SO</v>
      </c>
      <c r="AC6" s="15" t="str">
        <f>[2]Dezembro!$I$32</f>
        <v>SO</v>
      </c>
      <c r="AD6" s="15" t="str">
        <f>[2]Dezembro!$I$33</f>
        <v>SO</v>
      </c>
      <c r="AE6" s="15" t="str">
        <f>[2]Dezembro!$I$34</f>
        <v>SO</v>
      </c>
      <c r="AF6" s="15" t="str">
        <f>[2]Dezembro!$I$35</f>
        <v>SO</v>
      </c>
      <c r="AG6" s="76" t="str">
        <f>[2]Dezembro!$I$36</f>
        <v>SO</v>
      </c>
    </row>
    <row r="7" spans="1:36" ht="12.75" customHeight="1" x14ac:dyDescent="0.2">
      <c r="A7" s="38" t="s">
        <v>1</v>
      </c>
      <c r="B7" s="13" t="str">
        <f>[3]Dezembro!$I$5</f>
        <v>SE</v>
      </c>
      <c r="C7" s="13" t="str">
        <f>[3]Dezembro!$I$6</f>
        <v>NO</v>
      </c>
      <c r="D7" s="13" t="str">
        <f>[3]Dezembro!$I$7</f>
        <v>NE</v>
      </c>
      <c r="E7" s="13" t="str">
        <f>[3]Dezembro!$I$8</f>
        <v>SE</v>
      </c>
      <c r="F7" s="13" t="str">
        <f>[3]Dezembro!$I$9</f>
        <v>SE</v>
      </c>
      <c r="G7" s="13" t="str">
        <f>[3]Dezembro!$I$10</f>
        <v>N</v>
      </c>
      <c r="H7" s="13" t="str">
        <f>[3]Dezembro!$I$11</f>
        <v>NO</v>
      </c>
      <c r="I7" s="13" t="str">
        <f>[3]Dezembro!$I$12</f>
        <v>NO</v>
      </c>
      <c r="J7" s="13" t="str">
        <f>[3]Dezembro!$I$13</f>
        <v>N</v>
      </c>
      <c r="K7" s="13" t="str">
        <f>[3]Dezembro!$I$14</f>
        <v>O</v>
      </c>
      <c r="L7" s="13" t="str">
        <f>[3]Dezembro!$I$15</f>
        <v>S</v>
      </c>
      <c r="M7" s="13" t="str">
        <f>[3]Dezembro!$I$16</f>
        <v>S</v>
      </c>
      <c r="N7" s="13" t="str">
        <f>[3]Dezembro!$I$17</f>
        <v>SE</v>
      </c>
      <c r="O7" s="13" t="str">
        <f>[3]Dezembro!$I$18</f>
        <v>SE</v>
      </c>
      <c r="P7" s="13" t="str">
        <f>[3]Dezembro!$I$19</f>
        <v>SE</v>
      </c>
      <c r="Q7" s="13" t="str">
        <f>[3]Dezembro!$I$20</f>
        <v>NO</v>
      </c>
      <c r="R7" s="13" t="str">
        <f>[3]Dezembro!$I$21</f>
        <v>NO</v>
      </c>
      <c r="S7" s="13" t="str">
        <f>[3]Dezembro!$I$22</f>
        <v>SE</v>
      </c>
      <c r="T7" s="15" t="str">
        <f>[3]Dezembro!$I$23</f>
        <v>NO</v>
      </c>
      <c r="U7" s="15" t="str">
        <f>[3]Dezembro!$I$24</f>
        <v>SE</v>
      </c>
      <c r="V7" s="15" t="str">
        <f>[3]Dezembro!$I$25</f>
        <v>NO</v>
      </c>
      <c r="W7" s="15" t="str">
        <f>[3]Dezembro!$I$26</f>
        <v>N</v>
      </c>
      <c r="X7" s="15" t="str">
        <f>[3]Dezembro!$I$27</f>
        <v>N</v>
      </c>
      <c r="Y7" s="15" t="str">
        <f>[3]Dezembro!$I$28</f>
        <v>N</v>
      </c>
      <c r="Z7" s="15" t="str">
        <f>[3]Dezembro!$I$29</f>
        <v>SE</v>
      </c>
      <c r="AA7" s="15" t="str">
        <f>[3]Dezembro!$I$30</f>
        <v>N</v>
      </c>
      <c r="AB7" s="15" t="str">
        <f>[3]Dezembro!$I$31</f>
        <v>NO</v>
      </c>
      <c r="AC7" s="15" t="str">
        <f>[3]Dezembro!$I$32</f>
        <v>NO</v>
      </c>
      <c r="AD7" s="15" t="str">
        <f>[3]Dezembro!$I$33</f>
        <v>NO</v>
      </c>
      <c r="AE7" s="15" t="str">
        <f>[3]Dezembro!$I$34</f>
        <v>NO</v>
      </c>
      <c r="AF7" s="15" t="str">
        <f>[3]Dezembro!$I$35</f>
        <v>N</v>
      </c>
      <c r="AG7" s="76" t="str">
        <f>[3]Dezembro!$I$36</f>
        <v>NO</v>
      </c>
    </row>
    <row r="8" spans="1:36" ht="12.75" customHeight="1" x14ac:dyDescent="0.2">
      <c r="A8" s="38" t="s">
        <v>53</v>
      </c>
      <c r="B8" s="13" t="str">
        <f>[4]Dezembro!$I$5</f>
        <v>L</v>
      </c>
      <c r="C8" s="13" t="str">
        <f>[4]Dezembro!$I$6</f>
        <v>L</v>
      </c>
      <c r="D8" s="13" t="str">
        <f>[4]Dezembro!$I$7</f>
        <v>L</v>
      </c>
      <c r="E8" s="13" t="str">
        <f>[4]Dezembro!$I$8</f>
        <v>O</v>
      </c>
      <c r="F8" s="13" t="str">
        <f>[4]Dezembro!$I$9</f>
        <v>O</v>
      </c>
      <c r="G8" s="13" t="str">
        <f>[4]Dezembro!$I$10</f>
        <v>L</v>
      </c>
      <c r="H8" s="13" t="str">
        <f>[4]Dezembro!$I$11</f>
        <v>NO</v>
      </c>
      <c r="I8" s="13" t="str">
        <f>[4]Dezembro!$I$12</f>
        <v>S</v>
      </c>
      <c r="J8" s="13" t="str">
        <f>[4]Dezembro!$I$13</f>
        <v>S</v>
      </c>
      <c r="K8" s="13" t="str">
        <f>[4]Dezembro!$I$14</f>
        <v>S</v>
      </c>
      <c r="L8" s="13" t="str">
        <f>[4]Dezembro!$I$15</f>
        <v>SO</v>
      </c>
      <c r="M8" s="13" t="str">
        <f>[4]Dezembro!$I$16</f>
        <v>L</v>
      </c>
      <c r="N8" s="13" t="str">
        <f>[4]Dezembro!$I$17</f>
        <v>L</v>
      </c>
      <c r="O8" s="13" t="str">
        <f>[4]Dezembro!$I$18</f>
        <v>L</v>
      </c>
      <c r="P8" s="13" t="str">
        <f>[4]Dezembro!$I$19</f>
        <v>L</v>
      </c>
      <c r="Q8" s="13" t="str">
        <f>[4]Dezembro!$I$20</f>
        <v>NE</v>
      </c>
      <c r="R8" s="13" t="str">
        <f>[4]Dezembro!$I$21</f>
        <v>N</v>
      </c>
      <c r="S8" s="13" t="str">
        <f>[4]Dezembro!$I$22</f>
        <v>NE</v>
      </c>
      <c r="T8" s="15" t="str">
        <f>[4]Dezembro!$I$23</f>
        <v>SE</v>
      </c>
      <c r="U8" s="15" t="str">
        <f>[4]Dezembro!$I$24</f>
        <v>SE</v>
      </c>
      <c r="V8" s="15" t="str">
        <f>[4]Dezembro!$I$25</f>
        <v>N</v>
      </c>
      <c r="W8" s="15" t="str">
        <f>[4]Dezembro!$I$26</f>
        <v>NE</v>
      </c>
      <c r="X8" s="15" t="str">
        <f>[4]Dezembro!$I$27</f>
        <v>N</v>
      </c>
      <c r="Y8" s="15" t="str">
        <f>[4]Dezembro!$I$28</f>
        <v>N</v>
      </c>
      <c r="Z8" s="15" t="str">
        <f>[4]Dezembro!$I$29</f>
        <v>NE</v>
      </c>
      <c r="AA8" s="15" t="str">
        <f>[4]Dezembro!$I$30</f>
        <v>NE</v>
      </c>
      <c r="AB8" s="15" t="str">
        <f>[4]Dezembro!$I$31</f>
        <v>L</v>
      </c>
      <c r="AC8" s="15" t="str">
        <f>[4]Dezembro!$I$32</f>
        <v>NE</v>
      </c>
      <c r="AD8" s="15" t="str">
        <f>[4]Dezembro!$I$33</f>
        <v>O</v>
      </c>
      <c r="AE8" s="15" t="str">
        <f>[4]Dezembro!$I$34</f>
        <v>N</v>
      </c>
      <c r="AF8" s="15" t="str">
        <f>[4]Dezembro!$I$35</f>
        <v>N</v>
      </c>
      <c r="AG8" s="76" t="str">
        <f>[4]Dezembro!$I$36</f>
        <v>L</v>
      </c>
    </row>
    <row r="9" spans="1:36" ht="12" customHeight="1" x14ac:dyDescent="0.2">
      <c r="A9" s="38" t="s">
        <v>46</v>
      </c>
      <c r="B9" s="14" t="str">
        <f>[5]Dezembro!$I$5</f>
        <v>NE</v>
      </c>
      <c r="C9" s="14" t="str">
        <f>[5]Dezembro!$I$6</f>
        <v>NE</v>
      </c>
      <c r="D9" s="14" t="str">
        <f>[5]Dezembro!$I$7</f>
        <v>NE</v>
      </c>
      <c r="E9" s="14" t="str">
        <f>[5]Dezembro!$I$8</f>
        <v>N</v>
      </c>
      <c r="F9" s="14" t="str">
        <f>[5]Dezembro!$I$9</f>
        <v>NE</v>
      </c>
      <c r="G9" s="14" t="str">
        <f>[5]Dezembro!$I$10</f>
        <v>O</v>
      </c>
      <c r="H9" s="14" t="str">
        <f>[5]Dezembro!$I$11</f>
        <v>N</v>
      </c>
      <c r="I9" s="14" t="str">
        <f>[5]Dezembro!$I$12</f>
        <v>NE</v>
      </c>
      <c r="J9" s="14" t="str">
        <f>[5]Dezembro!$I$13</f>
        <v>NE</v>
      </c>
      <c r="K9" s="14" t="str">
        <f>[5]Dezembro!$I$14</f>
        <v>SO</v>
      </c>
      <c r="L9" s="14" t="str">
        <f>[5]Dezembro!$I$15</f>
        <v>SO</v>
      </c>
      <c r="M9" s="14" t="str">
        <f>[5]Dezembro!$I$16</f>
        <v>NE</v>
      </c>
      <c r="N9" s="14" t="str">
        <f>[5]Dezembro!$I$17</f>
        <v>NE</v>
      </c>
      <c r="O9" s="14" t="str">
        <f>[5]Dezembro!$I$18</f>
        <v>NE</v>
      </c>
      <c r="P9" s="14" t="str">
        <f>[5]Dezembro!$I$19</f>
        <v>NE</v>
      </c>
      <c r="Q9" s="14" t="str">
        <f>[5]Dezembro!$I$20</f>
        <v>NE</v>
      </c>
      <c r="R9" s="14" t="str">
        <f>[5]Dezembro!$I$21</f>
        <v>NE</v>
      </c>
      <c r="S9" s="14" t="str">
        <f>[5]Dezembro!$I$22</f>
        <v>SO</v>
      </c>
      <c r="T9" s="15" t="str">
        <f>[5]Dezembro!$I$23</f>
        <v>NE</v>
      </c>
      <c r="U9" s="15" t="str">
        <f>[5]Dezembro!$I$24</f>
        <v>NE</v>
      </c>
      <c r="V9" s="15" t="str">
        <f>[5]Dezembro!$I$25</f>
        <v>NE</v>
      </c>
      <c r="W9" s="15" t="str">
        <f>[5]Dezembro!$I$26</f>
        <v>NE</v>
      </c>
      <c r="X9" s="15" t="str">
        <f>[5]Dezembro!$I$27</f>
        <v>N</v>
      </c>
      <c r="Y9" s="15" t="str">
        <f>[5]Dezembro!$I$28</f>
        <v>N</v>
      </c>
      <c r="Z9" s="15" t="str">
        <f>[5]Dezembro!$I$29</f>
        <v>NE</v>
      </c>
      <c r="AA9" s="15" t="str">
        <f>[5]Dezembro!$I$30</f>
        <v>NE</v>
      </c>
      <c r="AB9" s="15" t="str">
        <f>[5]Dezembro!$I$31</f>
        <v>NE</v>
      </c>
      <c r="AC9" s="15" t="str">
        <f>[5]Dezembro!$I$32</f>
        <v>NE</v>
      </c>
      <c r="AD9" s="15" t="str">
        <f>[5]Dezembro!$I$33</f>
        <v>NO</v>
      </c>
      <c r="AE9" s="15" t="str">
        <f>[5]Dezembro!$I$34</f>
        <v>NE</v>
      </c>
      <c r="AF9" s="15" t="str">
        <f>[5]Dezembro!$I$35</f>
        <v>NE</v>
      </c>
      <c r="AG9" s="76" t="str">
        <f>[5]Dezembro!$I$36</f>
        <v>NE</v>
      </c>
    </row>
    <row r="10" spans="1:36" ht="13.5" customHeight="1" x14ac:dyDescent="0.2">
      <c r="A10" s="38" t="s">
        <v>2</v>
      </c>
      <c r="B10" s="14" t="str">
        <f>[6]Dezembro!$I$5</f>
        <v>N</v>
      </c>
      <c r="C10" s="14" t="str">
        <f>[6]Dezembro!$I$6</f>
        <v>N</v>
      </c>
      <c r="D10" s="14" t="str">
        <f>[6]Dezembro!$I$7</f>
        <v>N</v>
      </c>
      <c r="E10" s="14" t="str">
        <f>[6]Dezembro!$I$8</f>
        <v>N</v>
      </c>
      <c r="F10" s="14" t="str">
        <f>[6]Dezembro!$I$9</f>
        <v>N</v>
      </c>
      <c r="G10" s="14" t="str">
        <f>[6]Dezembro!$I$10</f>
        <v>NE</v>
      </c>
      <c r="H10" s="14" t="str">
        <f>[6]Dezembro!$I$11</f>
        <v>N</v>
      </c>
      <c r="I10" s="14" t="str">
        <f>[6]Dezembro!$I$12</f>
        <v>N</v>
      </c>
      <c r="J10" s="14" t="str">
        <f>[6]Dezembro!$I$13</f>
        <v>N</v>
      </c>
      <c r="K10" s="14" t="str">
        <f>[6]Dezembro!$I$14</f>
        <v>N</v>
      </c>
      <c r="L10" s="14" t="str">
        <f>[6]Dezembro!$I$15</f>
        <v>N</v>
      </c>
      <c r="M10" s="14" t="str">
        <f>[6]Dezembro!$I$16</f>
        <v>SE</v>
      </c>
      <c r="N10" s="14" t="str">
        <f>[6]Dezembro!$I$17</f>
        <v>N</v>
      </c>
      <c r="O10" s="14" t="str">
        <f>[6]Dezembro!$I$18</f>
        <v>L</v>
      </c>
      <c r="P10" s="14" t="str">
        <f>[6]Dezembro!$I$19</f>
        <v>L</v>
      </c>
      <c r="Q10" s="14" t="str">
        <f>[6]Dezembro!$I$20</f>
        <v>N</v>
      </c>
      <c r="R10" s="14" t="str">
        <f>[6]Dezembro!$I$21</f>
        <v>N</v>
      </c>
      <c r="S10" s="14" t="str">
        <f>[6]Dezembro!$I$22</f>
        <v>N</v>
      </c>
      <c r="T10" s="15" t="str">
        <f>[6]Dezembro!$I$23</f>
        <v>N</v>
      </c>
      <c r="U10" s="15" t="str">
        <f>[6]Dezembro!$I$24</f>
        <v>L</v>
      </c>
      <c r="V10" s="14" t="str">
        <f>[6]Dezembro!$I$25</f>
        <v>N</v>
      </c>
      <c r="W10" s="15" t="str">
        <f>[6]Dezembro!$I$26</f>
        <v>NE</v>
      </c>
      <c r="X10" s="15" t="str">
        <f>[6]Dezembro!$I$27</f>
        <v>N</v>
      </c>
      <c r="Y10" s="15" t="str">
        <f>[6]Dezembro!$I$28</f>
        <v>N</v>
      </c>
      <c r="Z10" s="15" t="str">
        <f>[6]Dezembro!$I$29</f>
        <v>N</v>
      </c>
      <c r="AA10" s="15" t="str">
        <f>[6]Dezembro!$I$30</f>
        <v>L</v>
      </c>
      <c r="AB10" s="15" t="str">
        <f>[6]Dezembro!$I$31</f>
        <v>N</v>
      </c>
      <c r="AC10" s="15" t="str">
        <f>[6]Dezembro!$I$32</f>
        <v>N</v>
      </c>
      <c r="AD10" s="15" t="str">
        <f>[6]Dezembro!$I$33</f>
        <v>N</v>
      </c>
      <c r="AE10" s="15" t="str">
        <f>[6]Dezembro!$I$34</f>
        <v>N</v>
      </c>
      <c r="AF10" s="15" t="str">
        <f>[6]Dezembro!$I$35</f>
        <v>N</v>
      </c>
      <c r="AG10" s="76" t="str">
        <f>[6]Dezembro!$I$36</f>
        <v>N</v>
      </c>
    </row>
    <row r="11" spans="1:36" ht="12.75" customHeight="1" x14ac:dyDescent="0.2">
      <c r="A11" s="38" t="s">
        <v>3</v>
      </c>
      <c r="B11" s="14" t="str">
        <f>[7]Dezembro!$I$5</f>
        <v>NO</v>
      </c>
      <c r="C11" s="14" t="str">
        <f>[7]Dezembro!$I$6</f>
        <v>SO</v>
      </c>
      <c r="D11" s="14" t="str">
        <f>[7]Dezembro!$I$7</f>
        <v>O</v>
      </c>
      <c r="E11" s="14" t="str">
        <f>[7]Dezembro!$I$8</f>
        <v>O</v>
      </c>
      <c r="F11" s="14" t="str">
        <f>[7]Dezembro!$I$9</f>
        <v>O</v>
      </c>
      <c r="G11" s="14" t="str">
        <f>[7]Dezembro!$I$10</f>
        <v>NE</v>
      </c>
      <c r="H11" s="14" t="str">
        <f>[7]Dezembro!$I$11</f>
        <v>NO</v>
      </c>
      <c r="I11" s="14" t="str">
        <f>[7]Dezembro!$I$12</f>
        <v>O</v>
      </c>
      <c r="J11" s="14" t="str">
        <f>[7]Dezembro!$I$13</f>
        <v>NO</v>
      </c>
      <c r="K11" s="14" t="str">
        <f>[7]Dezembro!$I$14</f>
        <v>O</v>
      </c>
      <c r="L11" s="14" t="str">
        <f>[7]Dezembro!$I$15</f>
        <v>NO</v>
      </c>
      <c r="M11" s="14" t="str">
        <f>[7]Dezembro!$I$16</f>
        <v>O</v>
      </c>
      <c r="N11" s="14" t="str">
        <f>[7]Dezembro!$I$17</f>
        <v>L</v>
      </c>
      <c r="O11" s="14" t="str">
        <f>[7]Dezembro!$I$18</f>
        <v>L</v>
      </c>
      <c r="P11" s="14" t="str">
        <f>[7]Dezembro!$I$19</f>
        <v>L</v>
      </c>
      <c r="Q11" s="14" t="str">
        <f>[7]Dezembro!$I$20</f>
        <v>NO</v>
      </c>
      <c r="R11" s="14" t="str">
        <f>[7]Dezembro!$I$21</f>
        <v>NO</v>
      </c>
      <c r="S11" s="14" t="str">
        <f>[7]Dezembro!$I$22</f>
        <v>L</v>
      </c>
      <c r="T11" s="15" t="str">
        <f>[7]Dezembro!$I$23</f>
        <v>O</v>
      </c>
      <c r="U11" s="15" t="str">
        <f>[7]Dezembro!$I$24</f>
        <v>O</v>
      </c>
      <c r="V11" s="15" t="str">
        <f>[7]Dezembro!$I$25</f>
        <v>L</v>
      </c>
      <c r="W11" s="15" t="str">
        <f>[7]Dezembro!$I$26</f>
        <v>N</v>
      </c>
      <c r="X11" s="15" t="str">
        <f>[7]Dezembro!$I$27</f>
        <v>NO</v>
      </c>
      <c r="Y11" s="15" t="str">
        <f>[7]Dezembro!$I$28</f>
        <v>O</v>
      </c>
      <c r="Z11" s="15" t="str">
        <f>[7]Dezembro!$I$29</f>
        <v>L</v>
      </c>
      <c r="AA11" s="15" t="str">
        <f>[7]Dezembro!$I$30</f>
        <v>L</v>
      </c>
      <c r="AB11" s="15" t="str">
        <f>[7]Dezembro!$I$31</f>
        <v>L</v>
      </c>
      <c r="AC11" s="15" t="str">
        <f>[7]Dezembro!$I$32</f>
        <v>O</v>
      </c>
      <c r="AD11" s="15" t="str">
        <f>[7]Dezembro!$I$33</f>
        <v>O</v>
      </c>
      <c r="AE11" s="15" t="str">
        <f>[7]Dezembro!$I$34</f>
        <v>NO</v>
      </c>
      <c r="AF11" s="15" t="str">
        <f>[7]Dezembro!$I$35</f>
        <v>NO</v>
      </c>
      <c r="AG11" s="76" t="str">
        <f>[7]Dezembro!$I$36</f>
        <v>O</v>
      </c>
      <c r="AI11" s="10"/>
    </row>
    <row r="12" spans="1:36" ht="14.25" customHeight="1" x14ac:dyDescent="0.2">
      <c r="A12" s="38" t="s">
        <v>4</v>
      </c>
      <c r="B12" s="14" t="str">
        <f>[8]Dezembro!$I$5</f>
        <v>S</v>
      </c>
      <c r="C12" s="14" t="str">
        <f>[8]Dezembro!$I$6</f>
        <v>SE</v>
      </c>
      <c r="D12" s="14" t="str">
        <f>[8]Dezembro!$I$7</f>
        <v>SE</v>
      </c>
      <c r="E12" s="14" t="str">
        <f>[8]Dezembro!$I$8</f>
        <v>S</v>
      </c>
      <c r="F12" s="14" t="str">
        <f>[8]Dezembro!$I$9</f>
        <v>SO</v>
      </c>
      <c r="G12" s="14" t="str">
        <f>[8]Dezembro!$I$10</f>
        <v>S</v>
      </c>
      <c r="H12" s="14" t="str">
        <f>[8]Dezembro!$I$11</f>
        <v>SE</v>
      </c>
      <c r="I12" s="14" t="str">
        <f>[8]Dezembro!$I$12</f>
        <v>SE</v>
      </c>
      <c r="J12" s="14" t="str">
        <f>[8]Dezembro!$I$13</f>
        <v>SE</v>
      </c>
      <c r="K12" s="14" t="str">
        <f>[8]Dezembro!$I$14</f>
        <v>SE</v>
      </c>
      <c r="L12" s="14" t="str">
        <f>[8]Dezembro!$I$15</f>
        <v>L</v>
      </c>
      <c r="M12" s="14" t="str">
        <f>[8]Dezembro!$I$16</f>
        <v>SE</v>
      </c>
      <c r="N12" s="14" t="str">
        <f>[8]Dezembro!$I$17</f>
        <v>NO</v>
      </c>
      <c r="O12" s="14" t="str">
        <f>[8]Dezembro!$I$18</f>
        <v>O</v>
      </c>
      <c r="P12" s="14" t="str">
        <f>[8]Dezembro!$I$19</f>
        <v>SO</v>
      </c>
      <c r="Q12" s="14" t="str">
        <f>[8]Dezembro!$I$20</f>
        <v>S</v>
      </c>
      <c r="R12" s="14" t="str">
        <f>[8]Dezembro!$I$21</f>
        <v>SO</v>
      </c>
      <c r="S12" s="14" t="str">
        <f>[8]Dezembro!$I$22</f>
        <v>SO</v>
      </c>
      <c r="T12" s="15" t="str">
        <f>[8]Dezembro!$I$23</f>
        <v>NO</v>
      </c>
      <c r="U12" s="15" t="str">
        <f>[8]Dezembro!$I$24</f>
        <v>SO</v>
      </c>
      <c r="V12" s="15" t="str">
        <f>[8]Dezembro!$I$25</f>
        <v>O</v>
      </c>
      <c r="W12" s="15" t="str">
        <f>[8]Dezembro!$I$26</f>
        <v>O</v>
      </c>
      <c r="X12" s="15" t="str">
        <f>[8]Dezembro!$I$27</f>
        <v>SO</v>
      </c>
      <c r="Y12" s="15" t="str">
        <f>[8]Dezembro!$I$28</f>
        <v>SE</v>
      </c>
      <c r="Z12" s="15" t="str">
        <f>[8]Dezembro!$I$29</f>
        <v>SE</v>
      </c>
      <c r="AA12" s="15" t="str">
        <f>[8]Dezembro!$I$30</f>
        <v>SO</v>
      </c>
      <c r="AB12" s="15" t="str">
        <f>[8]Dezembro!$I$31</f>
        <v>O</v>
      </c>
      <c r="AC12" s="15" t="str">
        <f>[8]Dezembro!$I$32</f>
        <v>N</v>
      </c>
      <c r="AD12" s="15" t="str">
        <f>[8]Dezembro!$I$33</f>
        <v>O</v>
      </c>
      <c r="AE12" s="15" t="str">
        <f>[8]Dezembro!$I$34</f>
        <v>S</v>
      </c>
      <c r="AF12" s="15" t="str">
        <f>[8]Dezembro!$I$35</f>
        <v>S</v>
      </c>
      <c r="AG12" s="76" t="str">
        <f>[8]Dezembro!$I$36</f>
        <v>SE</v>
      </c>
    </row>
    <row r="13" spans="1:36" ht="12.75" customHeight="1" x14ac:dyDescent="0.2">
      <c r="A13" s="38" t="s">
        <v>5</v>
      </c>
      <c r="B13" s="15" t="str">
        <f>[9]Dezembro!$I$5</f>
        <v>N</v>
      </c>
      <c r="C13" s="15" t="str">
        <f>[9]Dezembro!$I$6</f>
        <v>N</v>
      </c>
      <c r="D13" s="15" t="str">
        <f>[9]Dezembro!$I$7</f>
        <v>L</v>
      </c>
      <c r="E13" s="15" t="str">
        <f>[9]Dezembro!$I$8</f>
        <v>L</v>
      </c>
      <c r="F13" s="15" t="str">
        <f>[9]Dezembro!$I$9</f>
        <v>NO</v>
      </c>
      <c r="G13" s="15" t="str">
        <f>[9]Dezembro!$I$10</f>
        <v>NO</v>
      </c>
      <c r="H13" s="15" t="str">
        <f>[9]Dezembro!$I$11</f>
        <v>NO</v>
      </c>
      <c r="I13" s="15" t="str">
        <f>[9]Dezembro!$I$12</f>
        <v>NO</v>
      </c>
      <c r="J13" s="15" t="str">
        <f>[9]Dezembro!$I$13</f>
        <v>L</v>
      </c>
      <c r="K13" s="15" t="str">
        <f>[9]Dezembro!$I$14</f>
        <v>S</v>
      </c>
      <c r="L13" s="15" t="str">
        <f>[9]Dezembro!$I$15</f>
        <v>O</v>
      </c>
      <c r="M13" s="15" t="str">
        <f>[9]Dezembro!$I$16</f>
        <v>L</v>
      </c>
      <c r="N13" s="15" t="str">
        <f>[9]Dezembro!$I$17</f>
        <v>SE</v>
      </c>
      <c r="O13" s="15" t="str">
        <f>[9]Dezembro!$I$18</f>
        <v>NO</v>
      </c>
      <c r="P13" s="15" t="str">
        <f>[9]Dezembro!$I$19</f>
        <v>L</v>
      </c>
      <c r="Q13" s="15" t="str">
        <f>[9]Dezembro!$I$20</f>
        <v>NE</v>
      </c>
      <c r="R13" s="15" t="str">
        <f>[9]Dezembro!$I$21</f>
        <v>N</v>
      </c>
      <c r="S13" s="15" t="str">
        <f>[9]Dezembro!$I$22</f>
        <v>S</v>
      </c>
      <c r="T13" s="15" t="str">
        <f>[9]Dezembro!$I$23</f>
        <v>N</v>
      </c>
      <c r="U13" s="15" t="str">
        <f>[9]Dezembro!$I$24</f>
        <v>L</v>
      </c>
      <c r="V13" s="15" t="str">
        <f>[9]Dezembro!$I$25</f>
        <v>N</v>
      </c>
      <c r="W13" s="15" t="str">
        <f>[9]Dezembro!$I$26</f>
        <v>NE</v>
      </c>
      <c r="X13" s="15" t="str">
        <f>[9]Dezembro!$I$27</f>
        <v>NO</v>
      </c>
      <c r="Y13" s="15" t="str">
        <f>[9]Dezembro!$I$28</f>
        <v>NO</v>
      </c>
      <c r="Z13" s="15" t="str">
        <f>[9]Dezembro!$I$29</f>
        <v>NE</v>
      </c>
      <c r="AA13" s="15" t="str">
        <f>[9]Dezembro!$I$30</f>
        <v>N</v>
      </c>
      <c r="AB13" s="15" t="str">
        <f>[9]Dezembro!$I$31</f>
        <v>N</v>
      </c>
      <c r="AC13" s="15" t="str">
        <f>[9]Dezembro!$I$32</f>
        <v>O</v>
      </c>
      <c r="AD13" s="15" t="str">
        <f>[9]Dezembro!$I$33</f>
        <v>NO</v>
      </c>
      <c r="AE13" s="15" t="str">
        <f>[9]Dezembro!$I$34</f>
        <v>NO</v>
      </c>
      <c r="AF13" s="15" t="str">
        <f>[9]Dezembro!$I$35</f>
        <v>NO</v>
      </c>
      <c r="AG13" s="76" t="str">
        <f>[9]Dezembro!$I$36</f>
        <v>NO</v>
      </c>
    </row>
    <row r="14" spans="1:36" ht="14.25" customHeight="1" x14ac:dyDescent="0.2">
      <c r="A14" s="38" t="s">
        <v>48</v>
      </c>
      <c r="B14" s="15" t="str">
        <f>[10]Dezembro!$I$5</f>
        <v>N</v>
      </c>
      <c r="C14" s="15" t="str">
        <f>[10]Dezembro!$I$6</f>
        <v>NO</v>
      </c>
      <c r="D14" s="15" t="str">
        <f>[10]Dezembro!$I$7</f>
        <v>O</v>
      </c>
      <c r="E14" s="15" t="str">
        <f>[10]Dezembro!$I$8</f>
        <v>NO</v>
      </c>
      <c r="F14" s="15" t="str">
        <f>[10]Dezembro!$I$9</f>
        <v>NE</v>
      </c>
      <c r="G14" s="15" t="str">
        <f>[10]Dezembro!$I$10</f>
        <v>NE</v>
      </c>
      <c r="H14" s="15" t="str">
        <f>[10]Dezembro!$I$11</f>
        <v>O</v>
      </c>
      <c r="I14" s="15" t="str">
        <f>[10]Dezembro!$I$12</f>
        <v>NO</v>
      </c>
      <c r="J14" s="15" t="str">
        <f>[10]Dezembro!$I$13</f>
        <v>O</v>
      </c>
      <c r="K14" s="15" t="str">
        <f>[10]Dezembro!$I$14</f>
        <v>NO</v>
      </c>
      <c r="L14" s="15" t="str">
        <f>[10]Dezembro!$I$15</f>
        <v>SO</v>
      </c>
      <c r="M14" s="15" t="str">
        <f>[10]Dezembro!$I$16</f>
        <v>NE</v>
      </c>
      <c r="N14" s="15" t="str">
        <f>[10]Dezembro!$I$17</f>
        <v>L</v>
      </c>
      <c r="O14" s="15" t="str">
        <f>[10]Dezembro!$I$18</f>
        <v>NE</v>
      </c>
      <c r="P14" s="15" t="str">
        <f>[10]Dezembro!$I$19</f>
        <v>NE</v>
      </c>
      <c r="Q14" s="15" t="str">
        <f>[10]Dezembro!$I$20</f>
        <v>NE</v>
      </c>
      <c r="R14" s="15" t="str">
        <f>[10]Dezembro!$I$21</f>
        <v>N</v>
      </c>
      <c r="S14" s="15" t="str">
        <f>[10]Dezembro!$I$22</f>
        <v>NE</v>
      </c>
      <c r="T14" s="15" t="str">
        <f>[10]Dezembro!$I$23</f>
        <v>NE</v>
      </c>
      <c r="U14" s="15" t="str">
        <f>[10]Dezembro!$I$24</f>
        <v>NE</v>
      </c>
      <c r="V14" s="15" t="str">
        <f>[10]Dezembro!$I$25</f>
        <v>NE</v>
      </c>
      <c r="W14" s="15" t="str">
        <f>[10]Dezembro!$I$26</f>
        <v>NE</v>
      </c>
      <c r="X14" s="15" t="str">
        <f>[10]Dezembro!$I$27</f>
        <v>N</v>
      </c>
      <c r="Y14" s="15" t="str">
        <f>[10]Dezembro!$I$28</f>
        <v>NO</v>
      </c>
      <c r="Z14" s="15" t="str">
        <f>[10]Dezembro!$I$29</f>
        <v>NE</v>
      </c>
      <c r="AA14" s="15" t="str">
        <f>[10]Dezembro!$I$30</f>
        <v>NE</v>
      </c>
      <c r="AB14" s="15" t="str">
        <f>[10]Dezembro!$I$31</f>
        <v>NE</v>
      </c>
      <c r="AC14" s="15" t="str">
        <f>[10]Dezembro!$I$32</f>
        <v>NE</v>
      </c>
      <c r="AD14" s="15" t="str">
        <f>[10]Dezembro!$I$33</f>
        <v>NE</v>
      </c>
      <c r="AE14" s="15" t="str">
        <f>[10]Dezembro!$I$34</f>
        <v>NO</v>
      </c>
      <c r="AF14" s="15" t="str">
        <f>[10]Dezembro!$I$35</f>
        <v>N</v>
      </c>
      <c r="AG14" s="76" t="str">
        <f>[10]Dezembro!$I$36</f>
        <v>NE</v>
      </c>
    </row>
    <row r="15" spans="1:36" ht="12" customHeight="1" x14ac:dyDescent="0.2">
      <c r="A15" s="38" t="s">
        <v>6</v>
      </c>
      <c r="B15" s="15" t="str">
        <f>[11]Dezembro!$I$5</f>
        <v>N</v>
      </c>
      <c r="C15" s="15" t="str">
        <f>[11]Dezembro!$I$6</f>
        <v>NO</v>
      </c>
      <c r="D15" s="15" t="str">
        <f>[11]Dezembro!$I$7</f>
        <v>NO</v>
      </c>
      <c r="E15" s="15" t="str">
        <f>[11]Dezembro!$I$8</f>
        <v>L</v>
      </c>
      <c r="F15" s="15" t="str">
        <f>[11]Dezembro!$I$9</f>
        <v>O</v>
      </c>
      <c r="G15" s="15" t="str">
        <f>[11]Dezembro!$I$10</f>
        <v>NO</v>
      </c>
      <c r="H15" s="15" t="str">
        <f>[11]Dezembro!$I$11</f>
        <v>NO</v>
      </c>
      <c r="I15" s="15" t="str">
        <f>[11]Dezembro!$I$12</f>
        <v>NO</v>
      </c>
      <c r="J15" s="15" t="str">
        <f>[11]Dezembro!$I$13</f>
        <v>NO</v>
      </c>
      <c r="K15" s="15" t="str">
        <f>[11]Dezembro!$I$14</f>
        <v>O</v>
      </c>
      <c r="L15" s="15" t="str">
        <f>[11]Dezembro!$I$15</f>
        <v>N</v>
      </c>
      <c r="M15" s="15" t="str">
        <f>[11]Dezembro!$I$16</f>
        <v>SE</v>
      </c>
      <c r="N15" s="15" t="str">
        <f>[11]Dezembro!$I$17</f>
        <v>SE</v>
      </c>
      <c r="O15" s="15" t="str">
        <f>[11]Dezembro!$I$18</f>
        <v>L</v>
      </c>
      <c r="P15" s="15" t="str">
        <f>[11]Dezembro!$I$19</f>
        <v>L</v>
      </c>
      <c r="Q15" s="15" t="str">
        <f>[11]Dezembro!$I$20</f>
        <v>NE</v>
      </c>
      <c r="R15" s="15" t="str">
        <f>[11]Dezembro!$I$21</f>
        <v>SE</v>
      </c>
      <c r="S15" s="15" t="str">
        <f>[11]Dezembro!$I$22</f>
        <v>S</v>
      </c>
      <c r="T15" s="15" t="str">
        <f>[11]Dezembro!$I$23</f>
        <v>L</v>
      </c>
      <c r="U15" s="15" t="str">
        <f>[11]Dezembro!$I$24</f>
        <v>NO</v>
      </c>
      <c r="V15" s="15" t="str">
        <f>[11]Dezembro!$I$25</f>
        <v>S</v>
      </c>
      <c r="W15" s="15" t="str">
        <f>[11]Dezembro!$I$26</f>
        <v>L</v>
      </c>
      <c r="X15" s="15" t="str">
        <f>[11]Dezembro!$I$27</f>
        <v>NO</v>
      </c>
      <c r="Y15" s="15" t="str">
        <f>[11]Dezembro!$I$28</f>
        <v>L</v>
      </c>
      <c r="Z15" s="15" t="str">
        <f>[11]Dezembro!$I$29</f>
        <v>O</v>
      </c>
      <c r="AA15" s="15" t="str">
        <f>[11]Dezembro!$I$30</f>
        <v>NO</v>
      </c>
      <c r="AB15" s="15" t="str">
        <f>[11]Dezembro!$I$31</f>
        <v>S</v>
      </c>
      <c r="AC15" s="15" t="str">
        <f>[11]Dezembro!$I$32</f>
        <v>L</v>
      </c>
      <c r="AD15" s="15" t="str">
        <f>[11]Dezembro!$I$33</f>
        <v>NE</v>
      </c>
      <c r="AE15" s="15" t="str">
        <f>[11]Dezembro!$I$34</f>
        <v>NO</v>
      </c>
      <c r="AF15" s="15" t="str">
        <f>[11]Dezembro!$I$35</f>
        <v>NO</v>
      </c>
      <c r="AG15" s="76" t="str">
        <f>[11]Dezembro!$I$36</f>
        <v>NO</v>
      </c>
    </row>
    <row r="16" spans="1:36" ht="12.75" customHeight="1" x14ac:dyDescent="0.2">
      <c r="A16" s="38" t="s">
        <v>7</v>
      </c>
      <c r="B16" s="14" t="str">
        <f>[12]Dezembro!$I$5</f>
        <v>SE</v>
      </c>
      <c r="C16" s="14" t="str">
        <f>[12]Dezembro!$I$6</f>
        <v>L</v>
      </c>
      <c r="D16" s="14" t="str">
        <f>[12]Dezembro!$I$7</f>
        <v>NE</v>
      </c>
      <c r="E16" s="14" t="str">
        <f>[12]Dezembro!$I$8</f>
        <v>SE</v>
      </c>
      <c r="F16" s="14" t="str">
        <f>[12]Dezembro!$I$9</f>
        <v>SO</v>
      </c>
      <c r="G16" s="14" t="str">
        <f>[12]Dezembro!$I$10</f>
        <v>NE</v>
      </c>
      <c r="H16" s="14" t="str">
        <f>[12]Dezembro!$I$11</f>
        <v>NO</v>
      </c>
      <c r="I16" s="14" t="str">
        <f>[12]Dezembro!$I$12</f>
        <v>S</v>
      </c>
      <c r="J16" s="14" t="str">
        <f>[12]Dezembro!$I$13</f>
        <v>O</v>
      </c>
      <c r="K16" s="14" t="str">
        <f>[12]Dezembro!$I$14</f>
        <v>S</v>
      </c>
      <c r="L16" s="14" t="str">
        <f>[12]Dezembro!$I$15</f>
        <v>SO</v>
      </c>
      <c r="M16" s="14" t="str">
        <f>[12]Dezembro!$I$16</f>
        <v>S</v>
      </c>
      <c r="N16" s="14" t="str">
        <f>[12]Dezembro!$I$17</f>
        <v>L</v>
      </c>
      <c r="O16" s="14" t="str">
        <f>[12]Dezembro!$I$18</f>
        <v>L</v>
      </c>
      <c r="P16" s="14" t="str">
        <f>[12]Dezembro!$I$19</f>
        <v>NE</v>
      </c>
      <c r="Q16" s="14" t="str">
        <f>[12]Dezembro!$I$20</f>
        <v>NE</v>
      </c>
      <c r="R16" s="14" t="str">
        <f>[12]Dezembro!$I$21</f>
        <v>N</v>
      </c>
      <c r="S16" s="14" t="str">
        <f>[12]Dezembro!$I$22</f>
        <v>N</v>
      </c>
      <c r="T16" s="15" t="str">
        <f>[12]Dezembro!$I$23</f>
        <v>NE</v>
      </c>
      <c r="U16" s="15" t="str">
        <f>[12]Dezembro!$I$24</f>
        <v>NE</v>
      </c>
      <c r="V16" s="15" t="str">
        <f>[12]Dezembro!$I$25</f>
        <v>N</v>
      </c>
      <c r="W16" s="15" t="str">
        <f>[12]Dezembro!$I$26</f>
        <v>N</v>
      </c>
      <c r="X16" s="15" t="str">
        <f>[12]Dezembro!$I$27</f>
        <v>N</v>
      </c>
      <c r="Y16" s="15" t="str">
        <f>[12]Dezembro!$I$28</f>
        <v>*</v>
      </c>
      <c r="Z16" s="15" t="str">
        <f>[12]Dezembro!$I$29</f>
        <v>*</v>
      </c>
      <c r="AA16" s="15" t="str">
        <f>[12]Dezembro!$I$30</f>
        <v>*</v>
      </c>
      <c r="AB16" s="15" t="str">
        <f>[12]Dezembro!$I$31</f>
        <v>*</v>
      </c>
      <c r="AC16" s="15" t="str">
        <f>[12]Dezembro!$I$32</f>
        <v>*</v>
      </c>
      <c r="AD16" s="15" t="str">
        <f>[12]Dezembro!$I$33</f>
        <v>*</v>
      </c>
      <c r="AE16" s="15" t="str">
        <f>[12]Dezembro!$I$34</f>
        <v>*</v>
      </c>
      <c r="AF16" s="15" t="str">
        <f>[12]Dezembro!$I$35</f>
        <v>*</v>
      </c>
      <c r="AG16" s="76" t="str">
        <f>[12]Dezembro!$I$36</f>
        <v>NE</v>
      </c>
      <c r="AH16" s="17" t="s">
        <v>50</v>
      </c>
    </row>
    <row r="17" spans="1:36" ht="14.25" customHeight="1" x14ac:dyDescent="0.2">
      <c r="A17" s="38" t="s">
        <v>8</v>
      </c>
      <c r="B17" s="14" t="str">
        <f>[13]Dezembro!$I$5</f>
        <v>NE</v>
      </c>
      <c r="C17" s="14" t="str">
        <f>[13]Dezembro!$I$6</f>
        <v>NE</v>
      </c>
      <c r="D17" s="14" t="str">
        <f>[13]Dezembro!$I$7</f>
        <v>NE</v>
      </c>
      <c r="E17" s="14" t="str">
        <f>[13]Dezembro!$I$8</f>
        <v>SE</v>
      </c>
      <c r="F17" s="14" t="str">
        <f>[13]Dezembro!$I$9</f>
        <v>S</v>
      </c>
      <c r="G17" s="14" t="str">
        <f>[13]Dezembro!$I$10</f>
        <v>N</v>
      </c>
      <c r="H17" s="14" t="str">
        <f>[13]Dezembro!$I$11</f>
        <v>NE</v>
      </c>
      <c r="I17" s="14" t="str">
        <f>[13]Dezembro!$I$12</f>
        <v>SE</v>
      </c>
      <c r="J17" s="14" t="str">
        <f>[13]Dezembro!$I$13</f>
        <v>S</v>
      </c>
      <c r="K17" s="14" t="str">
        <f>[13]Dezembro!$I$14</f>
        <v>SE</v>
      </c>
      <c r="L17" s="14" t="str">
        <f>[13]Dezembro!$I$15</f>
        <v>S</v>
      </c>
      <c r="M17" s="14" t="str">
        <f>[13]Dezembro!$I$16</f>
        <v>NE</v>
      </c>
      <c r="N17" s="14" t="str">
        <f>[13]Dezembro!$I$17</f>
        <v>NE</v>
      </c>
      <c r="O17" s="14" t="str">
        <f>[13]Dezembro!$I$18</f>
        <v>L</v>
      </c>
      <c r="P17" s="14" t="str">
        <f>[13]Dezembro!$I$19</f>
        <v>SE</v>
      </c>
      <c r="Q17" s="15" t="str">
        <f>[13]Dezembro!$I$20</f>
        <v>N</v>
      </c>
      <c r="R17" s="15" t="str">
        <f>[13]Dezembro!$I$21</f>
        <v>N</v>
      </c>
      <c r="S17" s="15" t="str">
        <f>[13]Dezembro!$I$22</f>
        <v>SE</v>
      </c>
      <c r="T17" s="15" t="str">
        <f>[13]Dezembro!$I$23</f>
        <v>NE</v>
      </c>
      <c r="U17" s="15" t="str">
        <f>[13]Dezembro!$I$24</f>
        <v>NO</v>
      </c>
      <c r="V17" s="15" t="str">
        <f>[13]Dezembro!$I$25</f>
        <v>N</v>
      </c>
      <c r="W17" s="15" t="str">
        <f>[13]Dezembro!$I$26</f>
        <v>N</v>
      </c>
      <c r="X17" s="15" t="str">
        <f>[13]Dezembro!$I$27</f>
        <v>NO</v>
      </c>
      <c r="Y17" s="15" t="str">
        <f>[13]Dezembro!$I$28</f>
        <v>NO</v>
      </c>
      <c r="Z17" s="15" t="str">
        <f>[13]Dezembro!$I$29</f>
        <v>O</v>
      </c>
      <c r="AA17" s="15" t="str">
        <f>[13]Dezembro!$I$30</f>
        <v>NE</v>
      </c>
      <c r="AB17" s="15" t="str">
        <f>[13]Dezembro!$I$31</f>
        <v>NE</v>
      </c>
      <c r="AC17" s="15" t="str">
        <f>[13]Dezembro!$I$32</f>
        <v>NE</v>
      </c>
      <c r="AD17" s="15" t="str">
        <f>[13]Dezembro!$I$33</f>
        <v>NO</v>
      </c>
      <c r="AE17" s="15" t="str">
        <f>[13]Dezembro!$I$34</f>
        <v>NO</v>
      </c>
      <c r="AF17" s="15" t="str">
        <f>[13]Dezembro!$I$35</f>
        <v>O</v>
      </c>
      <c r="AG17" s="76" t="str">
        <f>[13]Dezembro!$I$36</f>
        <v>NE</v>
      </c>
    </row>
    <row r="18" spans="1:36" ht="13.5" customHeight="1" x14ac:dyDescent="0.2">
      <c r="A18" s="38" t="s">
        <v>9</v>
      </c>
      <c r="B18" s="14" t="str">
        <f>[14]Dezembro!$I$5</f>
        <v>L</v>
      </c>
      <c r="C18" s="14" t="str">
        <f>[14]Dezembro!$I$6</f>
        <v>L</v>
      </c>
      <c r="D18" s="14" t="str">
        <f>[14]Dezembro!$I$7</f>
        <v>L</v>
      </c>
      <c r="E18" s="14" t="str">
        <f>[14]Dezembro!$I$8</f>
        <v>O</v>
      </c>
      <c r="F18" s="14" t="str">
        <f>[14]Dezembro!$I$9</f>
        <v>O</v>
      </c>
      <c r="G18" s="14" t="str">
        <f>[14]Dezembro!$I$10</f>
        <v>L</v>
      </c>
      <c r="H18" s="14" t="str">
        <f>[14]Dezembro!$I$11</f>
        <v>O</v>
      </c>
      <c r="I18" s="14" t="str">
        <f>[14]Dezembro!$I$12</f>
        <v>SE</v>
      </c>
      <c r="J18" s="14" t="str">
        <f>[14]Dezembro!$I$13</f>
        <v>S</v>
      </c>
      <c r="K18" s="14" t="str">
        <f>[14]Dezembro!$I$14</f>
        <v>S</v>
      </c>
      <c r="L18" s="14" t="str">
        <f>[14]Dezembro!$I$15</f>
        <v>S</v>
      </c>
      <c r="M18" s="14" t="str">
        <f>[14]Dezembro!$I$16</f>
        <v>S</v>
      </c>
      <c r="N18" s="14" t="str">
        <f>[14]Dezembro!$I$17</f>
        <v>L</v>
      </c>
      <c r="O18" s="14" t="str">
        <f>[14]Dezembro!$I$18</f>
        <v>L</v>
      </c>
      <c r="P18" s="14" t="str">
        <f>[14]Dezembro!$I$19</f>
        <v>NE</v>
      </c>
      <c r="Q18" s="14" t="str">
        <f>[14]Dezembro!$I$20</f>
        <v>NE</v>
      </c>
      <c r="R18" s="14" t="str">
        <f>[14]Dezembro!$I$21</f>
        <v>N</v>
      </c>
      <c r="S18" s="14" t="str">
        <f>[14]Dezembro!$I$22</f>
        <v>NE</v>
      </c>
      <c r="T18" s="15" t="str">
        <f>[14]Dezembro!$I$23</f>
        <v>L</v>
      </c>
      <c r="U18" s="15" t="str">
        <f>[14]Dezembro!$I$24</f>
        <v>S</v>
      </c>
      <c r="V18" s="15" t="str">
        <f>[14]Dezembro!$I$25</f>
        <v>N</v>
      </c>
      <c r="W18" s="15" t="str">
        <f>[14]Dezembro!$I$26</f>
        <v>N</v>
      </c>
      <c r="X18" s="15" t="str">
        <f>[14]Dezembro!$I$27</f>
        <v>N</v>
      </c>
      <c r="Y18" s="15" t="str">
        <f>[14]Dezembro!$I$28</f>
        <v>NO</v>
      </c>
      <c r="Z18" s="15" t="str">
        <f>[14]Dezembro!$I$29</f>
        <v>N</v>
      </c>
      <c r="AA18" s="15" t="str">
        <f>[14]Dezembro!$I$30</f>
        <v>NE</v>
      </c>
      <c r="AB18" s="15" t="str">
        <f>[14]Dezembro!$I$31</f>
        <v>NE</v>
      </c>
      <c r="AC18" s="15" t="str">
        <f>[14]Dezembro!$I$32</f>
        <v>N</v>
      </c>
      <c r="AD18" s="15" t="str">
        <f>[14]Dezembro!$I$33</f>
        <v>N</v>
      </c>
      <c r="AE18" s="15" t="str">
        <f>[14]Dezembro!$I$34</f>
        <v>NO</v>
      </c>
      <c r="AF18" s="15" t="str">
        <f>[14]Dezembro!$I$35</f>
        <v>NO</v>
      </c>
      <c r="AG18" s="76" t="str">
        <f>[14]Dezembro!$I$36</f>
        <v>L</v>
      </c>
    </row>
    <row r="19" spans="1:36" ht="14.25" customHeight="1" x14ac:dyDescent="0.2">
      <c r="A19" s="38" t="s">
        <v>47</v>
      </c>
      <c r="B19" s="14" t="str">
        <f>[15]Dezembro!$I$5</f>
        <v>NE</v>
      </c>
      <c r="C19" s="14" t="str">
        <f>[15]Dezembro!$I$6</f>
        <v>L</v>
      </c>
      <c r="D19" s="14" t="str">
        <f>[15]Dezembro!$I$7</f>
        <v>N</v>
      </c>
      <c r="E19" s="14" t="str">
        <f>[15]Dezembro!$I$8</f>
        <v>SE</v>
      </c>
      <c r="F19" s="14" t="str">
        <f>[15]Dezembro!$I$9</f>
        <v>NE</v>
      </c>
      <c r="G19" s="14" t="str">
        <f>[15]Dezembro!$I$10</f>
        <v>N</v>
      </c>
      <c r="H19" s="14" t="str">
        <f>[15]Dezembro!$I$11</f>
        <v>NO</v>
      </c>
      <c r="I19" s="14" t="str">
        <f>[15]Dezembro!$I$12</f>
        <v>L</v>
      </c>
      <c r="J19" s="14" t="str">
        <f>[15]Dezembro!$I$13</f>
        <v>N</v>
      </c>
      <c r="K19" s="14" t="str">
        <f>[15]Dezembro!$I$14</f>
        <v>SO</v>
      </c>
      <c r="L19" s="14" t="str">
        <f>[15]Dezembro!$I$15</f>
        <v>S</v>
      </c>
      <c r="M19" s="14" t="str">
        <f>[15]Dezembro!$I$16</f>
        <v>S</v>
      </c>
      <c r="N19" s="14" t="str">
        <f>[15]Dezembro!$I$17</f>
        <v>SE</v>
      </c>
      <c r="O19" s="14" t="str">
        <f>[15]Dezembro!$I$18</f>
        <v>S</v>
      </c>
      <c r="P19" s="14" t="str">
        <f>[15]Dezembro!$I$19</f>
        <v>NE</v>
      </c>
      <c r="Q19" s="14" t="str">
        <f>[15]Dezembro!$I$20</f>
        <v>N</v>
      </c>
      <c r="R19" s="14" t="str">
        <f>[15]Dezembro!$I$21</f>
        <v>N</v>
      </c>
      <c r="S19" s="14" t="str">
        <f>[15]Dezembro!$I$22</f>
        <v>NO</v>
      </c>
      <c r="T19" s="15" t="str">
        <f>[15]Dezembro!$I$23</f>
        <v>N</v>
      </c>
      <c r="U19" s="15" t="str">
        <f>[15]Dezembro!$I$24</f>
        <v>L</v>
      </c>
      <c r="V19" s="15" t="str">
        <f>[15]Dezembro!$I$25</f>
        <v>N</v>
      </c>
      <c r="W19" s="15" t="str">
        <f>[15]Dezembro!$I$26</f>
        <v>N</v>
      </c>
      <c r="X19" s="15" t="str">
        <f>[15]Dezembro!$I$27</f>
        <v>N</v>
      </c>
      <c r="Y19" s="15" t="str">
        <f>[15]Dezembro!$I$28</f>
        <v>N</v>
      </c>
      <c r="Z19" s="15" t="str">
        <f>[15]Dezembro!$I$29</f>
        <v>SE</v>
      </c>
      <c r="AA19" s="15" t="str">
        <f>[15]Dezembro!$I$30</f>
        <v>N</v>
      </c>
      <c r="AB19" s="15" t="str">
        <f>[15]Dezembro!$I$31</f>
        <v>N</v>
      </c>
      <c r="AC19" s="15" t="str">
        <f>[15]Dezembro!$I$32</f>
        <v>S</v>
      </c>
      <c r="AD19" s="15" t="str">
        <f>[15]Dezembro!$I$33</f>
        <v>NO</v>
      </c>
      <c r="AE19" s="15" t="str">
        <f>[15]Dezembro!$I$34</f>
        <v>N</v>
      </c>
      <c r="AF19" s="15" t="str">
        <f>[15]Dezembro!$I$35</f>
        <v>N</v>
      </c>
      <c r="AG19" s="76" t="str">
        <f>[15]Dezembro!$I$36</f>
        <v>N</v>
      </c>
    </row>
    <row r="20" spans="1:36" ht="12" customHeight="1" x14ac:dyDescent="0.2">
      <c r="A20" s="38" t="s">
        <v>10</v>
      </c>
      <c r="B20" s="13" t="str">
        <f>[16]Dezembro!$I$5</f>
        <v>NO</v>
      </c>
      <c r="C20" s="13" t="str">
        <f>[16]Dezembro!$I$6</f>
        <v>O</v>
      </c>
      <c r="D20" s="13" t="str">
        <f>[16]Dezembro!$I$7</f>
        <v>SO</v>
      </c>
      <c r="E20" s="13" t="str">
        <f>[16]Dezembro!$I$8</f>
        <v>SE</v>
      </c>
      <c r="F20" s="13" t="str">
        <f>[16]Dezembro!$I$9</f>
        <v>SE</v>
      </c>
      <c r="G20" s="13" t="str">
        <f>[16]Dezembro!$I$10</f>
        <v>O</v>
      </c>
      <c r="H20" s="13" t="str">
        <f>[16]Dezembro!$I$11</f>
        <v>SE</v>
      </c>
      <c r="I20" s="13" t="str">
        <f>[16]Dezembro!$I$12</f>
        <v>N</v>
      </c>
      <c r="J20" s="13" t="str">
        <f>[16]Dezembro!$I$13</f>
        <v>L</v>
      </c>
      <c r="K20" s="13" t="str">
        <f>[16]Dezembro!$I$14</f>
        <v>N</v>
      </c>
      <c r="L20" s="13" t="str">
        <f>[16]Dezembro!$I$15</f>
        <v>N</v>
      </c>
      <c r="M20" s="13" t="str">
        <f>[16]Dezembro!$I$16</f>
        <v>O</v>
      </c>
      <c r="N20" s="13" t="str">
        <f>[16]Dezembro!$I$17</f>
        <v>O</v>
      </c>
      <c r="O20" s="13" t="str">
        <f>[16]Dezembro!$I$18</f>
        <v>O</v>
      </c>
      <c r="P20" s="13" t="str">
        <f>[16]Dezembro!$I$19</f>
        <v>NO</v>
      </c>
      <c r="Q20" s="13" t="str">
        <f>[16]Dezembro!$I$20</f>
        <v>SO</v>
      </c>
      <c r="R20" s="13" t="str">
        <f>[16]Dezembro!$I$21</f>
        <v>SO</v>
      </c>
      <c r="S20" s="13" t="str">
        <f>[16]Dezembro!$I$22</f>
        <v>N</v>
      </c>
      <c r="T20" s="15" t="str">
        <f>[16]Dezembro!$I$23</f>
        <v>O</v>
      </c>
      <c r="U20" s="15" t="str">
        <f>[16]Dezembro!$I$24</f>
        <v>SO</v>
      </c>
      <c r="V20" s="15" t="str">
        <f>[16]Dezembro!$I$25</f>
        <v>SO</v>
      </c>
      <c r="W20" s="15" t="str">
        <f>[16]Dezembro!$I$26</f>
        <v>SO</v>
      </c>
      <c r="X20" s="15" t="str">
        <f>[16]Dezembro!$I$27</f>
        <v>SO</v>
      </c>
      <c r="Y20" s="15" t="str">
        <f>[16]Dezembro!$I$28</f>
        <v>S</v>
      </c>
      <c r="Z20" s="15" t="str">
        <f>[16]Dezembro!$I$29</f>
        <v>S</v>
      </c>
      <c r="AA20" s="15" t="str">
        <f>[16]Dezembro!$I$30</f>
        <v>O</v>
      </c>
      <c r="AB20" s="15" t="str">
        <f>[16]Dezembro!$I$31</f>
        <v>SO</v>
      </c>
      <c r="AC20" s="15" t="str">
        <f>[16]Dezembro!$I$32</f>
        <v>NO</v>
      </c>
      <c r="AD20" s="15" t="str">
        <f>[16]Dezembro!$I$33</f>
        <v>SO</v>
      </c>
      <c r="AE20" s="15" t="str">
        <f>[16]Dezembro!$I$34</f>
        <v>S</v>
      </c>
      <c r="AF20" s="15" t="str">
        <f>[16]Dezembro!$I$35</f>
        <v>S</v>
      </c>
      <c r="AG20" s="76" t="str">
        <f>[16]Dezembro!$I$36</f>
        <v>SO</v>
      </c>
    </row>
    <row r="21" spans="1:36" ht="13.5" customHeight="1" x14ac:dyDescent="0.2">
      <c r="A21" s="38" t="s">
        <v>11</v>
      </c>
      <c r="B21" s="14" t="str">
        <f>[17]Dezembro!$I$5</f>
        <v>SO</v>
      </c>
      <c r="C21" s="14" t="str">
        <f>[17]Dezembro!$I$6</f>
        <v>SO</v>
      </c>
      <c r="D21" s="14" t="str">
        <f>[17]Dezembro!$I$7</f>
        <v>SO</v>
      </c>
      <c r="E21" s="14" t="str">
        <f>[17]Dezembro!$I$8</f>
        <v>NE</v>
      </c>
      <c r="F21" s="14" t="str">
        <f>[17]Dezembro!$I$9</f>
        <v>S</v>
      </c>
      <c r="G21" s="14" t="str">
        <f>[17]Dezembro!$I$10</f>
        <v>L</v>
      </c>
      <c r="H21" s="14" t="str">
        <f>[17]Dezembro!$I$11</f>
        <v>NE</v>
      </c>
      <c r="I21" s="14" t="str">
        <f>[17]Dezembro!$I$12</f>
        <v>SO</v>
      </c>
      <c r="J21" s="14" t="str">
        <f>[17]Dezembro!$I$13</f>
        <v>N</v>
      </c>
      <c r="K21" s="14" t="str">
        <f>[17]Dezembro!$I$14</f>
        <v>NE</v>
      </c>
      <c r="L21" s="14" t="str">
        <f>[17]Dezembro!$I$15</f>
        <v>NO</v>
      </c>
      <c r="M21" s="14" t="str">
        <f>[17]Dezembro!$I$16</f>
        <v>NO</v>
      </c>
      <c r="N21" s="14" t="str">
        <f>[17]Dezembro!$I$17</f>
        <v>SO</v>
      </c>
      <c r="O21" s="14" t="str">
        <f>[17]Dezembro!$I$18</f>
        <v>SO</v>
      </c>
      <c r="P21" s="14" t="str">
        <f>[17]Dezembro!$I$19</f>
        <v>SO</v>
      </c>
      <c r="Q21" s="14" t="str">
        <f>[17]Dezembro!$I$20</f>
        <v>SO</v>
      </c>
      <c r="R21" s="14" t="str">
        <f>[17]Dezembro!$I$21</f>
        <v>NE</v>
      </c>
      <c r="S21" s="14" t="str">
        <f>[17]Dezembro!$I$22</f>
        <v>NE</v>
      </c>
      <c r="T21" s="15" t="str">
        <f>[17]Dezembro!$I$23</f>
        <v>S</v>
      </c>
      <c r="U21" s="15" t="str">
        <f>[17]Dezembro!$I$24</f>
        <v>S</v>
      </c>
      <c r="V21" s="15" t="str">
        <f>[17]Dezembro!$I$25</f>
        <v>L</v>
      </c>
      <c r="W21" s="15" t="str">
        <f>[17]Dezembro!$I$26</f>
        <v>L</v>
      </c>
      <c r="X21" s="15" t="str">
        <f>[17]Dezembro!$I$27</f>
        <v>L</v>
      </c>
      <c r="Y21" s="15" t="str">
        <f>[17]Dezembro!$I$28</f>
        <v>L</v>
      </c>
      <c r="Z21" s="15" t="str">
        <f>[17]Dezembro!$I$29</f>
        <v>L</v>
      </c>
      <c r="AA21" s="15" t="str">
        <f>[17]Dezembro!$I$30</f>
        <v>L</v>
      </c>
      <c r="AB21" s="15" t="str">
        <f>[17]Dezembro!$I$31</f>
        <v>S</v>
      </c>
      <c r="AC21" s="15" t="str">
        <f>[17]Dezembro!$I$32</f>
        <v>L</v>
      </c>
      <c r="AD21" s="15" t="str">
        <f>[17]Dezembro!$I$33</f>
        <v>SE</v>
      </c>
      <c r="AE21" s="15" t="str">
        <f>[17]Dezembro!$I$34</f>
        <v>NE</v>
      </c>
      <c r="AF21" s="15" t="str">
        <f>[17]Dezembro!$I$35</f>
        <v>NE</v>
      </c>
      <c r="AG21" s="76" t="str">
        <f>[17]Dezembro!$I$36</f>
        <v>SO</v>
      </c>
    </row>
    <row r="22" spans="1:36" ht="14.25" customHeight="1" x14ac:dyDescent="0.2">
      <c r="A22" s="38" t="s">
        <v>12</v>
      </c>
      <c r="B22" s="14" t="str">
        <f>[18]Dezembro!$I$5</f>
        <v>NE</v>
      </c>
      <c r="C22" s="14" t="str">
        <f>[18]Dezembro!$I$6</f>
        <v>L</v>
      </c>
      <c r="D22" s="14" t="str">
        <f>[18]Dezembro!$I$7</f>
        <v>NE</v>
      </c>
      <c r="E22" s="14" t="str">
        <f>[18]Dezembro!$I$8</f>
        <v>SE</v>
      </c>
      <c r="F22" s="14" t="str">
        <f>[18]Dezembro!$I$9</f>
        <v>N</v>
      </c>
      <c r="G22" s="14" t="str">
        <f>[18]Dezembro!$I$10</f>
        <v>O</v>
      </c>
      <c r="H22" s="14" t="str">
        <f>[18]Dezembro!$I$11</f>
        <v>O</v>
      </c>
      <c r="I22" s="14" t="str">
        <f>[18]Dezembro!$I$12</f>
        <v>SE</v>
      </c>
      <c r="J22" s="14" t="str">
        <f>[18]Dezembro!$I$13</f>
        <v>N</v>
      </c>
      <c r="K22" s="14" t="str">
        <f>[18]Dezembro!$I$14</f>
        <v>S</v>
      </c>
      <c r="L22" s="14" t="str">
        <f>[18]Dezembro!$I$15</f>
        <v>S</v>
      </c>
      <c r="M22" s="14" t="str">
        <f>[18]Dezembro!$I$16</f>
        <v>S</v>
      </c>
      <c r="N22" s="14" t="str">
        <f>[18]Dezembro!$I$17</f>
        <v>SO</v>
      </c>
      <c r="O22" s="14" t="str">
        <f>[18]Dezembro!$I$18</f>
        <v>SE</v>
      </c>
      <c r="P22" s="14" t="str">
        <f>[18]Dezembro!$I$19</f>
        <v>S</v>
      </c>
      <c r="Q22" s="14" t="str">
        <f>[18]Dezembro!$I$20</f>
        <v>N</v>
      </c>
      <c r="R22" s="14" t="str">
        <f>[18]Dezembro!$I$21</f>
        <v>NE</v>
      </c>
      <c r="S22" s="14" t="str">
        <f>[18]Dezembro!$I$22</f>
        <v>SO</v>
      </c>
      <c r="T22" s="14" t="str">
        <f>[18]Dezembro!$I$23</f>
        <v>S</v>
      </c>
      <c r="U22" s="14" t="str">
        <f>[18]Dezembro!$I$24</f>
        <v>SE</v>
      </c>
      <c r="V22" s="14" t="str">
        <f>[18]Dezembro!$I$25</f>
        <v>N</v>
      </c>
      <c r="W22" s="14" t="str">
        <f>[18]Dezembro!$I$26</f>
        <v>N</v>
      </c>
      <c r="X22" s="14" t="str">
        <f>[18]Dezembro!$I$27</f>
        <v>N</v>
      </c>
      <c r="Y22" s="14" t="str">
        <f>[18]Dezembro!$I$28</f>
        <v>N</v>
      </c>
      <c r="Z22" s="14" t="str">
        <f>[18]Dezembro!$I$29</f>
        <v>L</v>
      </c>
      <c r="AA22" s="14" t="str">
        <f>[18]Dezembro!$I$30</f>
        <v>N</v>
      </c>
      <c r="AB22" s="14" t="str">
        <f>[18]Dezembro!$I$31</f>
        <v>N</v>
      </c>
      <c r="AC22" s="14" t="str">
        <f>[18]Dezembro!$I$32</f>
        <v>N</v>
      </c>
      <c r="AD22" s="14" t="str">
        <f>[18]Dezembro!$I$33</f>
        <v>N</v>
      </c>
      <c r="AE22" s="14" t="str">
        <f>[18]Dezembro!$I$34</f>
        <v>N</v>
      </c>
      <c r="AF22" s="14" t="str">
        <f>[18]Dezembro!$I$35</f>
        <v>NO</v>
      </c>
      <c r="AG22" s="76" t="str">
        <f>[18]Dezembro!$I$36</f>
        <v>N</v>
      </c>
    </row>
    <row r="23" spans="1:36" ht="13.5" customHeight="1" x14ac:dyDescent="0.2">
      <c r="A23" s="38" t="s">
        <v>13</v>
      </c>
      <c r="B23" s="15" t="str">
        <f>[19]Dezembro!$I$5</f>
        <v>L</v>
      </c>
      <c r="C23" s="15" t="str">
        <f>[19]Dezembro!$I$6</f>
        <v>N</v>
      </c>
      <c r="D23" s="15" t="str">
        <f>[19]Dezembro!$I$7</f>
        <v>N</v>
      </c>
      <c r="E23" s="15" t="str">
        <f>[19]Dezembro!$I$8</f>
        <v>N</v>
      </c>
      <c r="F23" s="15" t="str">
        <f>[19]Dezembro!$I$9</f>
        <v>NO</v>
      </c>
      <c r="G23" s="15" t="str">
        <f>[19]Dezembro!$I$10</f>
        <v>NO</v>
      </c>
      <c r="H23" s="15" t="str">
        <f>[19]Dezembro!$I$11</f>
        <v>O</v>
      </c>
      <c r="I23" s="15" t="str">
        <f>[19]Dezembro!$I$12</f>
        <v>O</v>
      </c>
      <c r="J23" s="15" t="str">
        <f>[19]Dezembro!$I$13</f>
        <v>NO</v>
      </c>
      <c r="K23" s="15" t="str">
        <f>[19]Dezembro!$I$14</f>
        <v>L</v>
      </c>
      <c r="L23" s="15" t="str">
        <f>[19]Dezembro!$I$15</f>
        <v>SE</v>
      </c>
      <c r="M23" s="15" t="str">
        <f>[19]Dezembro!$I$16</f>
        <v>NE</v>
      </c>
      <c r="N23" s="15" t="str">
        <f>[19]Dezembro!$I$17</f>
        <v>N</v>
      </c>
      <c r="O23" s="15" t="str">
        <f>[19]Dezembro!$I$18</f>
        <v>SE</v>
      </c>
      <c r="P23" s="15" t="str">
        <f>[19]Dezembro!$I$19</f>
        <v>N</v>
      </c>
      <c r="Q23" s="15" t="str">
        <f>[19]Dezembro!$I$20</f>
        <v>NO</v>
      </c>
      <c r="R23" s="15" t="str">
        <f>[19]Dezembro!$I$21</f>
        <v>N</v>
      </c>
      <c r="S23" s="15" t="str">
        <f>[19]Dezembro!$I$22</f>
        <v>NE</v>
      </c>
      <c r="T23" s="15" t="str">
        <f>[19]Dezembro!$I$23</f>
        <v>SE</v>
      </c>
      <c r="U23" s="15" t="str">
        <f>[19]Dezembro!$I$24</f>
        <v>NO</v>
      </c>
      <c r="V23" s="15" t="str">
        <f>[19]Dezembro!$I$25</f>
        <v>NE</v>
      </c>
      <c r="W23" s="15" t="str">
        <f>[19]Dezembro!$I$26</f>
        <v>N</v>
      </c>
      <c r="X23" s="15" t="str">
        <f>[19]Dezembro!$I$27</f>
        <v>N</v>
      </c>
      <c r="Y23" s="15" t="str">
        <f>[19]Dezembro!$I$28</f>
        <v>N</v>
      </c>
      <c r="Z23" s="15" t="str">
        <f>[19]Dezembro!$I$29</f>
        <v>NO</v>
      </c>
      <c r="AA23" s="15" t="str">
        <f>[19]Dezembro!$I$30</f>
        <v>N</v>
      </c>
      <c r="AB23" s="15" t="str">
        <f>[19]Dezembro!$I$31</f>
        <v>N</v>
      </c>
      <c r="AC23" s="15" t="str">
        <f>[19]Dezembro!$I$32</f>
        <v>O</v>
      </c>
      <c r="AD23" s="15" t="str">
        <f>[19]Dezembro!$I$33</f>
        <v>NO</v>
      </c>
      <c r="AE23" s="15" t="str">
        <f>[19]Dezembro!$I$34</f>
        <v>NO</v>
      </c>
      <c r="AF23" s="15" t="str">
        <f>[19]Dezembro!$I$35</f>
        <v>NO</v>
      </c>
      <c r="AG23" s="76" t="str">
        <f>[19]Dezembro!$I$36</f>
        <v>N</v>
      </c>
    </row>
    <row r="24" spans="1:36" ht="14.25" customHeight="1" x14ac:dyDescent="0.2">
      <c r="A24" s="38" t="s">
        <v>14</v>
      </c>
      <c r="B24" s="14" t="str">
        <f>[20]Dezembro!$I$5</f>
        <v>N</v>
      </c>
      <c r="C24" s="14" t="str">
        <f>[20]Dezembro!$I$6</f>
        <v>NE</v>
      </c>
      <c r="D24" s="14" t="str">
        <f>[20]Dezembro!$I$7</f>
        <v>O</v>
      </c>
      <c r="E24" s="14" t="str">
        <f>[20]Dezembro!$I$8</f>
        <v>O</v>
      </c>
      <c r="F24" s="14" t="str">
        <f>[20]Dezembro!$I$9</f>
        <v>N</v>
      </c>
      <c r="G24" s="14" t="str">
        <f>[20]Dezembro!$I$10</f>
        <v>NE</v>
      </c>
      <c r="H24" s="14" t="str">
        <f>[20]Dezembro!$I$11</f>
        <v>O</v>
      </c>
      <c r="I24" s="14" t="str">
        <f>[20]Dezembro!$I$12</f>
        <v>NO</v>
      </c>
      <c r="J24" s="14" t="str">
        <f>[20]Dezembro!$I$13</f>
        <v>O</v>
      </c>
      <c r="K24" s="14" t="str">
        <f>[20]Dezembro!$I$14</f>
        <v>O</v>
      </c>
      <c r="L24" s="14" t="str">
        <f>[20]Dezembro!$I$15</f>
        <v>SO</v>
      </c>
      <c r="M24" s="14" t="str">
        <f>[20]Dezembro!$I$16</f>
        <v>SE</v>
      </c>
      <c r="N24" s="14" t="str">
        <f>[20]Dezembro!$I$17</f>
        <v>L</v>
      </c>
      <c r="O24" s="14" t="str">
        <f>[20]Dezembro!$I$18</f>
        <v>NE</v>
      </c>
      <c r="P24" s="14" t="str">
        <f>[20]Dezembro!$I$19</f>
        <v>NE</v>
      </c>
      <c r="Q24" s="14" t="str">
        <f>[20]Dezembro!$I$20</f>
        <v>N</v>
      </c>
      <c r="R24" s="14" t="str">
        <f>[20]Dezembro!$I$21</f>
        <v>N</v>
      </c>
      <c r="S24" s="14" t="str">
        <f>[20]Dezembro!$I$22</f>
        <v>N</v>
      </c>
      <c r="T24" s="14" t="str">
        <f>[20]Dezembro!$I$23</f>
        <v>SE</v>
      </c>
      <c r="U24" s="14" t="str">
        <f>[20]Dezembro!$I$24</f>
        <v>SO</v>
      </c>
      <c r="V24" s="14" t="str">
        <f>[20]Dezembro!$I$25</f>
        <v>NE</v>
      </c>
      <c r="W24" s="14" t="str">
        <f>[20]Dezembro!$I$26</f>
        <v>N</v>
      </c>
      <c r="X24" s="14" t="str">
        <f>[20]Dezembro!$I$27</f>
        <v>N</v>
      </c>
      <c r="Y24" s="14" t="str">
        <f>[20]Dezembro!$I$28</f>
        <v>O</v>
      </c>
      <c r="Z24" s="14" t="str">
        <f>[20]Dezembro!$I$29</f>
        <v>L</v>
      </c>
      <c r="AA24" s="14" t="str">
        <f>[20]Dezembro!$I$30</f>
        <v>NE</v>
      </c>
      <c r="AB24" s="14" t="str">
        <f>[20]Dezembro!$I$31</f>
        <v>L</v>
      </c>
      <c r="AC24" s="14" t="str">
        <f>[20]Dezembro!$I$32</f>
        <v>SO</v>
      </c>
      <c r="AD24" s="14" t="str">
        <f>[20]Dezembro!$I$33</f>
        <v>N</v>
      </c>
      <c r="AE24" s="14" t="str">
        <f>[20]Dezembro!$I$34</f>
        <v>N</v>
      </c>
      <c r="AF24" s="14" t="str">
        <f>[20]Dezembro!$I$35</f>
        <v>N</v>
      </c>
      <c r="AG24" s="76" t="str">
        <f>[20]Dezembro!$I$36</f>
        <v>N</v>
      </c>
    </row>
    <row r="25" spans="1:36" ht="13.5" customHeight="1" x14ac:dyDescent="0.2">
      <c r="A25" s="38" t="s">
        <v>15</v>
      </c>
      <c r="B25" s="14" t="str">
        <f>[21]Dezembro!$I$5</f>
        <v>O</v>
      </c>
      <c r="C25" s="14" t="str">
        <f>[21]Dezembro!$I$6</f>
        <v>O</v>
      </c>
      <c r="D25" s="14" t="str">
        <f>[21]Dezembro!$I$7</f>
        <v>NO</v>
      </c>
      <c r="E25" s="14" t="str">
        <f>[21]Dezembro!$I$8</f>
        <v>O</v>
      </c>
      <c r="F25" s="14" t="str">
        <f>[21]Dezembro!$I$9</f>
        <v>O</v>
      </c>
      <c r="G25" s="14" t="str">
        <f>[21]Dezembro!$I$10</f>
        <v>O</v>
      </c>
      <c r="H25" s="14" t="str">
        <f>[21]Dezembro!$I$11</f>
        <v>O</v>
      </c>
      <c r="I25" s="14" t="str">
        <f>[21]Dezembro!$I$12</f>
        <v>O</v>
      </c>
      <c r="J25" s="14" t="str">
        <f>[21]Dezembro!$I$13</f>
        <v>O</v>
      </c>
      <c r="K25" s="14" t="str">
        <f>[21]Dezembro!$I$14</f>
        <v>SO</v>
      </c>
      <c r="L25" s="14" t="str">
        <f>[21]Dezembro!$I$15</f>
        <v>SO</v>
      </c>
      <c r="M25" s="14" t="str">
        <f>[21]Dezembro!$I$16</f>
        <v>O</v>
      </c>
      <c r="N25" s="14" t="str">
        <f>[21]Dezembro!$I$17</f>
        <v>O</v>
      </c>
      <c r="O25" s="14" t="str">
        <f>[21]Dezembro!$I$18</f>
        <v>NO</v>
      </c>
      <c r="P25" s="14" t="str">
        <f>[21]Dezembro!$I$19</f>
        <v>NO</v>
      </c>
      <c r="Q25" s="14" t="str">
        <f>[21]Dezembro!$I$20</f>
        <v>NO</v>
      </c>
      <c r="R25" s="14" t="str">
        <f>[21]Dezembro!$I$21</f>
        <v>O</v>
      </c>
      <c r="S25" s="14" t="str">
        <f>[21]Dezembro!$I$22</f>
        <v>O</v>
      </c>
      <c r="T25" s="14" t="str">
        <f>[21]Dezembro!$I$23</f>
        <v>O</v>
      </c>
      <c r="U25" s="14" t="str">
        <f>[21]Dezembro!$I$24</f>
        <v>NO</v>
      </c>
      <c r="V25" s="14" t="str">
        <f>[21]Dezembro!$I$25</f>
        <v>O</v>
      </c>
      <c r="W25" s="14" t="str">
        <f>[21]Dezembro!$I$26</f>
        <v>O</v>
      </c>
      <c r="X25" s="14" t="str">
        <f>[21]Dezembro!$I$27</f>
        <v>O</v>
      </c>
      <c r="Y25" s="14" t="str">
        <f>[21]Dezembro!$I$28</f>
        <v>O</v>
      </c>
      <c r="Z25" s="14" t="str">
        <f>[21]Dezembro!$I$29</f>
        <v>O</v>
      </c>
      <c r="AA25" s="14" t="str">
        <f>[21]Dezembro!$I$30</f>
        <v>NO</v>
      </c>
      <c r="AB25" s="14" t="str">
        <f>[21]Dezembro!$I$31</f>
        <v>NO</v>
      </c>
      <c r="AC25" s="14" t="str">
        <f>[21]Dezembro!$I$32</f>
        <v>O</v>
      </c>
      <c r="AD25" s="14" t="str">
        <f>[21]Dezembro!$I$33</f>
        <v>O</v>
      </c>
      <c r="AE25" s="14" t="str">
        <f>[21]Dezembro!$I$34</f>
        <v>O</v>
      </c>
      <c r="AF25" s="14" t="str">
        <f>[21]Dezembro!$I$35</f>
        <v>O</v>
      </c>
      <c r="AG25" s="76" t="str">
        <f>[21]Dezembro!$I$36</f>
        <v>O</v>
      </c>
    </row>
    <row r="26" spans="1:36" ht="13.5" customHeight="1" x14ac:dyDescent="0.2">
      <c r="A26" s="117" t="s">
        <v>63</v>
      </c>
      <c r="B26" s="16" t="str">
        <f>[22]Dezembro!$I$5</f>
        <v>O</v>
      </c>
      <c r="C26" s="16" t="str">
        <f>[22]Dezembro!$I$6</f>
        <v>L</v>
      </c>
      <c r="D26" s="16" t="str">
        <f>[22]Dezembro!$I$7</f>
        <v>NE</v>
      </c>
      <c r="E26" s="16" t="str">
        <f>[22]Dezembro!$I$8</f>
        <v>S</v>
      </c>
      <c r="F26" s="16" t="str">
        <f>[22]Dezembro!$I$9</f>
        <v>NO</v>
      </c>
      <c r="G26" s="16" t="str">
        <f>[22]Dezembro!$I$10</f>
        <v>NO</v>
      </c>
      <c r="H26" s="16" t="str">
        <f>[22]Dezembro!$I$11</f>
        <v>SO</v>
      </c>
      <c r="I26" s="16" t="str">
        <f>[22]Dezembro!$I$12</f>
        <v>SO</v>
      </c>
      <c r="J26" s="16" t="str">
        <f>[22]Dezembro!$I$13</f>
        <v>SO</v>
      </c>
      <c r="K26" s="16" t="str">
        <f>[22]Dezembro!$I$14</f>
        <v>S</v>
      </c>
      <c r="L26" s="16" t="str">
        <f>[22]Dezembro!$I$15</f>
        <v>S</v>
      </c>
      <c r="M26" s="16" t="str">
        <f>[22]Dezembro!$I$16</f>
        <v>SE</v>
      </c>
      <c r="N26" s="16" t="str">
        <f>[22]Dezembro!$I$17</f>
        <v>L</v>
      </c>
      <c r="O26" s="16" t="str">
        <f>[22]Dezembro!$I$18</f>
        <v>NE</v>
      </c>
      <c r="P26" s="16" t="str">
        <f>[22]Dezembro!$I$19</f>
        <v>L</v>
      </c>
      <c r="Q26" s="16" t="str">
        <f>[22]Dezembro!$I$20</f>
        <v>N</v>
      </c>
      <c r="R26" s="16" t="str">
        <f>[22]Dezembro!$I$21</f>
        <v>N</v>
      </c>
      <c r="S26" s="16" t="str">
        <f>[22]Dezembro!$I$22</f>
        <v>SO</v>
      </c>
      <c r="T26" s="16" t="str">
        <f>[22]Dezembro!$I$23</f>
        <v>N</v>
      </c>
      <c r="U26" s="16" t="str">
        <f>[22]Dezembro!$I$24</f>
        <v>N</v>
      </c>
      <c r="V26" s="16" t="str">
        <f>[22]Dezembro!$I$25</f>
        <v>N</v>
      </c>
      <c r="W26" s="16" t="str">
        <f>[22]Dezembro!$I$26</f>
        <v>N</v>
      </c>
      <c r="X26" s="16" t="str">
        <f>[22]Dezembro!$I$27</f>
        <v>N</v>
      </c>
      <c r="Y26" s="16" t="str">
        <f>[22]Dezembro!$I$28</f>
        <v>N</v>
      </c>
      <c r="Z26" s="16" t="str">
        <f>[22]Dezembro!$I$29</f>
        <v>SE</v>
      </c>
      <c r="AA26" s="16" t="str">
        <f>[22]Dezembro!$I$30</f>
        <v>N</v>
      </c>
      <c r="AB26" s="16" t="str">
        <f>[22]Dezembro!$I$31</f>
        <v>N</v>
      </c>
      <c r="AC26" s="16" t="str">
        <f>[22]Dezembro!$I$32</f>
        <v>NO</v>
      </c>
      <c r="AD26" s="16" t="str">
        <f>[22]Dezembro!$I$33</f>
        <v>SO</v>
      </c>
      <c r="AE26" s="16" t="str">
        <f>[22]Dezembro!$I$34</f>
        <v>SO</v>
      </c>
      <c r="AF26" s="16" t="str">
        <f>[22]Dezembro!$I$35</f>
        <v>N</v>
      </c>
      <c r="AG26" s="76" t="str">
        <f>[22]Dezembro!$I$36</f>
        <v>N</v>
      </c>
    </row>
    <row r="27" spans="1:36" ht="12" customHeight="1" x14ac:dyDescent="0.2">
      <c r="A27" s="38" t="s">
        <v>17</v>
      </c>
      <c r="B27" s="14" t="str">
        <f>[23]Dezembro!$I$5</f>
        <v>L</v>
      </c>
      <c r="C27" s="14" t="str">
        <f>[23]Dezembro!$I$6</f>
        <v>NE</v>
      </c>
      <c r="D27" s="14" t="str">
        <f>[23]Dezembro!$I$7</f>
        <v>L</v>
      </c>
      <c r="E27" s="14" t="str">
        <f>[23]Dezembro!$I$8</f>
        <v>SO</v>
      </c>
      <c r="F27" s="14" t="str">
        <f>[23]Dezembro!$I$9</f>
        <v>O</v>
      </c>
      <c r="G27" s="14" t="str">
        <f>[23]Dezembro!$I$10</f>
        <v>NO</v>
      </c>
      <c r="H27" s="14" t="str">
        <f>[23]Dezembro!$I$11</f>
        <v>O</v>
      </c>
      <c r="I27" s="14" t="str">
        <f>[23]Dezembro!$I$12</f>
        <v>SO</v>
      </c>
      <c r="J27" s="14" t="str">
        <f>[23]Dezembro!$I$13</f>
        <v>O</v>
      </c>
      <c r="K27" s="14" t="str">
        <f>[23]Dezembro!$I$14</f>
        <v>SE</v>
      </c>
      <c r="L27" s="14" t="str">
        <f>[23]Dezembro!$I$15</f>
        <v>SE</v>
      </c>
      <c r="M27" s="14" t="str">
        <f>[23]Dezembro!$I$16</f>
        <v>O</v>
      </c>
      <c r="N27" s="14" t="str">
        <f>[23]Dezembro!$I$17</f>
        <v>NE</v>
      </c>
      <c r="O27" s="14" t="str">
        <f>[23]Dezembro!$I$18</f>
        <v>L</v>
      </c>
      <c r="P27" s="14" t="str">
        <f>[23]Dezembro!$I$19</f>
        <v>NE</v>
      </c>
      <c r="Q27" s="14" t="str">
        <f>[23]Dezembro!$I$20</f>
        <v>L</v>
      </c>
      <c r="R27" s="14" t="str">
        <f>[23]Dezembro!$I$21</f>
        <v>NO</v>
      </c>
      <c r="S27" s="14" t="str">
        <f>[23]Dezembro!$I$22</f>
        <v>O</v>
      </c>
      <c r="T27" s="14" t="str">
        <f>[23]Dezembro!$I$23</f>
        <v>NO</v>
      </c>
      <c r="U27" s="14" t="str">
        <f>[23]Dezembro!$I$24</f>
        <v>NO</v>
      </c>
      <c r="V27" s="14" t="str">
        <f>[23]Dezembro!$I$25</f>
        <v>NO</v>
      </c>
      <c r="W27" s="14" t="str">
        <f>[23]Dezembro!$I$26</f>
        <v>NO</v>
      </c>
      <c r="X27" s="14" t="str">
        <f>[23]Dezembro!$I$27</f>
        <v>NO</v>
      </c>
      <c r="Y27" s="14" t="str">
        <f>[23]Dezembro!$I$28</f>
        <v>O</v>
      </c>
      <c r="Z27" s="14" t="str">
        <f>[23]Dezembro!$I$29</f>
        <v>NO</v>
      </c>
      <c r="AA27" s="14" t="str">
        <f>[23]Dezembro!$I$30</f>
        <v>N</v>
      </c>
      <c r="AB27" s="14" t="str">
        <f>[23]Dezembro!$I$31</f>
        <v>N</v>
      </c>
      <c r="AC27" s="14" t="str">
        <f>[23]Dezembro!$I$32</f>
        <v>N</v>
      </c>
      <c r="AD27" s="14" t="str">
        <f>[23]Dezembro!$I$33</f>
        <v>NO</v>
      </c>
      <c r="AE27" s="14" t="str">
        <f>[23]Dezembro!$I$34</f>
        <v>O</v>
      </c>
      <c r="AF27" s="14" t="str">
        <f>[23]Dezembro!$I$35</f>
        <v>O</v>
      </c>
      <c r="AG27" s="76" t="str">
        <f>[23]Dezembro!$I$36</f>
        <v>NO</v>
      </c>
      <c r="AI27" s="17" t="s">
        <v>50</v>
      </c>
    </row>
    <row r="28" spans="1:36" ht="12" customHeight="1" x14ac:dyDescent="0.2">
      <c r="A28" s="38" t="s">
        <v>18</v>
      </c>
      <c r="B28" s="14" t="str">
        <f>[24]Dezembro!$I$5</f>
        <v>NO</v>
      </c>
      <c r="C28" s="14" t="str">
        <f>[24]Dezembro!$I$6</f>
        <v>O</v>
      </c>
      <c r="D28" s="14" t="str">
        <f>[24]Dezembro!$I$7</f>
        <v>O</v>
      </c>
      <c r="E28" s="14" t="str">
        <f>[24]Dezembro!$I$8</f>
        <v>NO</v>
      </c>
      <c r="F28" s="14" t="str">
        <f>[24]Dezembro!$I$9</f>
        <v>O</v>
      </c>
      <c r="G28" s="14" t="str">
        <f>[24]Dezembro!$I$10</f>
        <v>O</v>
      </c>
      <c r="H28" s="14" t="str">
        <f>[24]Dezembro!$I$11</f>
        <v>O</v>
      </c>
      <c r="I28" s="14" t="str">
        <f>[24]Dezembro!$I$12</f>
        <v>O</v>
      </c>
      <c r="J28" s="14" t="str">
        <f>[24]Dezembro!$I$13</f>
        <v>O</v>
      </c>
      <c r="K28" s="14" t="str">
        <f>[24]Dezembro!$I$14</f>
        <v>S</v>
      </c>
      <c r="L28" s="14" t="str">
        <f>[24]Dezembro!$I$15</f>
        <v>S</v>
      </c>
      <c r="M28" s="14" t="str">
        <f>[24]Dezembro!$I$16</f>
        <v>S</v>
      </c>
      <c r="N28" s="14" t="str">
        <f>[24]Dezembro!$I$17</f>
        <v>NE</v>
      </c>
      <c r="O28" s="14" t="str">
        <f>[24]Dezembro!$I$18</f>
        <v>L</v>
      </c>
      <c r="P28" s="14" t="str">
        <f>[24]Dezembro!$I$19</f>
        <v>NE</v>
      </c>
      <c r="Q28" s="14" t="str">
        <f>[24]Dezembro!$I$20</f>
        <v>N</v>
      </c>
      <c r="R28" s="14" t="str">
        <f>[24]Dezembro!$I$21</f>
        <v>N</v>
      </c>
      <c r="S28" s="14" t="str">
        <f>[24]Dezembro!$I$22</f>
        <v>NE</v>
      </c>
      <c r="T28" s="14" t="str">
        <f>[24]Dezembro!$I$23</f>
        <v>N</v>
      </c>
      <c r="U28" s="14" t="str">
        <f>[24]Dezembro!$I$24</f>
        <v>L</v>
      </c>
      <c r="V28" s="14" t="str">
        <f>[24]Dezembro!$I$25</f>
        <v>L</v>
      </c>
      <c r="W28" s="14" t="str">
        <f>[24]Dezembro!$I$26</f>
        <v>NE</v>
      </c>
      <c r="X28" s="14" t="str">
        <f>[24]Dezembro!$I$27</f>
        <v>N</v>
      </c>
      <c r="Y28" s="14" t="str">
        <f>[24]Dezembro!$I$28</f>
        <v>NO</v>
      </c>
      <c r="Z28" s="14" t="str">
        <f>[24]Dezembro!$I$29</f>
        <v>L</v>
      </c>
      <c r="AA28" s="14" t="str">
        <f>[24]Dezembro!$I$30</f>
        <v>L</v>
      </c>
      <c r="AB28" s="14" t="str">
        <f>[24]Dezembro!$I$31</f>
        <v>L</v>
      </c>
      <c r="AC28" s="14" t="str">
        <f>[24]Dezembro!$I$32</f>
        <v>L</v>
      </c>
      <c r="AD28" s="14" t="str">
        <f>[24]Dezembro!$I$33</f>
        <v>NE</v>
      </c>
      <c r="AE28" s="14" t="str">
        <f>[24]Dezembro!$I$34</f>
        <v>NO</v>
      </c>
      <c r="AF28" s="14" t="str">
        <f>[24]Dezembro!$I$35</f>
        <v>NO</v>
      </c>
      <c r="AG28" s="76" t="str">
        <f>[24]Dezembro!$I$36</f>
        <v>O</v>
      </c>
    </row>
    <row r="29" spans="1:36" ht="13.5" customHeight="1" x14ac:dyDescent="0.2">
      <c r="A29" s="38" t="s">
        <v>19</v>
      </c>
      <c r="B29" s="14" t="str">
        <f>[25]Dezembro!$I$5</f>
        <v>L</v>
      </c>
      <c r="C29" s="14" t="str">
        <f>[25]Dezembro!$I$6</f>
        <v>L</v>
      </c>
      <c r="D29" s="14" t="str">
        <f>[25]Dezembro!$I$7</f>
        <v>NE</v>
      </c>
      <c r="E29" s="14" t="str">
        <f>[25]Dezembro!$I$8</f>
        <v>SO</v>
      </c>
      <c r="F29" s="14" t="str">
        <f>[25]Dezembro!$I$9</f>
        <v>S</v>
      </c>
      <c r="G29" s="14" t="str">
        <f>[25]Dezembro!$I$10</f>
        <v>NE</v>
      </c>
      <c r="H29" s="14" t="str">
        <f>[25]Dezembro!$I$11</f>
        <v>NE</v>
      </c>
      <c r="I29" s="14" t="str">
        <f>[25]Dezembro!$I$12</f>
        <v>S</v>
      </c>
      <c r="J29" s="14" t="str">
        <f>[25]Dezembro!$I$13</f>
        <v>SE</v>
      </c>
      <c r="K29" s="14" t="str">
        <f>[25]Dezembro!$I$14</f>
        <v>S</v>
      </c>
      <c r="L29" s="14" t="str">
        <f>[25]Dezembro!$I$15</f>
        <v>S</v>
      </c>
      <c r="M29" s="14" t="str">
        <f>[25]Dezembro!$I$16</f>
        <v>NE</v>
      </c>
      <c r="N29" s="14" t="str">
        <f>[25]Dezembro!$I$17</f>
        <v>L</v>
      </c>
      <c r="O29" s="14" t="str">
        <f>[25]Dezembro!$I$18</f>
        <v>L</v>
      </c>
      <c r="P29" s="14" t="str">
        <f>[25]Dezembro!$I$19</f>
        <v>N</v>
      </c>
      <c r="Q29" s="14" t="str">
        <f>[25]Dezembro!$I$20</f>
        <v>NE</v>
      </c>
      <c r="R29" s="14" t="str">
        <f>[25]Dezembro!$I$21</f>
        <v>N</v>
      </c>
      <c r="S29" s="14" t="str">
        <f>[25]Dezembro!$I$22</f>
        <v>S</v>
      </c>
      <c r="T29" s="14" t="str">
        <f>[25]Dezembro!$I$23</f>
        <v>NE</v>
      </c>
      <c r="U29" s="14" t="str">
        <f>[25]Dezembro!$I$24</f>
        <v>L</v>
      </c>
      <c r="V29" s="14" t="str">
        <f>[25]Dezembro!$I$25</f>
        <v>N</v>
      </c>
      <c r="W29" s="14" t="str">
        <f>[25]Dezembro!$I$26</f>
        <v>L</v>
      </c>
      <c r="X29" s="14" t="str">
        <f>[25]Dezembro!$I$27</f>
        <v>N</v>
      </c>
      <c r="Y29" s="14" t="str">
        <f>[25]Dezembro!$I$28</f>
        <v>NO</v>
      </c>
      <c r="Z29" s="14" t="str">
        <f>[25]Dezembro!$I$29</f>
        <v>S</v>
      </c>
      <c r="AA29" s="14" t="str">
        <f>[25]Dezembro!$I$30</f>
        <v>NE</v>
      </c>
      <c r="AB29" s="14" t="str">
        <f>[25]Dezembro!$I$31</f>
        <v>NE</v>
      </c>
      <c r="AC29" s="14" t="str">
        <f>[25]Dezembro!$I$32</f>
        <v>NE</v>
      </c>
      <c r="AD29" s="14" t="str">
        <f>[25]Dezembro!$I$33</f>
        <v>N</v>
      </c>
      <c r="AE29" s="14" t="str">
        <f>[25]Dezembro!$I$34</f>
        <v>NO</v>
      </c>
      <c r="AF29" s="14" t="str">
        <f>[25]Dezembro!$I$35</f>
        <v>O</v>
      </c>
      <c r="AG29" s="76" t="str">
        <f>[25]Dezembro!$I$36</f>
        <v>NE</v>
      </c>
      <c r="AJ29" s="17" t="s">
        <v>50</v>
      </c>
    </row>
    <row r="30" spans="1:36" ht="10.5" customHeight="1" x14ac:dyDescent="0.2">
      <c r="A30" s="38" t="s">
        <v>31</v>
      </c>
      <c r="B30" s="14" t="str">
        <f>[26]Dezembro!$I$5</f>
        <v>SE</v>
      </c>
      <c r="C30" s="14" t="str">
        <f>[26]Dezembro!$I$6</f>
        <v>SE</v>
      </c>
      <c r="D30" s="14" t="str">
        <f>[26]Dezembro!$I$7</f>
        <v>NO</v>
      </c>
      <c r="E30" s="14" t="str">
        <f>[26]Dezembro!$I$8</f>
        <v>NO</v>
      </c>
      <c r="F30" s="14" t="str">
        <f>[26]Dezembro!$I$9</f>
        <v>L</v>
      </c>
      <c r="G30" s="14" t="str">
        <f>[26]Dezembro!$I$10</f>
        <v>NO</v>
      </c>
      <c r="H30" s="14" t="str">
        <f>[26]Dezembro!$I$11</f>
        <v>NO</v>
      </c>
      <c r="I30" s="14" t="str">
        <f>[26]Dezembro!$I$12</f>
        <v>NO</v>
      </c>
      <c r="J30" s="14" t="str">
        <f>[26]Dezembro!$I$13</f>
        <v>NO</v>
      </c>
      <c r="K30" s="14" t="str">
        <f>[26]Dezembro!$I$14</f>
        <v>NO</v>
      </c>
      <c r="L30" s="14" t="str">
        <f>[26]Dezembro!$I$15</f>
        <v>S</v>
      </c>
      <c r="M30" s="14" t="str">
        <f>[26]Dezembro!$I$16</f>
        <v>SE</v>
      </c>
      <c r="N30" s="14" t="str">
        <f>[26]Dezembro!$I$17</f>
        <v>SE</v>
      </c>
      <c r="O30" s="14" t="str">
        <f>[26]Dezembro!$I$18</f>
        <v>L</v>
      </c>
      <c r="P30" s="14" t="str">
        <f>[26]Dezembro!$I$19</f>
        <v>NE</v>
      </c>
      <c r="Q30" s="14" t="str">
        <f>[26]Dezembro!$I$20</f>
        <v>N</v>
      </c>
      <c r="R30" s="14" t="str">
        <f>[26]Dezembro!$I$21</f>
        <v>NO</v>
      </c>
      <c r="S30" s="14" t="str">
        <f>[26]Dezembro!$I$22</f>
        <v>N</v>
      </c>
      <c r="T30" s="14" t="str">
        <f>[26]Dezembro!$I$23</f>
        <v>SE</v>
      </c>
      <c r="U30" s="14" t="str">
        <f>[26]Dezembro!$I$24</f>
        <v>SE</v>
      </c>
      <c r="V30" s="14" t="str">
        <f>[26]Dezembro!$I$25</f>
        <v>NO</v>
      </c>
      <c r="W30" s="14" t="str">
        <f>[26]Dezembro!$I$26</f>
        <v>N</v>
      </c>
      <c r="X30" s="14" t="str">
        <f>[26]Dezembro!$I$27</f>
        <v>NO</v>
      </c>
      <c r="Y30" s="14" t="str">
        <f>[26]Dezembro!$I$28</f>
        <v>NO</v>
      </c>
      <c r="Z30" s="14" t="str">
        <f>[26]Dezembro!$I$29</f>
        <v>NO</v>
      </c>
      <c r="AA30" s="14" t="str">
        <f>[26]Dezembro!$I$30</f>
        <v>NO</v>
      </c>
      <c r="AB30" s="14" t="str">
        <f>[26]Dezembro!$I$31</f>
        <v>N</v>
      </c>
      <c r="AC30" s="14" t="str">
        <f>[26]Dezembro!$I$32</f>
        <v>NO</v>
      </c>
      <c r="AD30" s="14" t="str">
        <f>[26]Dezembro!$I$33</f>
        <v>NO</v>
      </c>
      <c r="AE30" s="14" t="str">
        <f>[26]Dezembro!$I$34</f>
        <v>NO</v>
      </c>
      <c r="AF30" s="14" t="str">
        <f>[26]Dezembro!$I$35</f>
        <v>NO</v>
      </c>
      <c r="AG30" s="76" t="str">
        <f>[26]Dezembro!$I$36</f>
        <v>NO</v>
      </c>
    </row>
    <row r="31" spans="1:36" ht="12.75" customHeight="1" x14ac:dyDescent="0.2">
      <c r="A31" s="38" t="s">
        <v>49</v>
      </c>
      <c r="B31" s="14" t="str">
        <f>[27]Dezembro!$I$5</f>
        <v>N</v>
      </c>
      <c r="C31" s="14" t="str">
        <f>[27]Dezembro!$I$6</f>
        <v>NO</v>
      </c>
      <c r="D31" s="14" t="str">
        <f>[27]Dezembro!$I$7</f>
        <v>N</v>
      </c>
      <c r="E31" s="14" t="str">
        <f>[27]Dezembro!$I$8</f>
        <v>NE</v>
      </c>
      <c r="F31" s="14" t="str">
        <f>[27]Dezembro!$I$9</f>
        <v>O</v>
      </c>
      <c r="G31" s="14" t="str">
        <f>[27]Dezembro!$I$10</f>
        <v>NE</v>
      </c>
      <c r="H31" s="14" t="str">
        <f>[27]Dezembro!$I$11</f>
        <v>NO</v>
      </c>
      <c r="I31" s="14" t="str">
        <f>[27]Dezembro!$I$12</f>
        <v>NO</v>
      </c>
      <c r="J31" s="14" t="str">
        <f>[27]Dezembro!$I$13</f>
        <v>NO</v>
      </c>
      <c r="K31" s="14" t="str">
        <f>[27]Dezembro!$I$14</f>
        <v>L</v>
      </c>
      <c r="L31" s="14" t="str">
        <f>[27]Dezembro!$I$15</f>
        <v>S</v>
      </c>
      <c r="M31" s="14" t="str">
        <f>[27]Dezembro!$I$16</f>
        <v>NE</v>
      </c>
      <c r="N31" s="14" t="str">
        <f>[27]Dezembro!$I$17</f>
        <v>NE</v>
      </c>
      <c r="O31" s="14" t="str">
        <f>[27]Dezembro!$I$18</f>
        <v>S</v>
      </c>
      <c r="P31" s="14" t="str">
        <f>[27]Dezembro!$I$19</f>
        <v>N</v>
      </c>
      <c r="Q31" s="14" t="str">
        <f>[27]Dezembro!$I$20</f>
        <v>N</v>
      </c>
      <c r="R31" s="14" t="str">
        <f>[27]Dezembro!$I$21</f>
        <v>N</v>
      </c>
      <c r="S31" s="14" t="str">
        <f>[27]Dezembro!$I$22</f>
        <v>NE</v>
      </c>
      <c r="T31" s="14" t="str">
        <f>[27]Dezembro!$I$23</f>
        <v>NO</v>
      </c>
      <c r="U31" s="14" t="str">
        <f>[27]Dezembro!$I$24</f>
        <v>NO</v>
      </c>
      <c r="V31" s="14" t="str">
        <f>[27]Dezembro!$I$25</f>
        <v>L</v>
      </c>
      <c r="W31" s="14" t="str">
        <f>[27]Dezembro!$I$26</f>
        <v>NE</v>
      </c>
      <c r="X31" s="14" t="str">
        <f>[27]Dezembro!$I$27</f>
        <v>NE</v>
      </c>
      <c r="Y31" s="14" t="str">
        <f>[27]Dezembro!$I$28</f>
        <v>NE</v>
      </c>
      <c r="Z31" s="14" t="str">
        <f>[27]Dezembro!$I$29</f>
        <v>NO</v>
      </c>
      <c r="AA31" s="14" t="str">
        <f>[27]Dezembro!$I$30</f>
        <v>NE</v>
      </c>
      <c r="AB31" s="14" t="str">
        <f>[27]Dezembro!$I$31</f>
        <v>L</v>
      </c>
      <c r="AC31" s="14" t="str">
        <f>[27]Dezembro!$I$32</f>
        <v>L</v>
      </c>
      <c r="AD31" s="14" t="str">
        <f>[27]Dezembro!$I$33</f>
        <v>NO</v>
      </c>
      <c r="AE31" s="14" t="str">
        <f>[27]Dezembro!$I$34</f>
        <v>N</v>
      </c>
      <c r="AF31" s="14" t="str">
        <f>[27]Dezembro!$I$35</f>
        <v>N</v>
      </c>
      <c r="AG31" s="76" t="str">
        <f>[27]Dezembro!$I$36</f>
        <v>NE</v>
      </c>
    </row>
    <row r="32" spans="1:36" ht="12" customHeight="1" x14ac:dyDescent="0.2">
      <c r="A32" s="38" t="s">
        <v>20</v>
      </c>
      <c r="B32" s="15" t="str">
        <f>[28]Dezembro!$I$5</f>
        <v>SE</v>
      </c>
      <c r="C32" s="15" t="str">
        <f>[28]Dezembro!$I$6</f>
        <v>SE</v>
      </c>
      <c r="D32" s="15" t="str">
        <f>[28]Dezembro!$I$7</f>
        <v>S</v>
      </c>
      <c r="E32" s="15" t="str">
        <f>[28]Dezembro!$I$8</f>
        <v>S</v>
      </c>
      <c r="F32" s="15" t="str">
        <f>[28]Dezembro!$I$9</f>
        <v>NO</v>
      </c>
      <c r="G32" s="15" t="str">
        <f>[28]Dezembro!$I$10</f>
        <v>SE</v>
      </c>
      <c r="H32" s="15" t="str">
        <f>[28]Dezembro!$I$11</f>
        <v>NO</v>
      </c>
      <c r="I32" s="15" t="str">
        <f>[28]Dezembro!$I$12</f>
        <v>NO</v>
      </c>
      <c r="J32" s="15" t="str">
        <f>[28]Dezembro!$I$13</f>
        <v>SO</v>
      </c>
      <c r="K32" s="15" t="str">
        <f>[28]Dezembro!$I$14</f>
        <v>SO</v>
      </c>
      <c r="L32" s="15" t="str">
        <f>[28]Dezembro!$I$15</f>
        <v>SO</v>
      </c>
      <c r="M32" s="15" t="str">
        <f>[28]Dezembro!$I$16</f>
        <v>SE</v>
      </c>
      <c r="N32" s="15" t="str">
        <f>[28]Dezembro!$I$17</f>
        <v>SE</v>
      </c>
      <c r="O32" s="15" t="str">
        <f>[28]Dezembro!$I$18</f>
        <v>NE</v>
      </c>
      <c r="P32" s="15" t="str">
        <f>[28]Dezembro!$I$19</f>
        <v>NE</v>
      </c>
      <c r="Q32" s="15" t="str">
        <f>[28]Dezembro!$I$20</f>
        <v>N</v>
      </c>
      <c r="R32" s="15" t="str">
        <f>[28]Dezembro!$I$21</f>
        <v>N</v>
      </c>
      <c r="S32" s="15" t="str">
        <f>[28]Dezembro!$I$22</f>
        <v>NE</v>
      </c>
      <c r="T32" s="15" t="str">
        <f>[28]Dezembro!$I$23</f>
        <v>L</v>
      </c>
      <c r="U32" s="15" t="str">
        <f>[28]Dezembro!$I$24</f>
        <v>NO</v>
      </c>
      <c r="V32" s="15" t="str">
        <f>[28]Dezembro!$I$25</f>
        <v>NE</v>
      </c>
      <c r="W32" s="15" t="str">
        <f>[28]Dezembro!$I$26</f>
        <v>N</v>
      </c>
      <c r="X32" s="15" t="str">
        <f>[28]Dezembro!$I$27</f>
        <v>N</v>
      </c>
      <c r="Y32" s="15" t="str">
        <f>[28]Dezembro!$I$28</f>
        <v>O</v>
      </c>
      <c r="Z32" s="15" t="str">
        <f>[28]Dezembro!$I$29</f>
        <v>S</v>
      </c>
      <c r="AA32" s="15" t="str">
        <f>[28]Dezembro!$I$30</f>
        <v>NE</v>
      </c>
      <c r="AB32" s="15" t="str">
        <f>[28]Dezembro!$I$31</f>
        <v>S</v>
      </c>
      <c r="AC32" s="15" t="str">
        <f>[28]Dezembro!$I$32</f>
        <v>S</v>
      </c>
      <c r="AD32" s="15" t="str">
        <f>[28]Dezembro!$I$33</f>
        <v>N</v>
      </c>
      <c r="AE32" s="15" t="str">
        <f>[28]Dezembro!$I$34</f>
        <v>N</v>
      </c>
      <c r="AF32" s="15" t="str">
        <f>[28]Dezembro!$I$35</f>
        <v>N</v>
      </c>
      <c r="AG32" s="76" t="str">
        <f>[28]Dezembro!$I$36</f>
        <v>N</v>
      </c>
    </row>
    <row r="33" spans="1:34" s="5" customFormat="1" ht="12.75" customHeight="1" x14ac:dyDescent="0.2">
      <c r="A33" s="42" t="s">
        <v>38</v>
      </c>
      <c r="B33" s="18" t="s">
        <v>56</v>
      </c>
      <c r="C33" s="18" t="s">
        <v>54</v>
      </c>
      <c r="D33" s="18" t="s">
        <v>55</v>
      </c>
      <c r="E33" s="18" t="s">
        <v>66</v>
      </c>
      <c r="F33" s="18" t="s">
        <v>67</v>
      </c>
      <c r="G33" s="18" t="s">
        <v>55</v>
      </c>
      <c r="H33" s="18" t="s">
        <v>68</v>
      </c>
      <c r="I33" s="18" t="s">
        <v>68</v>
      </c>
      <c r="J33" s="18" t="s">
        <v>56</v>
      </c>
      <c r="K33" s="18" t="s">
        <v>69</v>
      </c>
      <c r="L33" s="18" t="s">
        <v>70</v>
      </c>
      <c r="M33" s="18" t="s">
        <v>66</v>
      </c>
      <c r="N33" s="18" t="s">
        <v>54</v>
      </c>
      <c r="O33" s="18" t="s">
        <v>54</v>
      </c>
      <c r="P33" s="19" t="s">
        <v>55</v>
      </c>
      <c r="Q33" s="19" t="s">
        <v>56</v>
      </c>
      <c r="R33" s="19" t="s">
        <v>56</v>
      </c>
      <c r="S33" s="19" t="s">
        <v>55</v>
      </c>
      <c r="T33" s="19" t="s">
        <v>55</v>
      </c>
      <c r="U33" s="19" t="s">
        <v>54</v>
      </c>
      <c r="V33" s="19" t="s">
        <v>56</v>
      </c>
      <c r="W33" s="19" t="s">
        <v>56</v>
      </c>
      <c r="X33" s="19" t="s">
        <v>56</v>
      </c>
      <c r="Y33" s="19" t="s">
        <v>56</v>
      </c>
      <c r="Z33" s="19" t="s">
        <v>54</v>
      </c>
      <c r="AA33" s="19" t="s">
        <v>55</v>
      </c>
      <c r="AB33" s="19" t="s">
        <v>56</v>
      </c>
      <c r="AC33" s="19" t="s">
        <v>55</v>
      </c>
      <c r="AD33" s="19" t="s">
        <v>68</v>
      </c>
      <c r="AE33" s="19" t="s">
        <v>56</v>
      </c>
      <c r="AF33" s="19" t="s">
        <v>56</v>
      </c>
      <c r="AG33" s="77"/>
    </row>
    <row r="34" spans="1:34" ht="13.5" thickBot="1" x14ac:dyDescent="0.25">
      <c r="A34" s="167" t="s">
        <v>37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16"/>
      <c r="AG34" s="115" t="s">
        <v>55</v>
      </c>
    </row>
    <row r="35" spans="1:34" x14ac:dyDescent="0.2">
      <c r="A35" s="92"/>
      <c r="B35" s="93"/>
      <c r="C35" s="93"/>
      <c r="D35" s="93" t="s">
        <v>59</v>
      </c>
      <c r="E35" s="93"/>
      <c r="F35" s="93"/>
      <c r="G35" s="93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5"/>
      <c r="AE35" s="96"/>
      <c r="AF35" s="99"/>
      <c r="AG35" s="104"/>
    </row>
    <row r="36" spans="1:34" x14ac:dyDescent="0.2">
      <c r="A36" s="97"/>
      <c r="B36" s="98" t="s">
        <v>60</v>
      </c>
      <c r="C36" s="98"/>
      <c r="D36" s="98"/>
      <c r="E36" s="98"/>
      <c r="F36" s="98"/>
      <c r="G36" s="98"/>
      <c r="H36" s="98"/>
      <c r="I36" s="98"/>
      <c r="J36" s="44"/>
      <c r="K36" s="44"/>
      <c r="L36" s="44"/>
      <c r="M36" s="44" t="s">
        <v>51</v>
      </c>
      <c r="N36" s="44"/>
      <c r="O36" s="44"/>
      <c r="P36" s="44"/>
      <c r="Q36" s="44"/>
      <c r="R36" s="44"/>
      <c r="S36" s="44"/>
      <c r="T36" s="156" t="s">
        <v>61</v>
      </c>
      <c r="U36" s="156"/>
      <c r="V36" s="156"/>
      <c r="W36" s="156"/>
      <c r="X36" s="156"/>
      <c r="Y36" s="44"/>
      <c r="Z36" s="44"/>
      <c r="AA36" s="44"/>
      <c r="AB36" s="44"/>
      <c r="AC36" s="44"/>
      <c r="AD36" s="56"/>
      <c r="AE36" s="44"/>
      <c r="AF36" s="44"/>
      <c r="AG36" s="78"/>
      <c r="AH36" s="2"/>
    </row>
    <row r="37" spans="1:34" x14ac:dyDescent="0.2">
      <c r="A37" s="43"/>
      <c r="B37" s="44"/>
      <c r="C37" s="44"/>
      <c r="D37" s="44"/>
      <c r="E37" s="44"/>
      <c r="F37" s="44"/>
      <c r="G37" s="44"/>
      <c r="H37" s="44"/>
      <c r="I37" s="44"/>
      <c r="J37" s="47"/>
      <c r="K37" s="47"/>
      <c r="L37" s="47"/>
      <c r="M37" s="47" t="s">
        <v>52</v>
      </c>
      <c r="N37" s="47"/>
      <c r="O37" s="47"/>
      <c r="P37" s="47"/>
      <c r="Q37" s="44"/>
      <c r="R37" s="44"/>
      <c r="S37" s="44"/>
      <c r="T37" s="157" t="s">
        <v>62</v>
      </c>
      <c r="U37" s="157"/>
      <c r="V37" s="157"/>
      <c r="W37" s="157"/>
      <c r="X37" s="157"/>
      <c r="Y37" s="44"/>
      <c r="Z37" s="44"/>
      <c r="AA37" s="44"/>
      <c r="AB37" s="44"/>
      <c r="AC37" s="44"/>
      <c r="AD37" s="56"/>
      <c r="AE37" s="89"/>
      <c r="AF37" s="100"/>
      <c r="AG37" s="79"/>
      <c r="AH37" s="2"/>
    </row>
    <row r="38" spans="1:34" x14ac:dyDescent="0.2">
      <c r="A38" s="97"/>
      <c r="B38" s="46"/>
      <c r="C38" s="46"/>
      <c r="D38" s="46"/>
      <c r="E38" s="46"/>
      <c r="F38" s="46"/>
      <c r="G38" s="46"/>
      <c r="H38" s="46"/>
      <c r="I38" s="46"/>
      <c r="J38" s="46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56"/>
      <c r="AE38" s="89"/>
      <c r="AF38" s="100"/>
      <c r="AG38" s="45"/>
    </row>
    <row r="39" spans="1:34" ht="13.5" thickBot="1" x14ac:dyDescent="0.2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80"/>
    </row>
    <row r="40" spans="1:34" x14ac:dyDescent="0.2">
      <c r="I40" s="2" t="s">
        <v>50</v>
      </c>
      <c r="P40" s="2" t="s">
        <v>50</v>
      </c>
      <c r="AD40" s="2" t="s">
        <v>50</v>
      </c>
    </row>
    <row r="43" spans="1:34" x14ac:dyDescent="0.2">
      <c r="Q43" s="2" t="s">
        <v>50</v>
      </c>
    </row>
  </sheetData>
  <sheetProtection password="C6EC" sheet="1" objects="1" scenarios="1"/>
  <mergeCells count="37">
    <mergeCell ref="B2:AG2"/>
    <mergeCell ref="T36:X36"/>
    <mergeCell ref="T37:X37"/>
    <mergeCell ref="Y3:Y4"/>
    <mergeCell ref="Z3:Z4"/>
    <mergeCell ref="AE3:AE4"/>
    <mergeCell ref="AA3:AA4"/>
    <mergeCell ref="AB3:AB4"/>
    <mergeCell ref="AC3:AC4"/>
    <mergeCell ref="AD3:AD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F3:AF4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opLeftCell="A7" workbookViewId="0">
      <selection activeCell="AG46" sqref="AF46:AG46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16" width="5.42578125" style="2" bestFit="1" customWidth="1"/>
    <col min="17" max="17" width="6.140625" style="2" customWidth="1"/>
    <col min="18" max="19" width="5.42578125" style="2" bestFit="1" customWidth="1"/>
    <col min="20" max="20" width="6.42578125" style="2" bestFit="1" customWidth="1"/>
    <col min="21" max="27" width="5.42578125" style="2" bestFit="1" customWidth="1"/>
    <col min="28" max="29" width="6.140625" style="2" bestFit="1" customWidth="1"/>
    <col min="30" max="30" width="5.42578125" style="2" bestFit="1" customWidth="1"/>
    <col min="31" max="31" width="6.28515625" style="2" customWidth="1"/>
    <col min="32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49" t="s">
        <v>32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87"/>
    </row>
    <row r="2" spans="1:34" s="4" customFormat="1" ht="20.100000000000001" customHeight="1" x14ac:dyDescent="0.2">
      <c r="A2" s="152" t="s">
        <v>21</v>
      </c>
      <c r="B2" s="154" t="s">
        <v>57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5"/>
    </row>
    <row r="3" spans="1:34" s="5" customFormat="1" ht="20.100000000000001" customHeight="1" x14ac:dyDescent="0.2">
      <c r="A3" s="152"/>
      <c r="B3" s="153">
        <v>1</v>
      </c>
      <c r="C3" s="153">
        <f>SUM(B3+1)</f>
        <v>2</v>
      </c>
      <c r="D3" s="153">
        <f t="shared" ref="D3:AD3" si="0">SUM(C3+1)</f>
        <v>3</v>
      </c>
      <c r="E3" s="153">
        <f t="shared" si="0"/>
        <v>4</v>
      </c>
      <c r="F3" s="153">
        <f t="shared" si="0"/>
        <v>5</v>
      </c>
      <c r="G3" s="153">
        <f t="shared" si="0"/>
        <v>6</v>
      </c>
      <c r="H3" s="153">
        <f t="shared" si="0"/>
        <v>7</v>
      </c>
      <c r="I3" s="153">
        <f t="shared" si="0"/>
        <v>8</v>
      </c>
      <c r="J3" s="153">
        <f t="shared" si="0"/>
        <v>9</v>
      </c>
      <c r="K3" s="153">
        <f t="shared" si="0"/>
        <v>10</v>
      </c>
      <c r="L3" s="153">
        <f t="shared" si="0"/>
        <v>11</v>
      </c>
      <c r="M3" s="153">
        <f t="shared" si="0"/>
        <v>12</v>
      </c>
      <c r="N3" s="153">
        <f t="shared" si="0"/>
        <v>13</v>
      </c>
      <c r="O3" s="153">
        <f t="shared" si="0"/>
        <v>14</v>
      </c>
      <c r="P3" s="153">
        <f t="shared" si="0"/>
        <v>15</v>
      </c>
      <c r="Q3" s="153">
        <f t="shared" si="0"/>
        <v>16</v>
      </c>
      <c r="R3" s="153">
        <f t="shared" si="0"/>
        <v>17</v>
      </c>
      <c r="S3" s="153">
        <f t="shared" si="0"/>
        <v>18</v>
      </c>
      <c r="T3" s="153">
        <f t="shared" si="0"/>
        <v>19</v>
      </c>
      <c r="U3" s="153">
        <f t="shared" si="0"/>
        <v>20</v>
      </c>
      <c r="V3" s="153">
        <f t="shared" si="0"/>
        <v>21</v>
      </c>
      <c r="W3" s="153">
        <f t="shared" si="0"/>
        <v>22</v>
      </c>
      <c r="X3" s="153">
        <f t="shared" si="0"/>
        <v>23</v>
      </c>
      <c r="Y3" s="153">
        <f t="shared" si="0"/>
        <v>24</v>
      </c>
      <c r="Z3" s="153">
        <f t="shared" si="0"/>
        <v>25</v>
      </c>
      <c r="AA3" s="153">
        <f t="shared" si="0"/>
        <v>26</v>
      </c>
      <c r="AB3" s="153">
        <f t="shared" si="0"/>
        <v>27</v>
      </c>
      <c r="AC3" s="153">
        <f t="shared" si="0"/>
        <v>28</v>
      </c>
      <c r="AD3" s="153">
        <f t="shared" si="0"/>
        <v>29</v>
      </c>
      <c r="AE3" s="153">
        <v>30</v>
      </c>
      <c r="AF3" s="153">
        <v>31</v>
      </c>
      <c r="AG3" s="34" t="s">
        <v>41</v>
      </c>
      <c r="AH3" s="75" t="s">
        <v>40</v>
      </c>
    </row>
    <row r="4" spans="1:34" s="5" customFormat="1" ht="20.100000000000001" customHeight="1" x14ac:dyDescent="0.2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34" t="s">
        <v>39</v>
      </c>
      <c r="AH4" s="75" t="s">
        <v>39</v>
      </c>
    </row>
    <row r="5" spans="1:34" s="5" customFormat="1" ht="20.100000000000001" customHeight="1" x14ac:dyDescent="0.2">
      <c r="A5" s="38" t="s">
        <v>45</v>
      </c>
      <c r="B5" s="13" t="str">
        <f>[1]Dezembro!$J$5</f>
        <v>*</v>
      </c>
      <c r="C5" s="13" t="str">
        <f>[1]Dezembro!$J$6</f>
        <v>*</v>
      </c>
      <c r="D5" s="13" t="str">
        <f>[1]Dezembro!$J$7</f>
        <v>*</v>
      </c>
      <c r="E5" s="13" t="str">
        <f>[1]Dezembro!$J$8</f>
        <v>*</v>
      </c>
      <c r="F5" s="13" t="str">
        <f>[1]Dezembro!$J$9</f>
        <v>*</v>
      </c>
      <c r="G5" s="13" t="str">
        <f>[1]Dezembro!$J$10</f>
        <v>*</v>
      </c>
      <c r="H5" s="13" t="str">
        <f>[1]Dezembro!$J$11</f>
        <v>*</v>
      </c>
      <c r="I5" s="13" t="str">
        <f>[1]Dezembro!$J$12</f>
        <v>*</v>
      </c>
      <c r="J5" s="13" t="str">
        <f>[1]Dezembro!$J$13</f>
        <v>*</v>
      </c>
      <c r="K5" s="13" t="str">
        <f>[1]Dezembro!$J$14</f>
        <v>*</v>
      </c>
      <c r="L5" s="13" t="str">
        <f>[1]Dezembro!$J$15</f>
        <v>*</v>
      </c>
      <c r="M5" s="13" t="str">
        <f>[1]Dezembro!$J$16</f>
        <v>*</v>
      </c>
      <c r="N5" s="13" t="str">
        <f>[1]Dezembro!$J$17</f>
        <v>*</v>
      </c>
      <c r="O5" s="13" t="str">
        <f>[1]Dezembro!$J$18</f>
        <v>*</v>
      </c>
      <c r="P5" s="13" t="str">
        <f>[1]Dezembro!$J$19</f>
        <v>*</v>
      </c>
      <c r="Q5" s="13" t="str">
        <f>[1]Dezembro!$J$20</f>
        <v>*</v>
      </c>
      <c r="R5" s="13" t="str">
        <f>[1]Dezembro!$J$21</f>
        <v>*</v>
      </c>
      <c r="S5" s="13" t="str">
        <f>[1]Dezembro!$J$22</f>
        <v>*</v>
      </c>
      <c r="T5" s="13" t="str">
        <f>[1]Dezembro!$J$23</f>
        <v>*</v>
      </c>
      <c r="U5" s="13" t="str">
        <f>[1]Dezembro!$J$24</f>
        <v>*</v>
      </c>
      <c r="V5" s="13" t="str">
        <f>[1]Dezembro!$J$25</f>
        <v>*</v>
      </c>
      <c r="W5" s="13" t="str">
        <f>[1]Dezembro!$J$26</f>
        <v>*</v>
      </c>
      <c r="X5" s="13" t="str">
        <f>[1]Dezembro!$J$27</f>
        <v>*</v>
      </c>
      <c r="Y5" s="13" t="str">
        <f>[1]Dezembro!$J$28</f>
        <v>*</v>
      </c>
      <c r="Z5" s="13" t="str">
        <f>[1]Dezembro!$J$29</f>
        <v>*</v>
      </c>
      <c r="AA5" s="13" t="str">
        <f>[1]Dezembro!$J$30</f>
        <v>*</v>
      </c>
      <c r="AB5" s="13" t="str">
        <f>[1]Dezembro!$J$31</f>
        <v>*</v>
      </c>
      <c r="AC5" s="13" t="str">
        <f>[1]Dezembro!$J$32</f>
        <v>*</v>
      </c>
      <c r="AD5" s="13" t="str">
        <f>[1]Dezembro!$J$33</f>
        <v>*</v>
      </c>
      <c r="AE5" s="13" t="str">
        <f>[1]Dezembro!$J$34</f>
        <v>*</v>
      </c>
      <c r="AF5" s="13" t="str">
        <f>[1]Dezembro!$J$35</f>
        <v>*</v>
      </c>
      <c r="AG5" s="36" t="s">
        <v>65</v>
      </c>
      <c r="AH5" s="64" t="s">
        <v>65</v>
      </c>
    </row>
    <row r="6" spans="1:34" s="1" customFormat="1" ht="17.100000000000001" customHeight="1" x14ac:dyDescent="0.2">
      <c r="A6" s="38" t="s">
        <v>0</v>
      </c>
      <c r="B6" s="13">
        <f>[2]Dezembro!$J$5</f>
        <v>28.44</v>
      </c>
      <c r="C6" s="13">
        <f>[2]Dezembro!$J$6</f>
        <v>33.480000000000004</v>
      </c>
      <c r="D6" s="13">
        <f>[2]Dezembro!$J$7</f>
        <v>27.36</v>
      </c>
      <c r="E6" s="13">
        <f>[2]Dezembro!$J$8</f>
        <v>29.880000000000003</v>
      </c>
      <c r="F6" s="13">
        <f>[2]Dezembro!$J$9</f>
        <v>21.96</v>
      </c>
      <c r="G6" s="13">
        <f>[2]Dezembro!$J$10</f>
        <v>26.64</v>
      </c>
      <c r="H6" s="13">
        <f>[2]Dezembro!$J$11</f>
        <v>32.76</v>
      </c>
      <c r="I6" s="13">
        <f>[2]Dezembro!$J$12</f>
        <v>18.720000000000002</v>
      </c>
      <c r="J6" s="13">
        <f>[2]Dezembro!$J$13</f>
        <v>17.64</v>
      </c>
      <c r="K6" s="13">
        <f>[2]Dezembro!$J$14</f>
        <v>18</v>
      </c>
      <c r="L6" s="13">
        <f>[2]Dezembro!$J$15</f>
        <v>28.44</v>
      </c>
      <c r="M6" s="13">
        <f>[2]Dezembro!$J$16</f>
        <v>28.08</v>
      </c>
      <c r="N6" s="13">
        <f>[2]Dezembro!$J$17</f>
        <v>28.8</v>
      </c>
      <c r="O6" s="13">
        <f>[2]Dezembro!$J$18</f>
        <v>23.040000000000003</v>
      </c>
      <c r="P6" s="13">
        <f>[2]Dezembro!$J$19</f>
        <v>20.88</v>
      </c>
      <c r="Q6" s="13">
        <f>[2]Dezembro!$J$20</f>
        <v>30.6</v>
      </c>
      <c r="R6" s="13">
        <f>[2]Dezembro!$J$21</f>
        <v>39.6</v>
      </c>
      <c r="S6" s="13">
        <f>[2]Dezembro!$J$22</f>
        <v>39.6</v>
      </c>
      <c r="T6" s="13">
        <f>[2]Dezembro!$J$23</f>
        <v>29.880000000000003</v>
      </c>
      <c r="U6" s="13">
        <f>[2]Dezembro!$J$24</f>
        <v>34.92</v>
      </c>
      <c r="V6" s="13">
        <f>[2]Dezembro!$J$25</f>
        <v>37.800000000000004</v>
      </c>
      <c r="W6" s="13">
        <f>[2]Dezembro!$J$26</f>
        <v>27</v>
      </c>
      <c r="X6" s="13">
        <f>[2]Dezembro!$J$27</f>
        <v>54.72</v>
      </c>
      <c r="Y6" s="13">
        <f>[2]Dezembro!$J$28</f>
        <v>35.64</v>
      </c>
      <c r="Z6" s="13">
        <f>[2]Dezembro!$J$29</f>
        <v>24.840000000000003</v>
      </c>
      <c r="AA6" s="13">
        <f>[2]Dezembro!$J$30</f>
        <v>28.44</v>
      </c>
      <c r="AB6" s="13">
        <f>[2]Dezembro!$J$31</f>
        <v>38.519999999999996</v>
      </c>
      <c r="AC6" s="13">
        <f>[2]Dezembro!$J$32</f>
        <v>38.880000000000003</v>
      </c>
      <c r="AD6" s="13">
        <f>[2]Dezembro!$J$33</f>
        <v>29.880000000000003</v>
      </c>
      <c r="AE6" s="13">
        <f>[2]Dezembro!$J$34</f>
        <v>23.759999999999998</v>
      </c>
      <c r="AF6" s="13">
        <f>[2]Dezembro!$J$35</f>
        <v>34.56</v>
      </c>
      <c r="AG6" s="36">
        <f>MAX(B6:AF6)</f>
        <v>54.72</v>
      </c>
      <c r="AH6" s="66">
        <f t="shared" ref="AH6:AH16" si="1">AVERAGE(B6:AF6)</f>
        <v>30.089032258064517</v>
      </c>
    </row>
    <row r="7" spans="1:34" ht="17.100000000000001" customHeight="1" x14ac:dyDescent="0.2">
      <c r="A7" s="38" t="s">
        <v>1</v>
      </c>
      <c r="B7" s="13">
        <f>[3]Dezembro!$J$5</f>
        <v>18</v>
      </c>
      <c r="C7" s="13">
        <f>[3]Dezembro!$J$6</f>
        <v>27.36</v>
      </c>
      <c r="D7" s="13">
        <f>[3]Dezembro!$J$7</f>
        <v>30.6</v>
      </c>
      <c r="E7" s="13">
        <f>[3]Dezembro!$J$8</f>
        <v>16.920000000000002</v>
      </c>
      <c r="F7" s="13">
        <f>[3]Dezembro!$J$9</f>
        <v>21.240000000000002</v>
      </c>
      <c r="G7" s="13">
        <f>[3]Dezembro!$J$10</f>
        <v>27</v>
      </c>
      <c r="H7" s="13">
        <f>[3]Dezembro!$J$11</f>
        <v>26.28</v>
      </c>
      <c r="I7" s="13">
        <f>[3]Dezembro!$J$12</f>
        <v>20.16</v>
      </c>
      <c r="J7" s="13">
        <f>[3]Dezembro!$J$13</f>
        <v>16.920000000000002</v>
      </c>
      <c r="K7" s="13">
        <f>[3]Dezembro!$J$14</f>
        <v>29.880000000000003</v>
      </c>
      <c r="L7" s="13">
        <f>[3]Dezembro!$J$15</f>
        <v>20.52</v>
      </c>
      <c r="M7" s="13">
        <f>[3]Dezembro!$J$16</f>
        <v>27.720000000000002</v>
      </c>
      <c r="N7" s="13">
        <f>[3]Dezembro!$J$17</f>
        <v>28.8</v>
      </c>
      <c r="O7" s="13">
        <f>[3]Dezembro!$J$18</f>
        <v>22.68</v>
      </c>
      <c r="P7" s="13">
        <f>[3]Dezembro!$J$19</f>
        <v>23.400000000000002</v>
      </c>
      <c r="Q7" s="13">
        <f>[3]Dezembro!$J$20</f>
        <v>28.08</v>
      </c>
      <c r="R7" s="13">
        <f>[3]Dezembro!$J$21</f>
        <v>40.32</v>
      </c>
      <c r="S7" s="13">
        <f>[3]Dezembro!$J$22</f>
        <v>37.080000000000005</v>
      </c>
      <c r="T7" s="13">
        <f>[3]Dezembro!$J$23</f>
        <v>29.52</v>
      </c>
      <c r="U7" s="13">
        <f>[3]Dezembro!$J$24</f>
        <v>50.76</v>
      </c>
      <c r="V7" s="13">
        <f>[3]Dezembro!$J$25</f>
        <v>29.16</v>
      </c>
      <c r="W7" s="13">
        <f>[3]Dezembro!$J$26</f>
        <v>34.200000000000003</v>
      </c>
      <c r="X7" s="13">
        <f>[3]Dezembro!$J$27</f>
        <v>51.84</v>
      </c>
      <c r="Y7" s="13">
        <f>[3]Dezembro!$J$28</f>
        <v>28.08</v>
      </c>
      <c r="Z7" s="13">
        <f>[3]Dezembro!$J$29</f>
        <v>26.28</v>
      </c>
      <c r="AA7" s="13">
        <f>[3]Dezembro!$J$30</f>
        <v>42.12</v>
      </c>
      <c r="AB7" s="13">
        <f>[3]Dezembro!$J$31</f>
        <v>23.400000000000002</v>
      </c>
      <c r="AC7" s="13">
        <f>[3]Dezembro!$J$32</f>
        <v>24.840000000000003</v>
      </c>
      <c r="AD7" s="13">
        <f>[3]Dezembro!$J$33</f>
        <v>39.6</v>
      </c>
      <c r="AE7" s="13">
        <f>[3]Dezembro!$J$34</f>
        <v>42.480000000000004</v>
      </c>
      <c r="AF7" s="13">
        <f>[3]Dezembro!$J$35</f>
        <v>45</v>
      </c>
      <c r="AG7" s="36">
        <f t="shared" ref="AG7:AG17" si="2">MAX(B7:AF7)</f>
        <v>51.84</v>
      </c>
      <c r="AH7" s="66">
        <f t="shared" si="1"/>
        <v>30.007741935483875</v>
      </c>
    </row>
    <row r="8" spans="1:34" ht="17.100000000000001" customHeight="1" x14ac:dyDescent="0.2">
      <c r="A8" s="38" t="s">
        <v>53</v>
      </c>
      <c r="B8" s="13">
        <f>[4]Dezembro!$J$5</f>
        <v>32.76</v>
      </c>
      <c r="C8" s="13">
        <f>[4]Dezembro!$J$6</f>
        <v>33.480000000000004</v>
      </c>
      <c r="D8" s="13">
        <f>[4]Dezembro!$J$7</f>
        <v>29.16</v>
      </c>
      <c r="E8" s="13">
        <f>[4]Dezembro!$J$8</f>
        <v>23.400000000000002</v>
      </c>
      <c r="F8" s="13">
        <f>[4]Dezembro!$J$9</f>
        <v>40.32</v>
      </c>
      <c r="G8" s="13">
        <f>[4]Dezembro!$J$10</f>
        <v>27</v>
      </c>
      <c r="H8" s="13">
        <f>[4]Dezembro!$J$11</f>
        <v>64.8</v>
      </c>
      <c r="I8" s="13">
        <f>[4]Dezembro!$J$12</f>
        <v>29.16</v>
      </c>
      <c r="J8" s="13">
        <f>[4]Dezembro!$J$13</f>
        <v>32.04</v>
      </c>
      <c r="K8" s="13">
        <f>[4]Dezembro!$J$14</f>
        <v>29.16</v>
      </c>
      <c r="L8" s="13">
        <f>[4]Dezembro!$J$15</f>
        <v>39.6</v>
      </c>
      <c r="M8" s="13">
        <f>[4]Dezembro!$J$16</f>
        <v>39.24</v>
      </c>
      <c r="N8" s="13">
        <f>[4]Dezembro!$J$17</f>
        <v>43.56</v>
      </c>
      <c r="O8" s="13">
        <f>[4]Dezembro!$J$18</f>
        <v>30.96</v>
      </c>
      <c r="P8" s="13">
        <f>[4]Dezembro!$J$19</f>
        <v>29.880000000000003</v>
      </c>
      <c r="Q8" s="13">
        <f>[4]Dezembro!$J$20</f>
        <v>51.84</v>
      </c>
      <c r="R8" s="13">
        <f>[4]Dezembro!$J$21</f>
        <v>26.28</v>
      </c>
      <c r="S8" s="13">
        <f>[4]Dezembro!$J$22</f>
        <v>37.080000000000005</v>
      </c>
      <c r="T8" s="13">
        <f>[4]Dezembro!$J$23</f>
        <v>38.519999999999996</v>
      </c>
      <c r="U8" s="13">
        <f>[4]Dezembro!$J$24</f>
        <v>35.64</v>
      </c>
      <c r="V8" s="13">
        <f>[4]Dezembro!$J$25</f>
        <v>25.92</v>
      </c>
      <c r="W8" s="13">
        <f>[4]Dezembro!$J$26</f>
        <v>26.28</v>
      </c>
      <c r="X8" s="13">
        <f>[4]Dezembro!$J$27</f>
        <v>56.519999999999996</v>
      </c>
      <c r="Y8" s="13">
        <f>[4]Dezembro!$J$28</f>
        <v>40.32</v>
      </c>
      <c r="Z8" s="13">
        <f>[4]Dezembro!$J$29</f>
        <v>40.32</v>
      </c>
      <c r="AA8" s="13">
        <f>[4]Dezembro!$J$30</f>
        <v>49.680000000000007</v>
      </c>
      <c r="AB8" s="13">
        <f>[4]Dezembro!$J$31</f>
        <v>34.92</v>
      </c>
      <c r="AC8" s="13">
        <f>[4]Dezembro!$J$32</f>
        <v>29.880000000000003</v>
      </c>
      <c r="AD8" s="13">
        <f>[4]Dezembro!$J$33</f>
        <v>36.72</v>
      </c>
      <c r="AE8" s="13">
        <f>[4]Dezembro!$J$34</f>
        <v>69.12</v>
      </c>
      <c r="AF8" s="13">
        <f>[4]Dezembro!$J$35</f>
        <v>38.159999999999997</v>
      </c>
      <c r="AG8" s="36">
        <f t="shared" si="2"/>
        <v>69.12</v>
      </c>
      <c r="AH8" s="66">
        <f t="shared" si="1"/>
        <v>37.474838709677421</v>
      </c>
    </row>
    <row r="9" spans="1:34" ht="17.100000000000001" customHeight="1" x14ac:dyDescent="0.2">
      <c r="A9" s="38" t="s">
        <v>46</v>
      </c>
      <c r="B9" s="13">
        <f>[5]Dezembro!$J$5</f>
        <v>22.68</v>
      </c>
      <c r="C9" s="13">
        <f>[5]Dezembro!$J$6</f>
        <v>26.64</v>
      </c>
      <c r="D9" s="13">
        <f>[5]Dezembro!$J$7</f>
        <v>27</v>
      </c>
      <c r="E9" s="13">
        <f>[5]Dezembro!$J$8</f>
        <v>33.119999999999997</v>
      </c>
      <c r="F9" s="13">
        <f>[5]Dezembro!$J$9</f>
        <v>23.040000000000003</v>
      </c>
      <c r="G9" s="13">
        <f>[5]Dezembro!$J$10</f>
        <v>26.64</v>
      </c>
      <c r="H9" s="13">
        <f>[5]Dezembro!$J$11</f>
        <v>40.680000000000007</v>
      </c>
      <c r="I9" s="13">
        <f>[5]Dezembro!$J$12</f>
        <v>21.240000000000002</v>
      </c>
      <c r="J9" s="13">
        <f>[5]Dezembro!$J$13</f>
        <v>37.440000000000005</v>
      </c>
      <c r="K9" s="13">
        <f>[5]Dezembro!$J$14</f>
        <v>23.400000000000002</v>
      </c>
      <c r="L9" s="13">
        <f>[5]Dezembro!$J$15</f>
        <v>34.200000000000003</v>
      </c>
      <c r="M9" s="13">
        <f>[5]Dezembro!$J$16</f>
        <v>18.36</v>
      </c>
      <c r="N9" s="13">
        <f>[5]Dezembro!$J$17</f>
        <v>30.240000000000002</v>
      </c>
      <c r="O9" s="13">
        <f>[5]Dezembro!$J$18</f>
        <v>28.08</v>
      </c>
      <c r="P9" s="13">
        <f>[5]Dezembro!$J$19</f>
        <v>26.64</v>
      </c>
      <c r="Q9" s="13">
        <f>[5]Dezembro!$J$20</f>
        <v>33.840000000000003</v>
      </c>
      <c r="R9" s="13">
        <f>[5]Dezembro!$J$21</f>
        <v>35.28</v>
      </c>
      <c r="S9" s="13">
        <f>[5]Dezembro!$J$22</f>
        <v>61.560000000000009</v>
      </c>
      <c r="T9" s="13">
        <f>[5]Dezembro!$J$23</f>
        <v>34.56</v>
      </c>
      <c r="U9" s="13">
        <f>[5]Dezembro!$J$24</f>
        <v>48.96</v>
      </c>
      <c r="V9" s="13">
        <f>[5]Dezembro!$J$25</f>
        <v>50.4</v>
      </c>
      <c r="W9" s="13">
        <f>[5]Dezembro!$J$26</f>
        <v>40.32</v>
      </c>
      <c r="X9" s="13">
        <f>[5]Dezembro!$J$27</f>
        <v>50.04</v>
      </c>
      <c r="Y9" s="13">
        <f>[5]Dezembro!$J$28</f>
        <v>39.24</v>
      </c>
      <c r="Z9" s="13">
        <f>[5]Dezembro!$J$29</f>
        <v>23.400000000000002</v>
      </c>
      <c r="AA9" s="13">
        <f>[5]Dezembro!$J$30</f>
        <v>35.28</v>
      </c>
      <c r="AB9" s="13">
        <f>[5]Dezembro!$J$31</f>
        <v>28.44</v>
      </c>
      <c r="AC9" s="13">
        <f>[5]Dezembro!$J$32</f>
        <v>40.32</v>
      </c>
      <c r="AD9" s="13">
        <f>[5]Dezembro!$J$33</f>
        <v>34.56</v>
      </c>
      <c r="AE9" s="13">
        <f>[5]Dezembro!$J$34</f>
        <v>27.36</v>
      </c>
      <c r="AF9" s="13">
        <f>[5]Dezembro!$J$35</f>
        <v>43.56</v>
      </c>
      <c r="AG9" s="36">
        <f t="shared" si="2"/>
        <v>61.560000000000009</v>
      </c>
      <c r="AH9" s="66">
        <f t="shared" si="1"/>
        <v>33.758709677419361</v>
      </c>
    </row>
    <row r="10" spans="1:34" ht="17.100000000000001" customHeight="1" x14ac:dyDescent="0.2">
      <c r="A10" s="38" t="s">
        <v>2</v>
      </c>
      <c r="B10" s="13">
        <f>[6]Dezembro!$J$5</f>
        <v>23.759999999999998</v>
      </c>
      <c r="C10" s="13">
        <f>[6]Dezembro!$J$6</f>
        <v>30.96</v>
      </c>
      <c r="D10" s="13">
        <f>[6]Dezembro!$J$7</f>
        <v>29.880000000000003</v>
      </c>
      <c r="E10" s="13">
        <f>[6]Dezembro!$J$8</f>
        <v>32.4</v>
      </c>
      <c r="F10" s="13">
        <f>[6]Dezembro!$J$9</f>
        <v>28.8</v>
      </c>
      <c r="G10" s="13">
        <f>[6]Dezembro!$J$10</f>
        <v>32.4</v>
      </c>
      <c r="H10" s="13">
        <f>[6]Dezembro!$J$11</f>
        <v>29.52</v>
      </c>
      <c r="I10" s="13">
        <f>[6]Dezembro!$J$12</f>
        <v>25.92</v>
      </c>
      <c r="J10" s="13">
        <f>[6]Dezembro!$J$13</f>
        <v>30.240000000000002</v>
      </c>
      <c r="K10" s="13">
        <f>[6]Dezembro!$J$14</f>
        <v>29.880000000000003</v>
      </c>
      <c r="L10" s="13">
        <f>[6]Dezembro!$J$15</f>
        <v>30.96</v>
      </c>
      <c r="M10" s="13">
        <f>[6]Dezembro!$J$16</f>
        <v>32.04</v>
      </c>
      <c r="N10" s="13">
        <f>[6]Dezembro!$J$17</f>
        <v>35.28</v>
      </c>
      <c r="O10" s="13">
        <f>[6]Dezembro!$J$18</f>
        <v>32.76</v>
      </c>
      <c r="P10" s="13">
        <f>[6]Dezembro!$J$19</f>
        <v>25.92</v>
      </c>
      <c r="Q10" s="13">
        <f>[6]Dezembro!$J$20</f>
        <v>34.56</v>
      </c>
      <c r="R10" s="13">
        <f>[6]Dezembro!$J$21</f>
        <v>71.28</v>
      </c>
      <c r="S10" s="13">
        <f>[6]Dezembro!$J$22</f>
        <v>43.2</v>
      </c>
      <c r="T10" s="13">
        <f>[6]Dezembro!$J$23</f>
        <v>30.6</v>
      </c>
      <c r="U10" s="13">
        <f>[6]Dezembro!$J$24</f>
        <v>51.84</v>
      </c>
      <c r="V10" s="13">
        <f>[6]Dezembro!$J$25</f>
        <v>22.68</v>
      </c>
      <c r="W10" s="13">
        <f>[6]Dezembro!$J$26</f>
        <v>57.960000000000008</v>
      </c>
      <c r="X10" s="13">
        <f>[6]Dezembro!$J$27</f>
        <v>57.6</v>
      </c>
      <c r="Y10" s="13">
        <f>[6]Dezembro!$J$28</f>
        <v>41.76</v>
      </c>
      <c r="Z10" s="13">
        <f>[6]Dezembro!$J$29</f>
        <v>36.72</v>
      </c>
      <c r="AA10" s="13">
        <f>[6]Dezembro!$J$30</f>
        <v>35.28</v>
      </c>
      <c r="AB10" s="13">
        <f>[6]Dezembro!$J$31</f>
        <v>38.880000000000003</v>
      </c>
      <c r="AC10" s="13">
        <f>[6]Dezembro!$J$32</f>
        <v>39.96</v>
      </c>
      <c r="AD10" s="13">
        <f>[6]Dezembro!$J$33</f>
        <v>51.12</v>
      </c>
      <c r="AE10" s="13">
        <f>[6]Dezembro!$J$34</f>
        <v>49.32</v>
      </c>
      <c r="AF10" s="13">
        <f>[6]Dezembro!$J$35</f>
        <v>43.92</v>
      </c>
      <c r="AG10" s="36">
        <f t="shared" si="2"/>
        <v>71.28</v>
      </c>
      <c r="AH10" s="66">
        <f t="shared" si="1"/>
        <v>37.335483870967742</v>
      </c>
    </row>
    <row r="11" spans="1:34" ht="17.100000000000001" customHeight="1" x14ac:dyDescent="0.2">
      <c r="A11" s="38" t="s">
        <v>3</v>
      </c>
      <c r="B11" s="13">
        <f>[7]Dezembro!$J$5</f>
        <v>40.680000000000007</v>
      </c>
      <c r="C11" s="13">
        <f>[7]Dezembro!$J$6</f>
        <v>48.6</v>
      </c>
      <c r="D11" s="13">
        <f>[7]Dezembro!$J$7</f>
        <v>30.240000000000002</v>
      </c>
      <c r="E11" s="13">
        <f>[7]Dezembro!$J$8</f>
        <v>37.800000000000004</v>
      </c>
      <c r="F11" s="13">
        <f>[7]Dezembro!$J$9</f>
        <v>58.680000000000007</v>
      </c>
      <c r="G11" s="13">
        <f>[7]Dezembro!$J$10</f>
        <v>36.72</v>
      </c>
      <c r="H11" s="13">
        <f>[7]Dezembro!$J$11</f>
        <v>34.92</v>
      </c>
      <c r="I11" s="13">
        <f>[7]Dezembro!$J$12</f>
        <v>39.6</v>
      </c>
      <c r="J11" s="13">
        <f>[7]Dezembro!$J$13</f>
        <v>23.040000000000003</v>
      </c>
      <c r="K11" s="13">
        <f>[7]Dezembro!$J$14</f>
        <v>28.08</v>
      </c>
      <c r="L11" s="13">
        <f>[7]Dezembro!$J$15</f>
        <v>21.240000000000002</v>
      </c>
      <c r="M11" s="13">
        <f>[7]Dezembro!$J$16</f>
        <v>28.44</v>
      </c>
      <c r="N11" s="13">
        <f>[7]Dezembro!$J$17</f>
        <v>48.6</v>
      </c>
      <c r="O11" s="13">
        <f>[7]Dezembro!$J$18</f>
        <v>32.4</v>
      </c>
      <c r="P11" s="13">
        <f>[7]Dezembro!$J$19</f>
        <v>26.64</v>
      </c>
      <c r="Q11" s="13">
        <f>[7]Dezembro!$J$20</f>
        <v>37.800000000000004</v>
      </c>
      <c r="R11" s="13">
        <f>[7]Dezembro!$J$21</f>
        <v>42.480000000000004</v>
      </c>
      <c r="S11" s="13">
        <f>[7]Dezembro!$J$22</f>
        <v>23.759999999999998</v>
      </c>
      <c r="T11" s="13">
        <f>[7]Dezembro!$J$23</f>
        <v>53.64</v>
      </c>
      <c r="U11" s="13">
        <f>[7]Dezembro!$J$24</f>
        <v>37.080000000000005</v>
      </c>
      <c r="V11" s="13">
        <f>[7]Dezembro!$J$25</f>
        <v>49.680000000000007</v>
      </c>
      <c r="W11" s="13">
        <f>[7]Dezembro!$J$26</f>
        <v>23.040000000000003</v>
      </c>
      <c r="X11" s="13">
        <f>[7]Dezembro!$J$27</f>
        <v>50.04</v>
      </c>
      <c r="Y11" s="13">
        <f>[7]Dezembro!$J$28</f>
        <v>31.319999999999997</v>
      </c>
      <c r="Z11" s="13">
        <f>[7]Dezembro!$J$29</f>
        <v>48.96</v>
      </c>
      <c r="AA11" s="13">
        <f>[7]Dezembro!$J$30</f>
        <v>65.160000000000011</v>
      </c>
      <c r="AB11" s="13">
        <f>[7]Dezembro!$J$31</f>
        <v>27</v>
      </c>
      <c r="AC11" s="13">
        <f>[7]Dezembro!$J$32</f>
        <v>27</v>
      </c>
      <c r="AD11" s="13">
        <f>[7]Dezembro!$J$33</f>
        <v>69.48</v>
      </c>
      <c r="AE11" s="13">
        <f>[7]Dezembro!$J$34</f>
        <v>58.680000000000007</v>
      </c>
      <c r="AF11" s="13">
        <f>[7]Dezembro!$J$35</f>
        <v>49.680000000000007</v>
      </c>
      <c r="AG11" s="36">
        <f>MAX(B11:AF11)</f>
        <v>69.48</v>
      </c>
      <c r="AH11" s="66">
        <f>AVERAGE(B11:AF11)</f>
        <v>39.692903225806461</v>
      </c>
    </row>
    <row r="12" spans="1:34" ht="17.100000000000001" customHeight="1" x14ac:dyDescent="0.2">
      <c r="A12" s="38" t="s">
        <v>4</v>
      </c>
      <c r="B12" s="13">
        <f>[8]Dezembro!$J$5</f>
        <v>43.56</v>
      </c>
      <c r="C12" s="13">
        <f>[8]Dezembro!$J$6</f>
        <v>38.159999999999997</v>
      </c>
      <c r="D12" s="13">
        <f>[8]Dezembro!$J$7</f>
        <v>32.76</v>
      </c>
      <c r="E12" s="13">
        <f>[8]Dezembro!$J$8</f>
        <v>39.24</v>
      </c>
      <c r="F12" s="13">
        <f>[8]Dezembro!$J$9</f>
        <v>44.64</v>
      </c>
      <c r="G12" s="13">
        <f>[8]Dezembro!$J$10</f>
        <v>52.2</v>
      </c>
      <c r="H12" s="13">
        <f>[8]Dezembro!$J$11</f>
        <v>36</v>
      </c>
      <c r="I12" s="13">
        <f>[8]Dezembro!$J$12</f>
        <v>38.880000000000003</v>
      </c>
      <c r="J12" s="13">
        <f>[8]Dezembro!$J$13</f>
        <v>32.04</v>
      </c>
      <c r="K12" s="13">
        <f>[8]Dezembro!$J$14</f>
        <v>20.16</v>
      </c>
      <c r="L12" s="13">
        <f>[8]Dezembro!$J$15</f>
        <v>21.6</v>
      </c>
      <c r="M12" s="13">
        <f>[8]Dezembro!$J$16</f>
        <v>27.36</v>
      </c>
      <c r="N12" s="13">
        <f>[8]Dezembro!$J$17</f>
        <v>32.4</v>
      </c>
      <c r="O12" s="13">
        <f>[8]Dezembro!$J$18</f>
        <v>31.680000000000003</v>
      </c>
      <c r="P12" s="13">
        <f>[8]Dezembro!$J$19</f>
        <v>39.24</v>
      </c>
      <c r="Q12" s="13">
        <f>[8]Dezembro!$J$20</f>
        <v>78.84</v>
      </c>
      <c r="R12" s="13">
        <f>[8]Dezembro!$J$21</f>
        <v>41.4</v>
      </c>
      <c r="S12" s="13">
        <f>[8]Dezembro!$J$22</f>
        <v>30.6</v>
      </c>
      <c r="T12" s="13">
        <f>[8]Dezembro!$J$23</f>
        <v>62.639999999999993</v>
      </c>
      <c r="U12" s="13">
        <f>[8]Dezembro!$J$24</f>
        <v>33.480000000000004</v>
      </c>
      <c r="V12" s="13">
        <f>[8]Dezembro!$J$25</f>
        <v>40.32</v>
      </c>
      <c r="W12" s="13">
        <f>[8]Dezembro!$J$26</f>
        <v>36.72</v>
      </c>
      <c r="X12" s="13">
        <f>[8]Dezembro!$J$27</f>
        <v>48.24</v>
      </c>
      <c r="Y12" s="13">
        <f>[8]Dezembro!$J$28</f>
        <v>40.680000000000007</v>
      </c>
      <c r="Z12" s="13">
        <f>[8]Dezembro!$J$29</f>
        <v>41.04</v>
      </c>
      <c r="AA12" s="13">
        <f>[8]Dezembro!$J$30</f>
        <v>34.92</v>
      </c>
      <c r="AB12" s="13">
        <f>[8]Dezembro!$J$31</f>
        <v>46.080000000000005</v>
      </c>
      <c r="AC12" s="13">
        <f>[8]Dezembro!$J$32</f>
        <v>36</v>
      </c>
      <c r="AD12" s="13">
        <f>[8]Dezembro!$J$33</f>
        <v>37.800000000000004</v>
      </c>
      <c r="AE12" s="13">
        <f>[8]Dezembro!$J$34</f>
        <v>65.52</v>
      </c>
      <c r="AF12" s="13">
        <f>[8]Dezembro!$J$35</f>
        <v>61.92</v>
      </c>
      <c r="AG12" s="36">
        <f t="shared" si="2"/>
        <v>78.84</v>
      </c>
      <c r="AH12" s="66">
        <f t="shared" si="1"/>
        <v>40.842580645161291</v>
      </c>
    </row>
    <row r="13" spans="1:34" ht="17.100000000000001" customHeight="1" x14ac:dyDescent="0.2">
      <c r="A13" s="38" t="s">
        <v>5</v>
      </c>
      <c r="B13" s="13">
        <f>[9]Dezembro!$J$5</f>
        <v>12.6</v>
      </c>
      <c r="C13" s="13">
        <f>[9]Dezembro!$J$6</f>
        <v>25.92</v>
      </c>
      <c r="D13" s="13">
        <f>[9]Dezembro!$J$7</f>
        <v>23.400000000000002</v>
      </c>
      <c r="E13" s="13">
        <f>[9]Dezembro!$J$8</f>
        <v>45.36</v>
      </c>
      <c r="F13" s="13">
        <f>[9]Dezembro!$J$9</f>
        <v>23.040000000000003</v>
      </c>
      <c r="G13" s="13">
        <f>[9]Dezembro!$J$10</f>
        <v>28.8</v>
      </c>
      <c r="H13" s="13">
        <f>[9]Dezembro!$J$11</f>
        <v>26.28</v>
      </c>
      <c r="I13" s="13">
        <f>[9]Dezembro!$J$12</f>
        <v>22.32</v>
      </c>
      <c r="J13" s="13">
        <f>[9]Dezembro!$J$13</f>
        <v>30.96</v>
      </c>
      <c r="K13" s="13">
        <f>[9]Dezembro!$J$14</f>
        <v>47.519999999999996</v>
      </c>
      <c r="L13" s="13">
        <f>[9]Dezembro!$J$15</f>
        <v>28.8</v>
      </c>
      <c r="M13" s="13">
        <f>[9]Dezembro!$J$16</f>
        <v>18.720000000000002</v>
      </c>
      <c r="N13" s="13">
        <f>[9]Dezembro!$J$17</f>
        <v>29.880000000000003</v>
      </c>
      <c r="O13" s="13">
        <f>[9]Dezembro!$J$18</f>
        <v>22.32</v>
      </c>
      <c r="P13" s="13">
        <f>[9]Dezembro!$J$19</f>
        <v>24.12</v>
      </c>
      <c r="Q13" s="13">
        <f>[9]Dezembro!$J$20</f>
        <v>26.64</v>
      </c>
      <c r="R13" s="13">
        <f>[9]Dezembro!$J$21</f>
        <v>34.200000000000003</v>
      </c>
      <c r="S13" s="13">
        <f>[9]Dezembro!$J$22</f>
        <v>29.52</v>
      </c>
      <c r="T13" s="13">
        <f>[9]Dezembro!$J$23</f>
        <v>28.08</v>
      </c>
      <c r="U13" s="13">
        <f>[9]Dezembro!$J$24</f>
        <v>33.840000000000003</v>
      </c>
      <c r="V13" s="13">
        <f>[9]Dezembro!$J$25</f>
        <v>37.440000000000005</v>
      </c>
      <c r="W13" s="13">
        <f>[9]Dezembro!$J$26</f>
        <v>29.52</v>
      </c>
      <c r="X13" s="13">
        <f>[9]Dezembro!$J$27</f>
        <v>57.6</v>
      </c>
      <c r="Y13" s="13">
        <f>[9]Dezembro!$J$28</f>
        <v>52.56</v>
      </c>
      <c r="Z13" s="13">
        <f>[9]Dezembro!$J$29</f>
        <v>34.56</v>
      </c>
      <c r="AA13" s="13">
        <f>[9]Dezembro!$J$30</f>
        <v>46.800000000000004</v>
      </c>
      <c r="AB13" s="13">
        <f>[9]Dezembro!$J$31</f>
        <v>30.240000000000002</v>
      </c>
      <c r="AC13" s="13">
        <f>[9]Dezembro!$J$32</f>
        <v>33.840000000000003</v>
      </c>
      <c r="AD13" s="13">
        <f>[9]Dezembro!$J$33</f>
        <v>49.680000000000007</v>
      </c>
      <c r="AE13" s="13">
        <f>[9]Dezembro!$J$34</f>
        <v>58.32</v>
      </c>
      <c r="AF13" s="13">
        <f>[9]Dezembro!$J$35</f>
        <v>37.800000000000004</v>
      </c>
      <c r="AG13" s="36">
        <f t="shared" si="2"/>
        <v>58.32</v>
      </c>
      <c r="AH13" s="66">
        <f t="shared" si="1"/>
        <v>33.247741935483873</v>
      </c>
    </row>
    <row r="14" spans="1:34" ht="17.100000000000001" customHeight="1" x14ac:dyDescent="0.2">
      <c r="A14" s="38" t="s">
        <v>48</v>
      </c>
      <c r="B14" s="13">
        <f>[10]Dezembro!$J$5</f>
        <v>33.480000000000004</v>
      </c>
      <c r="C14" s="13">
        <f>[10]Dezembro!$J$6</f>
        <v>34.56</v>
      </c>
      <c r="D14" s="13">
        <f>[10]Dezembro!$J$7</f>
        <v>42.12</v>
      </c>
      <c r="E14" s="13">
        <f>[10]Dezembro!$J$8</f>
        <v>46.080000000000005</v>
      </c>
      <c r="F14" s="13">
        <f>[10]Dezembro!$J$9</f>
        <v>41.4</v>
      </c>
      <c r="G14" s="13">
        <f>[10]Dezembro!$J$10</f>
        <v>36.72</v>
      </c>
      <c r="H14" s="13">
        <f>[10]Dezembro!$J$11</f>
        <v>34.56</v>
      </c>
      <c r="I14" s="13">
        <f>[10]Dezembro!$J$12</f>
        <v>48.24</v>
      </c>
      <c r="J14" s="13">
        <f>[10]Dezembro!$J$13</f>
        <v>27</v>
      </c>
      <c r="K14" s="13">
        <f>[10]Dezembro!$J$14</f>
        <v>36</v>
      </c>
      <c r="L14" s="13">
        <f>[10]Dezembro!$J$15</f>
        <v>24.840000000000003</v>
      </c>
      <c r="M14" s="13">
        <f>[10]Dezembro!$J$16</f>
        <v>29.16</v>
      </c>
      <c r="N14" s="13">
        <f>[10]Dezembro!$J$17</f>
        <v>33.840000000000003</v>
      </c>
      <c r="O14" s="13">
        <f>[10]Dezembro!$J$18</f>
        <v>33.119999999999997</v>
      </c>
      <c r="P14" s="13">
        <f>[10]Dezembro!$J$19</f>
        <v>32.04</v>
      </c>
      <c r="Q14" s="13">
        <f>[10]Dezembro!$J$20</f>
        <v>42.12</v>
      </c>
      <c r="R14" s="13">
        <f>[10]Dezembro!$J$21</f>
        <v>42.84</v>
      </c>
      <c r="S14" s="13">
        <f>[10]Dezembro!$J$22</f>
        <v>49.680000000000007</v>
      </c>
      <c r="T14" s="13">
        <f>[10]Dezembro!$J$23</f>
        <v>42.84</v>
      </c>
      <c r="U14" s="13">
        <f>[10]Dezembro!$J$24</f>
        <v>47.88</v>
      </c>
      <c r="V14" s="13">
        <f>[10]Dezembro!$J$25</f>
        <v>52.92</v>
      </c>
      <c r="W14" s="13">
        <f>[10]Dezembro!$J$26</f>
        <v>52.56</v>
      </c>
      <c r="X14" s="13">
        <f>[10]Dezembro!$J$27</f>
        <v>41.4</v>
      </c>
      <c r="Y14" s="13">
        <f>[10]Dezembro!$J$28</f>
        <v>36</v>
      </c>
      <c r="Z14" s="13">
        <f>[10]Dezembro!$J$29</f>
        <v>59.760000000000005</v>
      </c>
      <c r="AA14" s="13">
        <f>[10]Dezembro!$J$30</f>
        <v>54</v>
      </c>
      <c r="AB14" s="13">
        <f>[10]Dezembro!$J$31</f>
        <v>35.64</v>
      </c>
      <c r="AC14" s="13">
        <f>[10]Dezembro!$J$32</f>
        <v>40.32</v>
      </c>
      <c r="AD14" s="13">
        <f>[10]Dezembro!$J$33</f>
        <v>45.36</v>
      </c>
      <c r="AE14" s="13">
        <f>[10]Dezembro!$J$34</f>
        <v>49.680000000000007</v>
      </c>
      <c r="AF14" s="13">
        <f>[10]Dezembro!$J$35</f>
        <v>55.800000000000004</v>
      </c>
      <c r="AG14" s="36">
        <f>MAX(B14:AF14)</f>
        <v>59.760000000000005</v>
      </c>
      <c r="AH14" s="66">
        <f>AVERAGE(B14:AF14)</f>
        <v>41.353548387096765</v>
      </c>
    </row>
    <row r="15" spans="1:34" ht="17.100000000000001" customHeight="1" x14ac:dyDescent="0.2">
      <c r="A15" s="38" t="s">
        <v>6</v>
      </c>
      <c r="B15" s="13">
        <f>[11]Dezembro!$J$5</f>
        <v>27.36</v>
      </c>
      <c r="C15" s="13">
        <f>[11]Dezembro!$J$6</f>
        <v>27</v>
      </c>
      <c r="D15" s="13">
        <f>[11]Dezembro!$J$7</f>
        <v>38.519999999999996</v>
      </c>
      <c r="E15" s="13">
        <f>[11]Dezembro!$J$8</f>
        <v>32.76</v>
      </c>
      <c r="F15" s="13">
        <f>[11]Dezembro!$J$9</f>
        <v>26.28</v>
      </c>
      <c r="G15" s="13">
        <f>[11]Dezembro!$J$10</f>
        <v>38.159999999999997</v>
      </c>
      <c r="H15" s="13">
        <f>[11]Dezembro!$J$11</f>
        <v>35.28</v>
      </c>
      <c r="I15" s="13">
        <f>[11]Dezembro!$J$12</f>
        <v>44.28</v>
      </c>
      <c r="J15" s="13">
        <f>[11]Dezembro!$J$13</f>
        <v>28.44</v>
      </c>
      <c r="K15" s="13">
        <f>[11]Dezembro!$J$14</f>
        <v>29.52</v>
      </c>
      <c r="L15" s="13">
        <f>[11]Dezembro!$J$15</f>
        <v>23.040000000000003</v>
      </c>
      <c r="M15" s="13">
        <f>[11]Dezembro!$J$16</f>
        <v>18.36</v>
      </c>
      <c r="N15" s="13">
        <f>[11]Dezembro!$J$17</f>
        <v>35.28</v>
      </c>
      <c r="O15" s="13">
        <f>[11]Dezembro!$J$18</f>
        <v>19.8</v>
      </c>
      <c r="P15" s="13">
        <f>[11]Dezembro!$J$19</f>
        <v>28.8</v>
      </c>
      <c r="Q15" s="13">
        <f>[11]Dezembro!$J$20</f>
        <v>37.080000000000005</v>
      </c>
      <c r="R15" s="13">
        <f>[11]Dezembro!$J$21</f>
        <v>38.519999999999996</v>
      </c>
      <c r="S15" s="13">
        <f>[11]Dezembro!$J$22</f>
        <v>22.32</v>
      </c>
      <c r="T15" s="13">
        <f>[11]Dezembro!$J$23</f>
        <v>39.24</v>
      </c>
      <c r="U15" s="13">
        <f>[11]Dezembro!$J$24</f>
        <v>50.04</v>
      </c>
      <c r="V15" s="13">
        <f>[11]Dezembro!$J$25</f>
        <v>42.480000000000004</v>
      </c>
      <c r="W15" s="13">
        <f>[11]Dezembro!$J$26</f>
        <v>33.119999999999997</v>
      </c>
      <c r="X15" s="13">
        <f>[11]Dezembro!$J$27</f>
        <v>42.12</v>
      </c>
      <c r="Y15" s="13">
        <f>[11]Dezembro!$J$28</f>
        <v>38.159999999999997</v>
      </c>
      <c r="Z15" s="13">
        <f>[11]Dezembro!$J$29</f>
        <v>30.240000000000002</v>
      </c>
      <c r="AA15" s="13">
        <f>[11]Dezembro!$J$30</f>
        <v>31.680000000000003</v>
      </c>
      <c r="AB15" s="13">
        <f>[11]Dezembro!$J$31</f>
        <v>34.200000000000003</v>
      </c>
      <c r="AC15" s="13">
        <f>[11]Dezembro!$J$32</f>
        <v>33.840000000000003</v>
      </c>
      <c r="AD15" s="13">
        <f>[11]Dezembro!$J$33</f>
        <v>33.840000000000003</v>
      </c>
      <c r="AE15" s="13">
        <f>[11]Dezembro!$J$34</f>
        <v>38.159999999999997</v>
      </c>
      <c r="AF15" s="13">
        <f>[11]Dezembro!$J$35</f>
        <v>56.16</v>
      </c>
      <c r="AG15" s="36">
        <f t="shared" si="2"/>
        <v>56.16</v>
      </c>
      <c r="AH15" s="66">
        <f t="shared" si="1"/>
        <v>34.002580645161295</v>
      </c>
    </row>
    <row r="16" spans="1:34" ht="17.100000000000001" customHeight="1" x14ac:dyDescent="0.2">
      <c r="A16" s="38" t="s">
        <v>7</v>
      </c>
      <c r="B16" s="13">
        <f>[12]Dezembro!$J$5</f>
        <v>20.88</v>
      </c>
      <c r="C16" s="13">
        <f>[12]Dezembro!$J$6</f>
        <v>29.880000000000003</v>
      </c>
      <c r="D16" s="13">
        <f>[12]Dezembro!$J$7</f>
        <v>22.68</v>
      </c>
      <c r="E16" s="13">
        <f>[12]Dezembro!$J$8</f>
        <v>14.76</v>
      </c>
      <c r="F16" s="13">
        <f>[12]Dezembro!$J$9</f>
        <v>38.519999999999996</v>
      </c>
      <c r="G16" s="13">
        <f>[12]Dezembro!$J$10</f>
        <v>34.200000000000003</v>
      </c>
      <c r="H16" s="13">
        <f>[12]Dezembro!$J$11</f>
        <v>36.72</v>
      </c>
      <c r="I16" s="13">
        <f>[12]Dezembro!$J$12</f>
        <v>0</v>
      </c>
      <c r="J16" s="13">
        <f>[12]Dezembro!$J$13</f>
        <v>16.2</v>
      </c>
      <c r="K16" s="13">
        <f>[12]Dezembro!$J$14</f>
        <v>14.04</v>
      </c>
      <c r="L16" s="13">
        <f>[12]Dezembro!$J$15</f>
        <v>26.28</v>
      </c>
      <c r="M16" s="13">
        <f>[12]Dezembro!$J$16</f>
        <v>25.56</v>
      </c>
      <c r="N16" s="13">
        <f>[12]Dezembro!$J$17</f>
        <v>28.8</v>
      </c>
      <c r="O16" s="13">
        <f>[12]Dezembro!$J$18</f>
        <v>22.68</v>
      </c>
      <c r="P16" s="13">
        <f>[12]Dezembro!$J$19</f>
        <v>18</v>
      </c>
      <c r="Q16" s="13">
        <f>[12]Dezembro!$J$20</f>
        <v>33.480000000000004</v>
      </c>
      <c r="R16" s="13">
        <f>[12]Dezembro!$J$21</f>
        <v>38.519999999999996</v>
      </c>
      <c r="S16" s="13">
        <f>[12]Dezembro!$J$22</f>
        <v>19.440000000000001</v>
      </c>
      <c r="T16" s="13">
        <f>[12]Dezembro!$J$23</f>
        <v>33.480000000000004</v>
      </c>
      <c r="U16" s="13">
        <f>[12]Dezembro!$J$24</f>
        <v>33.119999999999997</v>
      </c>
      <c r="V16" s="13">
        <f>[12]Dezembro!$J$25</f>
        <v>14.04</v>
      </c>
      <c r="W16" s="13">
        <f>[12]Dezembro!$J$26</f>
        <v>34.56</v>
      </c>
      <c r="X16" s="13">
        <f>[12]Dezembro!$J$27</f>
        <v>28.08</v>
      </c>
      <c r="Y16" s="13" t="str">
        <f>[12]Dezembro!$J$28</f>
        <v>*</v>
      </c>
      <c r="Z16" s="13" t="str">
        <f>[12]Dezembro!$J$29</f>
        <v>*</v>
      </c>
      <c r="AA16" s="13" t="str">
        <f>[12]Dezembro!$J$30</f>
        <v>*</v>
      </c>
      <c r="AB16" s="13" t="str">
        <f>[12]Dezembro!$J$31</f>
        <v>*</v>
      </c>
      <c r="AC16" s="13" t="str">
        <f>[12]Dezembro!$J$32</f>
        <v>*</v>
      </c>
      <c r="AD16" s="13" t="str">
        <f>[12]Dezembro!$J$33</f>
        <v>*</v>
      </c>
      <c r="AE16" s="13" t="str">
        <f>[12]Dezembro!$J$34</f>
        <v>*</v>
      </c>
      <c r="AF16" s="13" t="str">
        <f>[12]Dezembro!$J$35</f>
        <v>*</v>
      </c>
      <c r="AG16" s="36">
        <f t="shared" si="2"/>
        <v>38.519999999999996</v>
      </c>
      <c r="AH16" s="66">
        <f t="shared" si="1"/>
        <v>25.387826086956519</v>
      </c>
    </row>
    <row r="17" spans="1:34" ht="17.100000000000001" customHeight="1" x14ac:dyDescent="0.2">
      <c r="A17" s="38" t="s">
        <v>8</v>
      </c>
      <c r="B17" s="13">
        <f>[13]Dezembro!$J$5</f>
        <v>38.880000000000003</v>
      </c>
      <c r="C17" s="13">
        <f>[13]Dezembro!$J$6</f>
        <v>39.6</v>
      </c>
      <c r="D17" s="13">
        <f>[13]Dezembro!$J$7</f>
        <v>28.08</v>
      </c>
      <c r="E17" s="13">
        <f>[13]Dezembro!$J$8</f>
        <v>34.56</v>
      </c>
      <c r="F17" s="13">
        <f>[13]Dezembro!$J$9</f>
        <v>35.64</v>
      </c>
      <c r="G17" s="13">
        <f>[13]Dezembro!$J$10</f>
        <v>43.92</v>
      </c>
      <c r="H17" s="13">
        <f>[13]Dezembro!$J$11</f>
        <v>29.52</v>
      </c>
      <c r="I17" s="13">
        <f>[13]Dezembro!$J$12</f>
        <v>0</v>
      </c>
      <c r="J17" s="13">
        <f>[13]Dezembro!$J$13</f>
        <v>27</v>
      </c>
      <c r="K17" s="13">
        <f>[13]Dezembro!$J$14</f>
        <v>25.56</v>
      </c>
      <c r="L17" s="13">
        <f>[13]Dezembro!$J$15</f>
        <v>38.880000000000003</v>
      </c>
      <c r="M17" s="13">
        <f>[13]Dezembro!$J$16</f>
        <v>46.800000000000004</v>
      </c>
      <c r="N17" s="13">
        <f>[13]Dezembro!$J$17</f>
        <v>34.56</v>
      </c>
      <c r="O17" s="13">
        <f>[13]Dezembro!$J$18</f>
        <v>25.92</v>
      </c>
      <c r="P17" s="13">
        <f>[13]Dezembro!$J$19</f>
        <v>29.16</v>
      </c>
      <c r="Q17" s="13">
        <f>[13]Dezembro!$J$20</f>
        <v>35.28</v>
      </c>
      <c r="R17" s="13">
        <f>[13]Dezembro!$J$21</f>
        <v>60.12</v>
      </c>
      <c r="S17" s="13">
        <f>[13]Dezembro!$J$22</f>
        <v>36.36</v>
      </c>
      <c r="T17" s="13">
        <f>[13]Dezembro!$J$23</f>
        <v>33.480000000000004</v>
      </c>
      <c r="U17" s="13">
        <f>[13]Dezembro!$J$24</f>
        <v>42.480000000000004</v>
      </c>
      <c r="V17" s="13">
        <f>[13]Dezembro!$J$25</f>
        <v>27.720000000000002</v>
      </c>
      <c r="W17" s="13">
        <f>[13]Dezembro!$J$26</f>
        <v>29.52</v>
      </c>
      <c r="X17" s="13">
        <f>[13]Dezembro!$J$27</f>
        <v>40.32</v>
      </c>
      <c r="Y17" s="13">
        <f>[13]Dezembro!$J$28</f>
        <v>41.4</v>
      </c>
      <c r="Z17" s="13">
        <f>[13]Dezembro!$J$29</f>
        <v>24.12</v>
      </c>
      <c r="AA17" s="13">
        <f>[13]Dezembro!$J$30</f>
        <v>32.04</v>
      </c>
      <c r="AB17" s="13">
        <f>[13]Dezembro!$J$31</f>
        <v>25.92</v>
      </c>
      <c r="AC17" s="13">
        <f>[13]Dezembro!$J$32</f>
        <v>31.680000000000003</v>
      </c>
      <c r="AD17" s="13">
        <f>[13]Dezembro!$J$33</f>
        <v>48.6</v>
      </c>
      <c r="AE17" s="13">
        <f>[13]Dezembro!$J$34</f>
        <v>32.76</v>
      </c>
      <c r="AF17" s="13">
        <f>[13]Dezembro!$J$35</f>
        <v>51.84</v>
      </c>
      <c r="AG17" s="36">
        <f t="shared" si="2"/>
        <v>60.12</v>
      </c>
      <c r="AH17" s="66">
        <f>AVERAGE(B17:AF17)</f>
        <v>34.571612903225805</v>
      </c>
    </row>
    <row r="18" spans="1:34" ht="17.100000000000001" customHeight="1" x14ac:dyDescent="0.2">
      <c r="A18" s="38" t="s">
        <v>9</v>
      </c>
      <c r="B18" s="13">
        <f>[14]Dezembro!$J$5</f>
        <v>30.6</v>
      </c>
      <c r="C18" s="13">
        <f>[14]Dezembro!$J$6</f>
        <v>33.119999999999997</v>
      </c>
      <c r="D18" s="13">
        <f>[14]Dezembro!$J$7</f>
        <v>26.28</v>
      </c>
      <c r="E18" s="13">
        <f>[14]Dezembro!$J$8</f>
        <v>39.96</v>
      </c>
      <c r="F18" s="13">
        <f>[14]Dezembro!$J$9</f>
        <v>43.92</v>
      </c>
      <c r="G18" s="13">
        <f>[14]Dezembro!$J$10</f>
        <v>48.6</v>
      </c>
      <c r="H18" s="13">
        <f>[14]Dezembro!$J$11</f>
        <v>47.519999999999996</v>
      </c>
      <c r="I18" s="13">
        <f>[14]Dezembro!$J$12</f>
        <v>25.2</v>
      </c>
      <c r="J18" s="13">
        <f>[14]Dezembro!$J$13</f>
        <v>23.040000000000003</v>
      </c>
      <c r="K18" s="13">
        <f>[14]Dezembro!$J$14</f>
        <v>23.040000000000003</v>
      </c>
      <c r="L18" s="13">
        <f>[14]Dezembro!$J$15</f>
        <v>39.96</v>
      </c>
      <c r="M18" s="13">
        <f>[14]Dezembro!$J$16</f>
        <v>34.200000000000003</v>
      </c>
      <c r="N18" s="13">
        <f>[14]Dezembro!$J$17</f>
        <v>37.080000000000005</v>
      </c>
      <c r="O18" s="13">
        <f>[14]Dezembro!$J$18</f>
        <v>30.6</v>
      </c>
      <c r="P18" s="13">
        <f>[14]Dezembro!$J$19</f>
        <v>25.2</v>
      </c>
      <c r="Q18" s="13">
        <f>[14]Dezembro!$J$20</f>
        <v>32.4</v>
      </c>
      <c r="R18" s="13">
        <f>[14]Dezembro!$J$21</f>
        <v>30.240000000000002</v>
      </c>
      <c r="S18" s="13">
        <f>[14]Dezembro!$J$22</f>
        <v>35.28</v>
      </c>
      <c r="T18" s="13">
        <f>[14]Dezembro!$J$23</f>
        <v>32.04</v>
      </c>
      <c r="U18" s="13">
        <f>[14]Dezembro!$J$24</f>
        <v>47.519999999999996</v>
      </c>
      <c r="V18" s="13">
        <f>[14]Dezembro!$J$25</f>
        <v>31.680000000000003</v>
      </c>
      <c r="W18" s="13">
        <f>[14]Dezembro!$J$26</f>
        <v>59.04</v>
      </c>
      <c r="X18" s="13">
        <f>[14]Dezembro!$J$27</f>
        <v>35.28</v>
      </c>
      <c r="Y18" s="13">
        <f>[14]Dezembro!$J$28</f>
        <v>40.32</v>
      </c>
      <c r="Z18" s="13">
        <f>[14]Dezembro!$J$29</f>
        <v>54</v>
      </c>
      <c r="AA18" s="13">
        <f>[14]Dezembro!$J$30</f>
        <v>61.560000000000009</v>
      </c>
      <c r="AB18" s="13">
        <f>[14]Dezembro!$J$31</f>
        <v>37.800000000000004</v>
      </c>
      <c r="AC18" s="13">
        <f>[14]Dezembro!$J$32</f>
        <v>28.44</v>
      </c>
      <c r="AD18" s="13">
        <f>[14]Dezembro!$J$33</f>
        <v>41.76</v>
      </c>
      <c r="AE18" s="13">
        <f>[14]Dezembro!$J$34</f>
        <v>41.76</v>
      </c>
      <c r="AF18" s="13">
        <f>[14]Dezembro!$J$35</f>
        <v>51.84</v>
      </c>
      <c r="AG18" s="36">
        <f t="shared" ref="AG18:AG25" si="3">MAX(B18:AF18)</f>
        <v>61.560000000000009</v>
      </c>
      <c r="AH18" s="66">
        <f t="shared" ref="AH18:AH29" si="4">AVERAGE(B18:AF18)</f>
        <v>37.718709677419348</v>
      </c>
    </row>
    <row r="19" spans="1:34" ht="17.100000000000001" customHeight="1" x14ac:dyDescent="0.2">
      <c r="A19" s="38" t="s">
        <v>47</v>
      </c>
      <c r="B19" s="13">
        <f>[15]Dezembro!$J$5</f>
        <v>13.32</v>
      </c>
      <c r="C19" s="13">
        <f>[15]Dezembro!$J$6</f>
        <v>27</v>
      </c>
      <c r="D19" s="13">
        <f>[15]Dezembro!$J$7</f>
        <v>20.52</v>
      </c>
      <c r="E19" s="13">
        <f>[15]Dezembro!$J$8</f>
        <v>29.52</v>
      </c>
      <c r="F19" s="13">
        <f>[15]Dezembro!$J$9</f>
        <v>22.32</v>
      </c>
      <c r="G19" s="13">
        <f>[15]Dezembro!$J$10</f>
        <v>26.64</v>
      </c>
      <c r="H19" s="13">
        <f>[15]Dezembro!$J$11</f>
        <v>33.480000000000004</v>
      </c>
      <c r="I19" s="13">
        <f>[15]Dezembro!$J$12</f>
        <v>19.440000000000001</v>
      </c>
      <c r="J19" s="13">
        <f>[15]Dezembro!$J$13</f>
        <v>23.400000000000002</v>
      </c>
      <c r="K19" s="13">
        <f>[15]Dezembro!$J$14</f>
        <v>23.759999999999998</v>
      </c>
      <c r="L19" s="13">
        <f>[15]Dezembro!$J$15</f>
        <v>28.08</v>
      </c>
      <c r="M19" s="13">
        <f>[15]Dezembro!$J$16</f>
        <v>18.720000000000002</v>
      </c>
      <c r="N19" s="13">
        <f>[15]Dezembro!$J$17</f>
        <v>28.08</v>
      </c>
      <c r="O19" s="13">
        <f>[15]Dezembro!$J$18</f>
        <v>26.28</v>
      </c>
      <c r="P19" s="13">
        <f>[15]Dezembro!$J$19</f>
        <v>27.36</v>
      </c>
      <c r="Q19" s="13">
        <f>[15]Dezembro!$J$20</f>
        <v>30.240000000000002</v>
      </c>
      <c r="R19" s="13">
        <f>[15]Dezembro!$J$21</f>
        <v>50.76</v>
      </c>
      <c r="S19" s="13">
        <f>[15]Dezembro!$J$22</f>
        <v>62.639999999999993</v>
      </c>
      <c r="T19" s="13">
        <f>[15]Dezembro!$J$23</f>
        <v>36.36</v>
      </c>
      <c r="U19" s="13">
        <f>[15]Dezembro!$J$24</f>
        <v>50.76</v>
      </c>
      <c r="V19" s="13">
        <f>[15]Dezembro!$J$25</f>
        <v>22.32</v>
      </c>
      <c r="W19" s="13">
        <f>[15]Dezembro!$J$26</f>
        <v>30.96</v>
      </c>
      <c r="X19" s="13">
        <f>[15]Dezembro!$J$27</f>
        <v>33.119999999999997</v>
      </c>
      <c r="Y19" s="13">
        <f>[15]Dezembro!$J$28</f>
        <v>32.76</v>
      </c>
      <c r="Z19" s="13">
        <f>[15]Dezembro!$J$29</f>
        <v>25.56</v>
      </c>
      <c r="AA19" s="13">
        <f>[15]Dezembro!$J$30</f>
        <v>39.96</v>
      </c>
      <c r="AB19" s="13">
        <f>[15]Dezembro!$J$31</f>
        <v>34.200000000000003</v>
      </c>
      <c r="AC19" s="13">
        <f>[15]Dezembro!$J$32</f>
        <v>34.92</v>
      </c>
      <c r="AD19" s="13">
        <f>[15]Dezembro!$J$33</f>
        <v>39.96</v>
      </c>
      <c r="AE19" s="13">
        <f>[15]Dezembro!$J$34</f>
        <v>28.44</v>
      </c>
      <c r="AF19" s="13">
        <f>[15]Dezembro!$J$35</f>
        <v>42.480000000000004</v>
      </c>
      <c r="AG19" s="36">
        <f t="shared" si="3"/>
        <v>62.639999999999993</v>
      </c>
      <c r="AH19" s="66">
        <f t="shared" si="4"/>
        <v>31.076129032258073</v>
      </c>
    </row>
    <row r="20" spans="1:34" ht="17.100000000000001" customHeight="1" x14ac:dyDescent="0.2">
      <c r="A20" s="38" t="s">
        <v>10</v>
      </c>
      <c r="B20" s="13">
        <f>[16]Dezembro!$J$5</f>
        <v>24.840000000000003</v>
      </c>
      <c r="C20" s="13">
        <f>[16]Dezembro!$J$6</f>
        <v>39.6</v>
      </c>
      <c r="D20" s="13">
        <f>[16]Dezembro!$J$7</f>
        <v>29.880000000000003</v>
      </c>
      <c r="E20" s="13">
        <f>[16]Dezembro!$J$8</f>
        <v>15.120000000000001</v>
      </c>
      <c r="F20" s="13">
        <f>[16]Dezembro!$J$9</f>
        <v>29.16</v>
      </c>
      <c r="G20" s="13">
        <f>[16]Dezembro!$J$10</f>
        <v>19.8</v>
      </c>
      <c r="H20" s="13">
        <f>[16]Dezembro!$J$11</f>
        <v>24.48</v>
      </c>
      <c r="I20" s="13">
        <f>[16]Dezembro!$J$12</f>
        <v>17.28</v>
      </c>
      <c r="J20" s="13">
        <f>[16]Dezembro!$J$13</f>
        <v>20.16</v>
      </c>
      <c r="K20" s="13">
        <f>[16]Dezembro!$J$14</f>
        <v>25.56</v>
      </c>
      <c r="L20" s="13">
        <f>[16]Dezembro!$J$15</f>
        <v>33.840000000000003</v>
      </c>
      <c r="M20" s="13">
        <f>[16]Dezembro!$J$16</f>
        <v>39.24</v>
      </c>
      <c r="N20" s="13">
        <f>[16]Dezembro!$J$17</f>
        <v>35.28</v>
      </c>
      <c r="O20" s="13">
        <f>[16]Dezembro!$J$18</f>
        <v>25.2</v>
      </c>
      <c r="P20" s="13">
        <f>[16]Dezembro!$J$19</f>
        <v>21.6</v>
      </c>
      <c r="Q20" s="13">
        <f>[16]Dezembro!$J$20</f>
        <v>29.880000000000003</v>
      </c>
      <c r="R20" s="13">
        <f>[16]Dezembro!$J$21</f>
        <v>31.680000000000003</v>
      </c>
      <c r="S20" s="13">
        <f>[16]Dezembro!$J$22</f>
        <v>35.28</v>
      </c>
      <c r="T20" s="13">
        <f>[16]Dezembro!$J$23</f>
        <v>51.480000000000004</v>
      </c>
      <c r="U20" s="13">
        <f>[16]Dezembro!$J$24</f>
        <v>29.52</v>
      </c>
      <c r="V20" s="13">
        <f>[16]Dezembro!$J$25</f>
        <v>44.28</v>
      </c>
      <c r="W20" s="13">
        <f>[16]Dezembro!$J$26</f>
        <v>36.36</v>
      </c>
      <c r="X20" s="13">
        <f>[16]Dezembro!$J$27</f>
        <v>34.200000000000003</v>
      </c>
      <c r="Y20" s="13">
        <f>[16]Dezembro!$J$28</f>
        <v>34.56</v>
      </c>
      <c r="Z20" s="13">
        <f>[16]Dezembro!$J$29</f>
        <v>20.16</v>
      </c>
      <c r="AA20" s="13">
        <f>[16]Dezembro!$J$30</f>
        <v>29.52</v>
      </c>
      <c r="AB20" s="13">
        <f>[16]Dezembro!$J$31</f>
        <v>30.6</v>
      </c>
      <c r="AC20" s="13">
        <f>[16]Dezembro!$J$32</f>
        <v>30.6</v>
      </c>
      <c r="AD20" s="13">
        <f>[16]Dezembro!$J$33</f>
        <v>37.440000000000005</v>
      </c>
      <c r="AE20" s="13">
        <f>[16]Dezembro!$J$34</f>
        <v>30.96</v>
      </c>
      <c r="AF20" s="13">
        <f>[16]Dezembro!$J$35</f>
        <v>43.2</v>
      </c>
      <c r="AG20" s="36">
        <f t="shared" si="3"/>
        <v>51.480000000000004</v>
      </c>
      <c r="AH20" s="66">
        <f t="shared" si="4"/>
        <v>30.669677419354841</v>
      </c>
    </row>
    <row r="21" spans="1:34" ht="17.100000000000001" customHeight="1" x14ac:dyDescent="0.2">
      <c r="A21" s="38" t="s">
        <v>11</v>
      </c>
      <c r="B21" s="13">
        <f>[17]Dezembro!$J$5</f>
        <v>20.52</v>
      </c>
      <c r="C21" s="13">
        <f>[17]Dezembro!$J$6</f>
        <v>25.92</v>
      </c>
      <c r="D21" s="13">
        <f>[17]Dezembro!$J$7</f>
        <v>22.68</v>
      </c>
      <c r="E21" s="13">
        <f>[17]Dezembro!$J$8</f>
        <v>20.16</v>
      </c>
      <c r="F21" s="13">
        <f>[17]Dezembro!$J$9</f>
        <v>24.840000000000003</v>
      </c>
      <c r="G21" s="13">
        <f>[17]Dezembro!$J$10</f>
        <v>35.28</v>
      </c>
      <c r="H21" s="13">
        <f>[17]Dezembro!$J$11</f>
        <v>45.36</v>
      </c>
      <c r="I21" s="13">
        <f>[17]Dezembro!$J$12</f>
        <v>19.440000000000001</v>
      </c>
      <c r="J21" s="13">
        <f>[17]Dezembro!$J$13</f>
        <v>19.8</v>
      </c>
      <c r="K21" s="13">
        <f>[17]Dezembro!$J$14</f>
        <v>19.8</v>
      </c>
      <c r="L21" s="13">
        <f>[17]Dezembro!$J$15</f>
        <v>28.8</v>
      </c>
      <c r="M21" s="13">
        <f>[17]Dezembro!$J$16</f>
        <v>20.16</v>
      </c>
      <c r="N21" s="13">
        <f>[17]Dezembro!$J$17</f>
        <v>32.76</v>
      </c>
      <c r="O21" s="13">
        <f>[17]Dezembro!$J$18</f>
        <v>30.240000000000002</v>
      </c>
      <c r="P21" s="13">
        <f>[17]Dezembro!$J$19</f>
        <v>16.920000000000002</v>
      </c>
      <c r="Q21" s="13">
        <f>[17]Dezembro!$J$20</f>
        <v>38.519999999999996</v>
      </c>
      <c r="R21" s="13">
        <f>[17]Dezembro!$J$21</f>
        <v>47.519999999999996</v>
      </c>
      <c r="S21" s="13">
        <f>[17]Dezembro!$J$22</f>
        <v>27.720000000000002</v>
      </c>
      <c r="T21" s="13">
        <f>[17]Dezembro!$J$23</f>
        <v>23.759999999999998</v>
      </c>
      <c r="U21" s="13">
        <f>[17]Dezembro!$J$24</f>
        <v>25.2</v>
      </c>
      <c r="V21" s="13">
        <f>[17]Dezembro!$J$25</f>
        <v>23.759999999999998</v>
      </c>
      <c r="W21" s="13">
        <f>[17]Dezembro!$J$26</f>
        <v>26.28</v>
      </c>
      <c r="X21" s="13">
        <f>[17]Dezembro!$J$27</f>
        <v>33.119999999999997</v>
      </c>
      <c r="Y21" s="13">
        <f>[17]Dezembro!$J$28</f>
        <v>28.8</v>
      </c>
      <c r="Z21" s="13">
        <f>[17]Dezembro!$J$29</f>
        <v>13.32</v>
      </c>
      <c r="AA21" s="13">
        <f>[17]Dezembro!$J$30</f>
        <v>32.4</v>
      </c>
      <c r="AB21" s="13">
        <f>[17]Dezembro!$J$31</f>
        <v>22.68</v>
      </c>
      <c r="AC21" s="13">
        <f>[17]Dezembro!$J$32</f>
        <v>25.2</v>
      </c>
      <c r="AD21" s="13">
        <f>[17]Dezembro!$J$33</f>
        <v>43.56</v>
      </c>
      <c r="AE21" s="13">
        <f>[17]Dezembro!$J$34</f>
        <v>41.4</v>
      </c>
      <c r="AF21" s="13">
        <f>[17]Dezembro!$J$35</f>
        <v>30.96</v>
      </c>
      <c r="AG21" s="36">
        <f t="shared" si="3"/>
        <v>47.519999999999996</v>
      </c>
      <c r="AH21" s="66">
        <f t="shared" si="4"/>
        <v>27.963870967741936</v>
      </c>
    </row>
    <row r="22" spans="1:34" ht="17.100000000000001" customHeight="1" x14ac:dyDescent="0.2">
      <c r="A22" s="38" t="s">
        <v>12</v>
      </c>
      <c r="B22" s="13">
        <f>[18]Dezembro!$J$5</f>
        <v>13.68</v>
      </c>
      <c r="C22" s="13">
        <f>[18]Dezembro!$J$6</f>
        <v>18</v>
      </c>
      <c r="D22" s="13">
        <f>[18]Dezembro!$J$7</f>
        <v>15.120000000000001</v>
      </c>
      <c r="E22" s="13">
        <f>[18]Dezembro!$J$8</f>
        <v>33.480000000000004</v>
      </c>
      <c r="F22" s="13">
        <f>[18]Dezembro!$J$9</f>
        <v>20.88</v>
      </c>
      <c r="G22" s="13">
        <f>[18]Dezembro!$J$10</f>
        <v>27</v>
      </c>
      <c r="H22" s="13">
        <f>[18]Dezembro!$J$11</f>
        <v>24.840000000000003</v>
      </c>
      <c r="I22" s="13">
        <f>[18]Dezembro!$J$12</f>
        <v>23.040000000000003</v>
      </c>
      <c r="J22" s="13">
        <f>[18]Dezembro!$J$13</f>
        <v>21.96</v>
      </c>
      <c r="K22" s="13">
        <f>[18]Dezembro!$J$14</f>
        <v>34.92</v>
      </c>
      <c r="L22" s="13">
        <f>[18]Dezembro!$J$15</f>
        <v>22.32</v>
      </c>
      <c r="M22" s="13">
        <f>[18]Dezembro!$J$16</f>
        <v>17.28</v>
      </c>
      <c r="N22" s="13">
        <f>[18]Dezembro!$J$17</f>
        <v>20.52</v>
      </c>
      <c r="O22" s="13">
        <f>[18]Dezembro!$J$18</f>
        <v>17.28</v>
      </c>
      <c r="P22" s="13">
        <f>[18]Dezembro!$J$19</f>
        <v>21.240000000000002</v>
      </c>
      <c r="Q22" s="13">
        <f>[18]Dezembro!$J$20</f>
        <v>30.6</v>
      </c>
      <c r="R22" s="13">
        <f>[18]Dezembro!$J$21</f>
        <v>35.28</v>
      </c>
      <c r="S22" s="13">
        <f>[18]Dezembro!$J$22</f>
        <v>37.440000000000005</v>
      </c>
      <c r="T22" s="13">
        <f>[18]Dezembro!$J$23</f>
        <v>21.240000000000002</v>
      </c>
      <c r="U22" s="13">
        <f>[18]Dezembro!$J$24</f>
        <v>40.32</v>
      </c>
      <c r="V22" s="13">
        <f>[18]Dezembro!$J$25</f>
        <v>26.64</v>
      </c>
      <c r="W22" s="13">
        <f>[18]Dezembro!$J$26</f>
        <v>27.720000000000002</v>
      </c>
      <c r="X22" s="13">
        <f>[18]Dezembro!$J$27</f>
        <v>30.96</v>
      </c>
      <c r="Y22" s="13">
        <f>[18]Dezembro!$J$28</f>
        <v>29.16</v>
      </c>
      <c r="Z22" s="13">
        <f>[18]Dezembro!$J$29</f>
        <v>23.400000000000002</v>
      </c>
      <c r="AA22" s="13">
        <f>[18]Dezembro!$J$30</f>
        <v>40.32</v>
      </c>
      <c r="AB22" s="13">
        <f>[18]Dezembro!$J$31</f>
        <v>23.040000000000003</v>
      </c>
      <c r="AC22" s="13">
        <f>[18]Dezembro!$J$32</f>
        <v>26.28</v>
      </c>
      <c r="AD22" s="13">
        <f>[18]Dezembro!$J$33</f>
        <v>36</v>
      </c>
      <c r="AE22" s="13">
        <f>[18]Dezembro!$J$34</f>
        <v>30.6</v>
      </c>
      <c r="AF22" s="13">
        <f>[18]Dezembro!$J$35</f>
        <v>34.92</v>
      </c>
      <c r="AG22" s="36">
        <f t="shared" si="3"/>
        <v>40.32</v>
      </c>
      <c r="AH22" s="66">
        <f t="shared" si="4"/>
        <v>26.62838709677419</v>
      </c>
    </row>
    <row r="23" spans="1:34" ht="17.100000000000001" customHeight="1" x14ac:dyDescent="0.2">
      <c r="A23" s="38" t="s">
        <v>13</v>
      </c>
      <c r="B23" s="13">
        <f>[19]Dezembro!$J$5</f>
        <v>24.48</v>
      </c>
      <c r="C23" s="13">
        <f>[19]Dezembro!$J$6</f>
        <v>27.36</v>
      </c>
      <c r="D23" s="13">
        <f>[19]Dezembro!$J$7</f>
        <v>29.52</v>
      </c>
      <c r="E23" s="13">
        <f>[19]Dezembro!$J$8</f>
        <v>32.04</v>
      </c>
      <c r="F23" s="13">
        <f>[19]Dezembro!$J$9</f>
        <v>33.480000000000004</v>
      </c>
      <c r="G23" s="13">
        <f>[19]Dezembro!$J$10</f>
        <v>33.480000000000004</v>
      </c>
      <c r="H23" s="13">
        <f>[19]Dezembro!$J$11</f>
        <v>36.72</v>
      </c>
      <c r="I23" s="13">
        <f>[19]Dezembro!$J$12</f>
        <v>29.880000000000003</v>
      </c>
      <c r="J23" s="13">
        <f>[19]Dezembro!$J$13</f>
        <v>38.519999999999996</v>
      </c>
      <c r="K23" s="13">
        <f>[19]Dezembro!$J$14</f>
        <v>37.440000000000005</v>
      </c>
      <c r="L23" s="13">
        <f>[19]Dezembro!$J$15</f>
        <v>26.28</v>
      </c>
      <c r="M23" s="13">
        <f>[19]Dezembro!$J$16</f>
        <v>19.079999999999998</v>
      </c>
      <c r="N23" s="13">
        <f>[19]Dezembro!$J$17</f>
        <v>19.8</v>
      </c>
      <c r="O23" s="13">
        <f>[19]Dezembro!$J$18</f>
        <v>24.48</v>
      </c>
      <c r="P23" s="13">
        <f>[19]Dezembro!$J$19</f>
        <v>25.92</v>
      </c>
      <c r="Q23" s="13">
        <f>[19]Dezembro!$J$20</f>
        <v>28.44</v>
      </c>
      <c r="R23" s="13">
        <f>[19]Dezembro!$J$21</f>
        <v>38.519999999999996</v>
      </c>
      <c r="S23" s="13">
        <f>[19]Dezembro!$J$22</f>
        <v>40.32</v>
      </c>
      <c r="T23" s="13">
        <f>[19]Dezembro!$J$23</f>
        <v>23.759999999999998</v>
      </c>
      <c r="U23" s="13">
        <f>[19]Dezembro!$J$24</f>
        <v>59.4</v>
      </c>
      <c r="V23" s="13">
        <f>[19]Dezembro!$J$25</f>
        <v>26.28</v>
      </c>
      <c r="W23" s="13">
        <f>[19]Dezembro!$J$26</f>
        <v>48.96</v>
      </c>
      <c r="X23" s="13">
        <f>[19]Dezembro!$J$27</f>
        <v>48.96</v>
      </c>
      <c r="Y23" s="13">
        <f>[19]Dezembro!$J$28</f>
        <v>30.96</v>
      </c>
      <c r="Z23" s="13">
        <f>[19]Dezembro!$J$29</f>
        <v>33.119999999999997</v>
      </c>
      <c r="AA23" s="13">
        <f>[19]Dezembro!$J$30</f>
        <v>37.440000000000005</v>
      </c>
      <c r="AB23" s="13">
        <f>[19]Dezembro!$J$31</f>
        <v>24.840000000000003</v>
      </c>
      <c r="AC23" s="13">
        <f>[19]Dezembro!$J$32</f>
        <v>26.28</v>
      </c>
      <c r="AD23" s="13">
        <f>[19]Dezembro!$J$33</f>
        <v>41.4</v>
      </c>
      <c r="AE23" s="13">
        <f>[19]Dezembro!$J$34</f>
        <v>40.32</v>
      </c>
      <c r="AF23" s="13">
        <f>[19]Dezembro!$J$35</f>
        <v>46.440000000000005</v>
      </c>
      <c r="AG23" s="36">
        <f t="shared" si="3"/>
        <v>59.4</v>
      </c>
      <c r="AH23" s="66">
        <f t="shared" si="4"/>
        <v>33.352258064516136</v>
      </c>
    </row>
    <row r="24" spans="1:34" ht="17.100000000000001" customHeight="1" x14ac:dyDescent="0.2">
      <c r="A24" s="38" t="s">
        <v>14</v>
      </c>
      <c r="B24" s="13">
        <f>[20]Dezembro!$J$5</f>
        <v>49.680000000000007</v>
      </c>
      <c r="C24" s="13">
        <f>[20]Dezembro!$J$6</f>
        <v>31.680000000000003</v>
      </c>
      <c r="D24" s="13">
        <f>[20]Dezembro!$J$7</f>
        <v>23.400000000000002</v>
      </c>
      <c r="E24" s="13">
        <f>[20]Dezembro!$J$8</f>
        <v>39.96</v>
      </c>
      <c r="F24" s="13">
        <f>[20]Dezembro!$J$9</f>
        <v>50.4</v>
      </c>
      <c r="G24" s="13">
        <f>[20]Dezembro!$J$10</f>
        <v>41.4</v>
      </c>
      <c r="H24" s="13">
        <f>[20]Dezembro!$J$11</f>
        <v>32.76</v>
      </c>
      <c r="I24" s="13">
        <f>[20]Dezembro!$J$12</f>
        <v>36.36</v>
      </c>
      <c r="J24" s="13">
        <f>[20]Dezembro!$J$13</f>
        <v>38.519999999999996</v>
      </c>
      <c r="K24" s="13">
        <f>[20]Dezembro!$J$14</f>
        <v>36.36</v>
      </c>
      <c r="L24" s="13">
        <f>[20]Dezembro!$J$15</f>
        <v>21.240000000000002</v>
      </c>
      <c r="M24" s="13">
        <f>[20]Dezembro!$J$16</f>
        <v>24.12</v>
      </c>
      <c r="N24" s="13">
        <f>[20]Dezembro!$J$17</f>
        <v>43.2</v>
      </c>
      <c r="O24" s="13">
        <f>[20]Dezembro!$J$18</f>
        <v>29.880000000000003</v>
      </c>
      <c r="P24" s="13">
        <f>[20]Dezembro!$J$19</f>
        <v>26.28</v>
      </c>
      <c r="Q24" s="13">
        <f>[20]Dezembro!$J$20</f>
        <v>49.32</v>
      </c>
      <c r="R24" s="13">
        <f>[20]Dezembro!$J$21</f>
        <v>44.28</v>
      </c>
      <c r="S24" s="13">
        <f>[20]Dezembro!$J$22</f>
        <v>33.480000000000004</v>
      </c>
      <c r="T24" s="13">
        <f>[20]Dezembro!$J$23</f>
        <v>34.56</v>
      </c>
      <c r="U24" s="13">
        <f>[20]Dezembro!$J$24</f>
        <v>75.239999999999995</v>
      </c>
      <c r="V24" s="13">
        <f>[20]Dezembro!$J$25</f>
        <v>34.92</v>
      </c>
      <c r="W24" s="13">
        <f>[20]Dezembro!$J$26</f>
        <v>32.4</v>
      </c>
      <c r="X24" s="13">
        <f>[20]Dezembro!$J$27</f>
        <v>25.92</v>
      </c>
      <c r="Y24" s="13">
        <f>[20]Dezembro!$J$28</f>
        <v>44.28</v>
      </c>
      <c r="Z24" s="13">
        <f>[20]Dezembro!$J$29</f>
        <v>56.88</v>
      </c>
      <c r="AA24" s="13">
        <f>[20]Dezembro!$J$30</f>
        <v>47.519999999999996</v>
      </c>
      <c r="AB24" s="13">
        <f>[20]Dezembro!$J$31</f>
        <v>24.840000000000003</v>
      </c>
      <c r="AC24" s="13">
        <f>[20]Dezembro!$J$32</f>
        <v>36.36</v>
      </c>
      <c r="AD24" s="13">
        <f>[20]Dezembro!$J$33</f>
        <v>63.360000000000007</v>
      </c>
      <c r="AE24" s="13">
        <f>[20]Dezembro!$J$34</f>
        <v>67.319999999999993</v>
      </c>
      <c r="AF24" s="13">
        <f>[20]Dezembro!$J$35</f>
        <v>51.84</v>
      </c>
      <c r="AG24" s="36">
        <f t="shared" si="3"/>
        <v>75.239999999999995</v>
      </c>
      <c r="AH24" s="66">
        <f t="shared" si="4"/>
        <v>40.250322580645147</v>
      </c>
    </row>
    <row r="25" spans="1:34" ht="17.100000000000001" customHeight="1" x14ac:dyDescent="0.2">
      <c r="A25" s="38" t="s">
        <v>15</v>
      </c>
      <c r="B25" s="13">
        <f>[21]Dezembro!$J$5</f>
        <v>32.04</v>
      </c>
      <c r="C25" s="13">
        <f>[21]Dezembro!$J$6</f>
        <v>40.680000000000007</v>
      </c>
      <c r="D25" s="13">
        <f>[21]Dezembro!$J$7</f>
        <v>30.6</v>
      </c>
      <c r="E25" s="13">
        <f>[21]Dezembro!$J$8</f>
        <v>26.28</v>
      </c>
      <c r="F25" s="13">
        <f>[21]Dezembro!$J$9</f>
        <v>23.040000000000003</v>
      </c>
      <c r="G25" s="13">
        <f>[21]Dezembro!$J$10</f>
        <v>37.080000000000005</v>
      </c>
      <c r="H25" s="13">
        <f>[21]Dezembro!$J$11</f>
        <v>37.080000000000005</v>
      </c>
      <c r="I25" s="13">
        <f>[21]Dezembro!$J$12</f>
        <v>20.52</v>
      </c>
      <c r="J25" s="13">
        <f>[21]Dezembro!$J$13</f>
        <v>27.720000000000002</v>
      </c>
      <c r="K25" s="13">
        <f>[21]Dezembro!$J$14</f>
        <v>28.44</v>
      </c>
      <c r="L25" s="13">
        <f>[21]Dezembro!$J$15</f>
        <v>37.440000000000005</v>
      </c>
      <c r="M25" s="13">
        <f>[21]Dezembro!$J$16</f>
        <v>28.44</v>
      </c>
      <c r="N25" s="13">
        <f>[21]Dezembro!$J$17</f>
        <v>40.32</v>
      </c>
      <c r="O25" s="13">
        <f>[21]Dezembro!$J$18</f>
        <v>28.08</v>
      </c>
      <c r="P25" s="13">
        <f>[21]Dezembro!$J$19</f>
        <v>30.6</v>
      </c>
      <c r="Q25" s="13">
        <f>[21]Dezembro!$J$20</f>
        <v>39.24</v>
      </c>
      <c r="R25" s="13">
        <f>[21]Dezembro!$J$21</f>
        <v>36</v>
      </c>
      <c r="S25" s="13">
        <f>[21]Dezembro!$J$22</f>
        <v>44.28</v>
      </c>
      <c r="T25" s="13">
        <f>[21]Dezembro!$J$23</f>
        <v>39.6</v>
      </c>
      <c r="U25" s="13">
        <f>[21]Dezembro!$J$24</f>
        <v>36.72</v>
      </c>
      <c r="V25" s="13">
        <f>[21]Dezembro!$J$25</f>
        <v>45</v>
      </c>
      <c r="W25" s="13">
        <f>[21]Dezembro!$J$26</f>
        <v>35.28</v>
      </c>
      <c r="X25" s="13">
        <f>[21]Dezembro!$J$27</f>
        <v>39.96</v>
      </c>
      <c r="Y25" s="13">
        <f>[21]Dezembro!$J$28</f>
        <v>58.32</v>
      </c>
      <c r="Z25" s="13">
        <f>[21]Dezembro!$J$29</f>
        <v>30.240000000000002</v>
      </c>
      <c r="AA25" s="13">
        <f>[21]Dezembro!$J$30</f>
        <v>37.080000000000005</v>
      </c>
      <c r="AB25" s="13">
        <f>[21]Dezembro!$J$31</f>
        <v>38.159999999999997</v>
      </c>
      <c r="AC25" s="13">
        <f>[21]Dezembro!$J$32</f>
        <v>45.36</v>
      </c>
      <c r="AD25" s="13">
        <f>[21]Dezembro!$J$33</f>
        <v>35.64</v>
      </c>
      <c r="AE25" s="13">
        <f>[21]Dezembro!$J$34</f>
        <v>38.159999999999997</v>
      </c>
      <c r="AF25" s="13">
        <f>[21]Dezembro!$J$35</f>
        <v>46.080000000000005</v>
      </c>
      <c r="AG25" s="36">
        <f t="shared" si="3"/>
        <v>58.32</v>
      </c>
      <c r="AH25" s="66">
        <f t="shared" si="4"/>
        <v>35.918709677419365</v>
      </c>
    </row>
    <row r="26" spans="1:34" ht="17.100000000000001" customHeight="1" x14ac:dyDescent="0.2">
      <c r="A26" s="38" t="s">
        <v>64</v>
      </c>
      <c r="B26" s="13">
        <f>[22]Dezembro!$J$5</f>
        <v>13.68</v>
      </c>
      <c r="C26" s="13">
        <f>[22]Dezembro!$J$6</f>
        <v>17.64</v>
      </c>
      <c r="D26" s="13">
        <f>[22]Dezembro!$J$7</f>
        <v>26.28</v>
      </c>
      <c r="E26" s="13">
        <f>[22]Dezembro!$J$8</f>
        <v>27.36</v>
      </c>
      <c r="F26" s="13">
        <f>[22]Dezembro!$J$9</f>
        <v>25.92</v>
      </c>
      <c r="G26" s="13">
        <f>[22]Dezembro!$J$10</f>
        <v>30.96</v>
      </c>
      <c r="H26" s="13">
        <f>[22]Dezembro!$J$11</f>
        <v>46.800000000000004</v>
      </c>
      <c r="I26" s="13">
        <f>[22]Dezembro!$J$12</f>
        <v>17.28</v>
      </c>
      <c r="J26" s="13">
        <f>[22]Dezembro!$J$13</f>
        <v>51.480000000000004</v>
      </c>
      <c r="K26" s="13">
        <f>[22]Dezembro!$J$14</f>
        <v>21.96</v>
      </c>
      <c r="L26" s="13">
        <f>[22]Dezembro!$J$15</f>
        <v>24.840000000000003</v>
      </c>
      <c r="M26" s="13">
        <f>[22]Dezembro!$J$16</f>
        <v>18</v>
      </c>
      <c r="N26" s="13">
        <f>[22]Dezembro!$J$17</f>
        <v>27</v>
      </c>
      <c r="O26" s="13">
        <f>[22]Dezembro!$J$18</f>
        <v>25.92</v>
      </c>
      <c r="P26" s="13">
        <f>[22]Dezembro!$J$19</f>
        <v>23.759999999999998</v>
      </c>
      <c r="Q26" s="13">
        <f>[22]Dezembro!$J$20</f>
        <v>43.56</v>
      </c>
      <c r="R26" s="13">
        <f>[22]Dezembro!$J$21</f>
        <v>34.200000000000003</v>
      </c>
      <c r="S26" s="13">
        <f>[22]Dezembro!$J$22</f>
        <v>48.96</v>
      </c>
      <c r="T26" s="13">
        <f>[22]Dezembro!$J$23</f>
        <v>27.36</v>
      </c>
      <c r="U26" s="13">
        <f>[22]Dezembro!$J$24</f>
        <v>50.4</v>
      </c>
      <c r="V26" s="13">
        <f>[22]Dezembro!$J$25</f>
        <v>41.76</v>
      </c>
      <c r="W26" s="13">
        <f>[22]Dezembro!$J$26</f>
        <v>41.76</v>
      </c>
      <c r="X26" s="13">
        <f>[22]Dezembro!$J$27</f>
        <v>57.960000000000008</v>
      </c>
      <c r="Y26" s="13">
        <f>[22]Dezembro!$J$28</f>
        <v>32.76</v>
      </c>
      <c r="Z26" s="13">
        <f>[22]Dezembro!$J$29</f>
        <v>26.28</v>
      </c>
      <c r="AA26" s="13">
        <f>[22]Dezembro!$J$30</f>
        <v>35.64</v>
      </c>
      <c r="AB26" s="13">
        <f>[22]Dezembro!$J$31</f>
        <v>25.2</v>
      </c>
      <c r="AC26" s="13">
        <f>[22]Dezembro!$J$32</f>
        <v>43.56</v>
      </c>
      <c r="AD26" s="13">
        <f>[22]Dezembro!$J$33</f>
        <v>45.72</v>
      </c>
      <c r="AE26" s="13">
        <f>[22]Dezembro!$J$34</f>
        <v>23.040000000000003</v>
      </c>
      <c r="AF26" s="13">
        <f>[22]Dezembro!$J$35</f>
        <v>29.880000000000003</v>
      </c>
      <c r="AG26" s="36">
        <f t="shared" ref="AG26:AG32" si="5">MAX(B26:AF26)</f>
        <v>57.960000000000008</v>
      </c>
      <c r="AH26" s="66">
        <f t="shared" si="4"/>
        <v>32.481290322580641</v>
      </c>
    </row>
    <row r="27" spans="1:34" ht="17.100000000000001" customHeight="1" x14ac:dyDescent="0.2">
      <c r="A27" s="38" t="s">
        <v>17</v>
      </c>
      <c r="B27" s="13">
        <f>[23]Dezembro!$J$5</f>
        <v>25.56</v>
      </c>
      <c r="C27" s="13">
        <f>[23]Dezembro!$J$6</f>
        <v>26.28</v>
      </c>
      <c r="D27" s="13">
        <f>[23]Dezembro!$J$7</f>
        <v>21.240000000000002</v>
      </c>
      <c r="E27" s="13">
        <f>[23]Dezembro!$J$8</f>
        <v>22.68</v>
      </c>
      <c r="F27" s="13">
        <f>[23]Dezembro!$J$9</f>
        <v>36.72</v>
      </c>
      <c r="G27" s="13">
        <f>[23]Dezembro!$J$10</f>
        <v>34.92</v>
      </c>
      <c r="H27" s="13">
        <f>[23]Dezembro!$J$11</f>
        <v>35.28</v>
      </c>
      <c r="I27" s="13">
        <f>[23]Dezembro!$J$12</f>
        <v>18.720000000000002</v>
      </c>
      <c r="J27" s="13">
        <f>[23]Dezembro!$J$13</f>
        <v>24.48</v>
      </c>
      <c r="K27" s="13">
        <f>[23]Dezembro!$J$14</f>
        <v>19.079999999999998</v>
      </c>
      <c r="L27" s="13">
        <f>[23]Dezembro!$J$15</f>
        <v>33.119999999999997</v>
      </c>
      <c r="M27" s="13">
        <f>[23]Dezembro!$J$16</f>
        <v>24.840000000000003</v>
      </c>
      <c r="N27" s="13">
        <f>[23]Dezembro!$J$17</f>
        <v>27</v>
      </c>
      <c r="O27" s="13">
        <f>[23]Dezembro!$J$18</f>
        <v>22.32</v>
      </c>
      <c r="P27" s="13">
        <f>[23]Dezembro!$J$19</f>
        <v>24.840000000000003</v>
      </c>
      <c r="Q27" s="13">
        <f>[23]Dezembro!$J$20</f>
        <v>45.36</v>
      </c>
      <c r="R27" s="13">
        <f>[23]Dezembro!$J$21</f>
        <v>44.64</v>
      </c>
      <c r="S27" s="13">
        <f>[23]Dezembro!$J$22</f>
        <v>41.04</v>
      </c>
      <c r="T27" s="13">
        <f>[23]Dezembro!$J$23</f>
        <v>28.44</v>
      </c>
      <c r="U27" s="13">
        <f>[23]Dezembro!$J$24</f>
        <v>43.92</v>
      </c>
      <c r="V27" s="13">
        <f>[23]Dezembro!$J$25</f>
        <v>29.880000000000003</v>
      </c>
      <c r="W27" s="13">
        <f>[23]Dezembro!$J$26</f>
        <v>33.840000000000003</v>
      </c>
      <c r="X27" s="13">
        <f>[23]Dezembro!$J$27</f>
        <v>40.32</v>
      </c>
      <c r="Y27" s="13">
        <f>[23]Dezembro!$J$28</f>
        <v>41.76</v>
      </c>
      <c r="Z27" s="13">
        <f>[23]Dezembro!$J$29</f>
        <v>20.52</v>
      </c>
      <c r="AA27" s="13">
        <f>[23]Dezembro!$J$30</f>
        <v>53.64</v>
      </c>
      <c r="AB27" s="13">
        <f>[23]Dezembro!$J$31</f>
        <v>38.159999999999997</v>
      </c>
      <c r="AC27" s="13">
        <f>[23]Dezembro!$J$32</f>
        <v>27</v>
      </c>
      <c r="AD27" s="13">
        <f>[23]Dezembro!$J$33</f>
        <v>42.84</v>
      </c>
      <c r="AE27" s="13">
        <f>[23]Dezembro!$J$34</f>
        <v>51.12</v>
      </c>
      <c r="AF27" s="13">
        <f>[23]Dezembro!$J$35</f>
        <v>49.680000000000007</v>
      </c>
      <c r="AG27" s="36">
        <f t="shared" si="5"/>
        <v>53.64</v>
      </c>
      <c r="AH27" s="66">
        <f t="shared" si="4"/>
        <v>33.201290322580647</v>
      </c>
    </row>
    <row r="28" spans="1:34" ht="17.100000000000001" customHeight="1" x14ac:dyDescent="0.2">
      <c r="A28" s="38" t="s">
        <v>18</v>
      </c>
      <c r="B28" s="13">
        <f>[24]Dezembro!$J$5</f>
        <v>32.4</v>
      </c>
      <c r="C28" s="13">
        <f>[24]Dezembro!$J$6</f>
        <v>28.44</v>
      </c>
      <c r="D28" s="13">
        <f>[24]Dezembro!$J$7</f>
        <v>32.04</v>
      </c>
      <c r="E28" s="13">
        <f>[24]Dezembro!$J$8</f>
        <v>30.6</v>
      </c>
      <c r="F28" s="13">
        <f>[24]Dezembro!$J$9</f>
        <v>29.16</v>
      </c>
      <c r="G28" s="13">
        <f>[24]Dezembro!$J$10</f>
        <v>43.2</v>
      </c>
      <c r="H28" s="13">
        <f>[24]Dezembro!$J$11</f>
        <v>46.080000000000005</v>
      </c>
      <c r="I28" s="13">
        <f>[24]Dezembro!$J$12</f>
        <v>30.6</v>
      </c>
      <c r="J28" s="13">
        <f>[24]Dezembro!$J$13</f>
        <v>30.6</v>
      </c>
      <c r="K28" s="13">
        <f>[24]Dezembro!$J$14</f>
        <v>47.16</v>
      </c>
      <c r="L28" s="13">
        <f>[24]Dezembro!$J$15</f>
        <v>28.44</v>
      </c>
      <c r="M28" s="13">
        <f>[24]Dezembro!$J$16</f>
        <v>27.720000000000002</v>
      </c>
      <c r="N28" s="13">
        <f>[24]Dezembro!$J$17</f>
        <v>61.560000000000009</v>
      </c>
      <c r="O28" s="13">
        <f>[24]Dezembro!$J$18</f>
        <v>25.2</v>
      </c>
      <c r="P28" s="13">
        <f>[24]Dezembro!$J$19</f>
        <v>37.440000000000005</v>
      </c>
      <c r="Q28" s="13">
        <f>[24]Dezembro!$J$20</f>
        <v>33.480000000000004</v>
      </c>
      <c r="R28" s="13">
        <f>[24]Dezembro!$J$21</f>
        <v>48.24</v>
      </c>
      <c r="S28" s="13">
        <f>[24]Dezembro!$J$22</f>
        <v>52.56</v>
      </c>
      <c r="T28" s="13">
        <f>[24]Dezembro!$J$23</f>
        <v>28.08</v>
      </c>
      <c r="U28" s="13">
        <f>[24]Dezembro!$J$24</f>
        <v>43.92</v>
      </c>
      <c r="V28" s="13">
        <f>[24]Dezembro!$J$25</f>
        <v>30.240000000000002</v>
      </c>
      <c r="W28" s="13">
        <f>[24]Dezembro!$J$26</f>
        <v>31.680000000000003</v>
      </c>
      <c r="X28" s="13">
        <f>[24]Dezembro!$J$27</f>
        <v>45</v>
      </c>
      <c r="Y28" s="13">
        <f>[24]Dezembro!$J$28</f>
        <v>38.159999999999997</v>
      </c>
      <c r="Z28" s="13">
        <f>[24]Dezembro!$J$29</f>
        <v>34.200000000000003</v>
      </c>
      <c r="AA28" s="13">
        <f>[24]Dezembro!$J$30</f>
        <v>37.800000000000004</v>
      </c>
      <c r="AB28" s="13">
        <f>[24]Dezembro!$J$31</f>
        <v>43.56</v>
      </c>
      <c r="AC28" s="13">
        <f>[24]Dezembro!$J$32</f>
        <v>36</v>
      </c>
      <c r="AD28" s="13">
        <f>[24]Dezembro!$J$33</f>
        <v>32.4</v>
      </c>
      <c r="AE28" s="13">
        <f>[24]Dezembro!$J$34</f>
        <v>45.36</v>
      </c>
      <c r="AF28" s="13">
        <f>[24]Dezembro!$J$35</f>
        <v>44.64</v>
      </c>
      <c r="AG28" s="36">
        <f t="shared" si="5"/>
        <v>61.560000000000009</v>
      </c>
      <c r="AH28" s="66">
        <f t="shared" si="4"/>
        <v>37.289032258064516</v>
      </c>
    </row>
    <row r="29" spans="1:34" ht="17.100000000000001" customHeight="1" x14ac:dyDescent="0.2">
      <c r="A29" s="38" t="s">
        <v>19</v>
      </c>
      <c r="B29" s="13">
        <f>[25]Dezembro!$J$5</f>
        <v>25.92</v>
      </c>
      <c r="C29" s="13">
        <f>[25]Dezembro!$J$6</f>
        <v>39.96</v>
      </c>
      <c r="D29" s="13">
        <f>[25]Dezembro!$J$7</f>
        <v>33.480000000000004</v>
      </c>
      <c r="E29" s="13">
        <f>[25]Dezembro!$J$8</f>
        <v>20.88</v>
      </c>
      <c r="F29" s="13">
        <f>[25]Dezembro!$J$9</f>
        <v>21.96</v>
      </c>
      <c r="G29" s="13">
        <f>[25]Dezembro!$J$10</f>
        <v>34.56</v>
      </c>
      <c r="H29" s="13">
        <f>[25]Dezembro!$J$11</f>
        <v>28.44</v>
      </c>
      <c r="I29" s="13">
        <f>[25]Dezembro!$J$12</f>
        <v>15.120000000000001</v>
      </c>
      <c r="J29" s="13">
        <f>[25]Dezembro!$J$13</f>
        <v>28.08</v>
      </c>
      <c r="K29" s="13">
        <f>[25]Dezembro!$J$14</f>
        <v>28.08</v>
      </c>
      <c r="L29" s="13">
        <f>[25]Dezembro!$J$15</f>
        <v>31.680000000000003</v>
      </c>
      <c r="M29" s="13">
        <f>[25]Dezembro!$J$16</f>
        <v>43.2</v>
      </c>
      <c r="N29" s="13">
        <f>[25]Dezembro!$J$17</f>
        <v>37.440000000000005</v>
      </c>
      <c r="O29" s="13">
        <f>[25]Dezembro!$J$18</f>
        <v>31.319999999999997</v>
      </c>
      <c r="P29" s="13">
        <f>[25]Dezembro!$J$19</f>
        <v>39.96</v>
      </c>
      <c r="Q29" s="13">
        <f>[25]Dezembro!$J$20</f>
        <v>41.4</v>
      </c>
      <c r="R29" s="13">
        <f>[25]Dezembro!$J$21</f>
        <v>51.84</v>
      </c>
      <c r="S29" s="13">
        <f>[25]Dezembro!$J$22</f>
        <v>45</v>
      </c>
      <c r="T29" s="13">
        <f>[25]Dezembro!$J$23</f>
        <v>33.119999999999997</v>
      </c>
      <c r="U29" s="13">
        <f>[25]Dezembro!$J$24</f>
        <v>43.2</v>
      </c>
      <c r="V29" s="13">
        <f>[25]Dezembro!$J$25</f>
        <v>34.200000000000003</v>
      </c>
      <c r="W29" s="13">
        <f>[25]Dezembro!$J$26</f>
        <v>23.040000000000003</v>
      </c>
      <c r="X29" s="13">
        <f>[25]Dezembro!$J$27</f>
        <v>37.440000000000005</v>
      </c>
      <c r="Y29" s="13">
        <f>[25]Dezembro!$J$28</f>
        <v>32.04</v>
      </c>
      <c r="Z29" s="13">
        <f>[25]Dezembro!$J$29</f>
        <v>19.079999999999998</v>
      </c>
      <c r="AA29" s="13">
        <f>[25]Dezembro!$J$30</f>
        <v>46.080000000000005</v>
      </c>
      <c r="AB29" s="13">
        <f>[25]Dezembro!$J$31</f>
        <v>30.96</v>
      </c>
      <c r="AC29" s="13">
        <f>[25]Dezembro!$J$32</f>
        <v>28.44</v>
      </c>
      <c r="AD29" s="13">
        <f>[25]Dezembro!$J$33</f>
        <v>36</v>
      </c>
      <c r="AE29" s="13">
        <f>[25]Dezembro!$J$34</f>
        <v>43.56</v>
      </c>
      <c r="AF29" s="13">
        <f>[25]Dezembro!$J$35</f>
        <v>29.880000000000003</v>
      </c>
      <c r="AG29" s="36">
        <f t="shared" si="5"/>
        <v>51.84</v>
      </c>
      <c r="AH29" s="66">
        <f t="shared" si="4"/>
        <v>33.398709677419369</v>
      </c>
    </row>
    <row r="30" spans="1:34" ht="17.100000000000001" customHeight="1" x14ac:dyDescent="0.2">
      <c r="A30" s="38" t="s">
        <v>31</v>
      </c>
      <c r="B30" s="13">
        <f>[26]Dezembro!$J$5</f>
        <v>27</v>
      </c>
      <c r="C30" s="13">
        <f>[26]Dezembro!$J$6</f>
        <v>30.6</v>
      </c>
      <c r="D30" s="13">
        <f>[26]Dezembro!$J$7</f>
        <v>28.44</v>
      </c>
      <c r="E30" s="13">
        <f>[26]Dezembro!$J$8</f>
        <v>22.32</v>
      </c>
      <c r="F30" s="13">
        <f>[26]Dezembro!$J$9</f>
        <v>29.16</v>
      </c>
      <c r="G30" s="13">
        <f>[26]Dezembro!$J$10</f>
        <v>33.840000000000003</v>
      </c>
      <c r="H30" s="13">
        <f>[26]Dezembro!$J$11</f>
        <v>34.92</v>
      </c>
      <c r="I30" s="13">
        <f>[26]Dezembro!$J$12</f>
        <v>26.64</v>
      </c>
      <c r="J30" s="13">
        <f>[26]Dezembro!$J$13</f>
        <v>24.840000000000003</v>
      </c>
      <c r="K30" s="13">
        <f>[26]Dezembro!$J$14</f>
        <v>26.64</v>
      </c>
      <c r="L30" s="13">
        <f>[26]Dezembro!$J$15</f>
        <v>36</v>
      </c>
      <c r="M30" s="13">
        <f>[26]Dezembro!$J$16</f>
        <v>25.92</v>
      </c>
      <c r="N30" s="13">
        <f>[26]Dezembro!$J$17</f>
        <v>41.76</v>
      </c>
      <c r="O30" s="13">
        <f>[26]Dezembro!$J$18</f>
        <v>29.880000000000003</v>
      </c>
      <c r="P30" s="13">
        <f>[26]Dezembro!$J$19</f>
        <v>31.319999999999997</v>
      </c>
      <c r="Q30" s="13">
        <f>[26]Dezembro!$J$20</f>
        <v>42.480000000000004</v>
      </c>
      <c r="R30" s="13">
        <f>[26]Dezembro!$J$21</f>
        <v>58.32</v>
      </c>
      <c r="S30" s="13">
        <f>[26]Dezembro!$J$22</f>
        <v>47.88</v>
      </c>
      <c r="T30" s="13">
        <f>[26]Dezembro!$J$23</f>
        <v>43.2</v>
      </c>
      <c r="U30" s="13">
        <f>[26]Dezembro!$J$24</f>
        <v>26.28</v>
      </c>
      <c r="V30" s="13">
        <f>[26]Dezembro!$J$25</f>
        <v>35.28</v>
      </c>
      <c r="W30" s="13">
        <f>[26]Dezembro!$J$26</f>
        <v>37.080000000000005</v>
      </c>
      <c r="X30" s="13">
        <f>[26]Dezembro!$J$27</f>
        <v>52.92</v>
      </c>
      <c r="Y30" s="13">
        <f>[26]Dezembro!$J$28</f>
        <v>42.84</v>
      </c>
      <c r="Z30" s="13">
        <f>[26]Dezembro!$J$29</f>
        <v>24.48</v>
      </c>
      <c r="AA30" s="13">
        <f>[26]Dezembro!$J$30</f>
        <v>36.36</v>
      </c>
      <c r="AB30" s="13">
        <f>[26]Dezembro!$J$31</f>
        <v>72.72</v>
      </c>
      <c r="AC30" s="13">
        <f>[26]Dezembro!$J$32</f>
        <v>28.8</v>
      </c>
      <c r="AD30" s="13">
        <f>[26]Dezembro!$J$33</f>
        <v>31.319999999999997</v>
      </c>
      <c r="AE30" s="13">
        <f>[26]Dezembro!$J$34</f>
        <v>48.6</v>
      </c>
      <c r="AF30" s="13">
        <f>[26]Dezembro!$J$35</f>
        <v>42.12</v>
      </c>
      <c r="AG30" s="36">
        <f>MAX(B30:AF30)</f>
        <v>72.72</v>
      </c>
      <c r="AH30" s="66">
        <f>AVERAGE(B30:AF30)</f>
        <v>36.127741935483861</v>
      </c>
    </row>
    <row r="31" spans="1:34" ht="17.100000000000001" customHeight="1" x14ac:dyDescent="0.2">
      <c r="A31" s="38" t="s">
        <v>49</v>
      </c>
      <c r="B31" s="13">
        <f>[27]Dezembro!$J$5</f>
        <v>38.519999999999996</v>
      </c>
      <c r="C31" s="13">
        <f>[27]Dezembro!$J$6</f>
        <v>33.119999999999997</v>
      </c>
      <c r="D31" s="13">
        <f>[27]Dezembro!$J$7</f>
        <v>41.4</v>
      </c>
      <c r="E31" s="13">
        <f>[27]Dezembro!$J$8</f>
        <v>48.6</v>
      </c>
      <c r="F31" s="13">
        <f>[27]Dezembro!$J$9</f>
        <v>50.4</v>
      </c>
      <c r="G31" s="13">
        <f>[27]Dezembro!$J$10</f>
        <v>50.4</v>
      </c>
      <c r="H31" s="13">
        <f>[27]Dezembro!$J$11</f>
        <v>34.56</v>
      </c>
      <c r="I31" s="13">
        <f>[27]Dezembro!$J$12</f>
        <v>42.480000000000004</v>
      </c>
      <c r="J31" s="13">
        <f>[27]Dezembro!$J$13</f>
        <v>26.64</v>
      </c>
      <c r="K31" s="13">
        <f>[27]Dezembro!$J$14</f>
        <v>43.56</v>
      </c>
      <c r="L31" s="13">
        <f>[27]Dezembro!$J$15</f>
        <v>27</v>
      </c>
      <c r="M31" s="13">
        <f>[27]Dezembro!$J$16</f>
        <v>25.92</v>
      </c>
      <c r="N31" s="13">
        <f>[27]Dezembro!$J$17</f>
        <v>33.480000000000004</v>
      </c>
      <c r="O31" s="13">
        <f>[27]Dezembro!$J$18</f>
        <v>31.319999999999997</v>
      </c>
      <c r="P31" s="13">
        <f>[27]Dezembro!$J$19</f>
        <v>39.96</v>
      </c>
      <c r="Q31" s="13">
        <f>[27]Dezembro!$J$20</f>
        <v>49.680000000000007</v>
      </c>
      <c r="R31" s="13">
        <f>[27]Dezembro!$J$21</f>
        <v>45</v>
      </c>
      <c r="S31" s="13">
        <f>[27]Dezembro!$J$22</f>
        <v>46.800000000000004</v>
      </c>
      <c r="T31" s="13">
        <f>[27]Dezembro!$J$23</f>
        <v>24.12</v>
      </c>
      <c r="U31" s="13">
        <f>[27]Dezembro!$J$24</f>
        <v>36</v>
      </c>
      <c r="V31" s="13">
        <f>[27]Dezembro!$J$25</f>
        <v>41.76</v>
      </c>
      <c r="W31" s="13">
        <f>[27]Dezembro!$J$26</f>
        <v>43.56</v>
      </c>
      <c r="X31" s="13">
        <f>[27]Dezembro!$J$27</f>
        <v>56.519999999999996</v>
      </c>
      <c r="Y31" s="13">
        <f>[27]Dezembro!$J$28</f>
        <v>47.88</v>
      </c>
      <c r="Z31" s="13">
        <f>[27]Dezembro!$J$29</f>
        <v>68.039999999999992</v>
      </c>
      <c r="AA31" s="13">
        <f>[27]Dezembro!$J$30</f>
        <v>50.76</v>
      </c>
      <c r="AB31" s="13">
        <f>[27]Dezembro!$J$31</f>
        <v>33.840000000000003</v>
      </c>
      <c r="AC31" s="13">
        <f>[27]Dezembro!$J$32</f>
        <v>37.440000000000005</v>
      </c>
      <c r="AD31" s="13">
        <f>[27]Dezembro!$J$33</f>
        <v>32.4</v>
      </c>
      <c r="AE31" s="13">
        <f>[27]Dezembro!$J$34</f>
        <v>47.88</v>
      </c>
      <c r="AF31" s="13">
        <f>[27]Dezembro!$J$35</f>
        <v>46.800000000000004</v>
      </c>
      <c r="AG31" s="36">
        <f>MAX(B31:AF31)</f>
        <v>68.039999999999992</v>
      </c>
      <c r="AH31" s="66">
        <f>AVERAGE(B31:AF31)</f>
        <v>41.156129032258079</v>
      </c>
    </row>
    <row r="32" spans="1:34" ht="17.100000000000001" customHeight="1" x14ac:dyDescent="0.2">
      <c r="A32" s="38" t="s">
        <v>20</v>
      </c>
      <c r="B32" s="13">
        <f>[28]Dezembro!$J$5</f>
        <v>32.04</v>
      </c>
      <c r="C32" s="13">
        <f>[28]Dezembro!$J$6</f>
        <v>22.32</v>
      </c>
      <c r="D32" s="13">
        <f>[28]Dezembro!$J$7</f>
        <v>22.32</v>
      </c>
      <c r="E32" s="13">
        <f>[28]Dezembro!$J$8</f>
        <v>37.800000000000004</v>
      </c>
      <c r="F32" s="13">
        <f>[28]Dezembro!$J$9</f>
        <v>28.08</v>
      </c>
      <c r="G32" s="13">
        <f>[28]Dezembro!$J$10</f>
        <v>38.880000000000003</v>
      </c>
      <c r="H32" s="13">
        <f>[28]Dezembro!$J$11</f>
        <v>43.2</v>
      </c>
      <c r="I32" s="13">
        <f>[28]Dezembro!$J$12</f>
        <v>25.56</v>
      </c>
      <c r="J32" s="13">
        <f>[28]Dezembro!$J$13</f>
        <v>20.52</v>
      </c>
      <c r="K32" s="13">
        <f>[28]Dezembro!$J$14</f>
        <v>28.08</v>
      </c>
      <c r="L32" s="13">
        <f>[28]Dezembro!$J$15</f>
        <v>26.64</v>
      </c>
      <c r="M32" s="13">
        <f>[28]Dezembro!$J$16</f>
        <v>26.64</v>
      </c>
      <c r="N32" s="13">
        <f>[28]Dezembro!$J$17</f>
        <v>30.96</v>
      </c>
      <c r="O32" s="13">
        <f>[28]Dezembro!$J$18</f>
        <v>30.96</v>
      </c>
      <c r="P32" s="13">
        <f>[28]Dezembro!$J$19</f>
        <v>23.759999999999998</v>
      </c>
      <c r="Q32" s="13">
        <f>[28]Dezembro!$J$20</f>
        <v>32.4</v>
      </c>
      <c r="R32" s="13">
        <f>[28]Dezembro!$J$21</f>
        <v>44.28</v>
      </c>
      <c r="S32" s="13">
        <f>[28]Dezembro!$J$22</f>
        <v>36.36</v>
      </c>
      <c r="T32" s="13">
        <f>[28]Dezembro!$J$23</f>
        <v>28.08</v>
      </c>
      <c r="U32" s="13">
        <f>[28]Dezembro!$J$24</f>
        <v>42.12</v>
      </c>
      <c r="V32" s="13">
        <f>[28]Dezembro!$J$25</f>
        <v>20.16</v>
      </c>
      <c r="W32" s="13">
        <f>[28]Dezembro!$J$26</f>
        <v>24.48</v>
      </c>
      <c r="X32" s="13">
        <f>[28]Dezembro!$J$27</f>
        <v>43.56</v>
      </c>
      <c r="Y32" s="13">
        <f>[28]Dezembro!$J$28</f>
        <v>28.8</v>
      </c>
      <c r="Z32" s="13">
        <f>[28]Dezembro!$J$29</f>
        <v>27.720000000000002</v>
      </c>
      <c r="AA32" s="13">
        <f>[28]Dezembro!$J$30</f>
        <v>40.32</v>
      </c>
      <c r="AB32" s="13">
        <f>[28]Dezembro!$J$31</f>
        <v>23.400000000000002</v>
      </c>
      <c r="AC32" s="13">
        <f>[28]Dezembro!$J$32</f>
        <v>44.64</v>
      </c>
      <c r="AD32" s="13">
        <f>[28]Dezembro!$J$33</f>
        <v>43.2</v>
      </c>
      <c r="AE32" s="13">
        <f>[28]Dezembro!$J$34</f>
        <v>34.200000000000003</v>
      </c>
      <c r="AF32" s="13">
        <f>[28]Dezembro!$J$35</f>
        <v>36</v>
      </c>
      <c r="AG32" s="36">
        <f t="shared" si="5"/>
        <v>44.64</v>
      </c>
      <c r="AH32" s="66">
        <f>AVERAGE(B32:AF32)</f>
        <v>31.854193548387094</v>
      </c>
    </row>
    <row r="33" spans="1:34" s="5" customFormat="1" ht="17.100000000000001" customHeight="1" thickBot="1" x14ac:dyDescent="0.25">
      <c r="A33" s="102" t="s">
        <v>33</v>
      </c>
      <c r="B33" s="103">
        <f t="shared" ref="B33:AG33" si="6">MAX(B5:B32)</f>
        <v>49.680000000000007</v>
      </c>
      <c r="C33" s="103">
        <f t="shared" si="6"/>
        <v>48.6</v>
      </c>
      <c r="D33" s="103">
        <f t="shared" si="6"/>
        <v>42.12</v>
      </c>
      <c r="E33" s="103">
        <f t="shared" si="6"/>
        <v>48.6</v>
      </c>
      <c r="F33" s="103">
        <f t="shared" si="6"/>
        <v>58.680000000000007</v>
      </c>
      <c r="G33" s="103">
        <f t="shared" si="6"/>
        <v>52.2</v>
      </c>
      <c r="H33" s="103">
        <f t="shared" si="6"/>
        <v>64.8</v>
      </c>
      <c r="I33" s="103">
        <f t="shared" si="6"/>
        <v>48.24</v>
      </c>
      <c r="J33" s="103">
        <f t="shared" si="6"/>
        <v>51.480000000000004</v>
      </c>
      <c r="K33" s="103">
        <f t="shared" si="6"/>
        <v>47.519999999999996</v>
      </c>
      <c r="L33" s="103">
        <f t="shared" si="6"/>
        <v>39.96</v>
      </c>
      <c r="M33" s="103">
        <f t="shared" si="6"/>
        <v>46.800000000000004</v>
      </c>
      <c r="N33" s="103">
        <f t="shared" si="6"/>
        <v>61.560000000000009</v>
      </c>
      <c r="O33" s="103">
        <f t="shared" si="6"/>
        <v>33.119999999999997</v>
      </c>
      <c r="P33" s="103">
        <f t="shared" si="6"/>
        <v>39.96</v>
      </c>
      <c r="Q33" s="103">
        <f t="shared" si="6"/>
        <v>78.84</v>
      </c>
      <c r="R33" s="103">
        <f t="shared" si="6"/>
        <v>71.28</v>
      </c>
      <c r="S33" s="103">
        <f t="shared" si="6"/>
        <v>62.639999999999993</v>
      </c>
      <c r="T33" s="103">
        <f t="shared" si="6"/>
        <v>62.639999999999993</v>
      </c>
      <c r="U33" s="103">
        <f t="shared" si="6"/>
        <v>75.239999999999995</v>
      </c>
      <c r="V33" s="103">
        <f t="shared" si="6"/>
        <v>52.92</v>
      </c>
      <c r="W33" s="103">
        <f t="shared" si="6"/>
        <v>59.04</v>
      </c>
      <c r="X33" s="103">
        <f t="shared" si="6"/>
        <v>57.960000000000008</v>
      </c>
      <c r="Y33" s="103">
        <f t="shared" si="6"/>
        <v>58.32</v>
      </c>
      <c r="Z33" s="103">
        <f t="shared" si="6"/>
        <v>68.039999999999992</v>
      </c>
      <c r="AA33" s="103">
        <f t="shared" si="6"/>
        <v>65.160000000000011</v>
      </c>
      <c r="AB33" s="103">
        <f t="shared" si="6"/>
        <v>72.72</v>
      </c>
      <c r="AC33" s="103">
        <f t="shared" si="6"/>
        <v>45.36</v>
      </c>
      <c r="AD33" s="103">
        <f t="shared" si="6"/>
        <v>69.48</v>
      </c>
      <c r="AE33" s="103">
        <f t="shared" si="6"/>
        <v>69.12</v>
      </c>
      <c r="AF33" s="103">
        <f t="shared" si="6"/>
        <v>61.92</v>
      </c>
      <c r="AG33" s="118">
        <f t="shared" si="6"/>
        <v>78.84</v>
      </c>
      <c r="AH33" s="113">
        <f>AVERAGE(AH5:AH32)</f>
        <v>34.32781673679289</v>
      </c>
    </row>
    <row r="34" spans="1:34" x14ac:dyDescent="0.2">
      <c r="A34" s="92"/>
      <c r="B34" s="93"/>
      <c r="C34" s="93"/>
      <c r="D34" s="93" t="s">
        <v>59</v>
      </c>
      <c r="E34" s="93"/>
      <c r="F34" s="93"/>
      <c r="G34" s="93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5"/>
      <c r="AE34" s="96"/>
      <c r="AF34" s="99"/>
      <c r="AG34" s="99"/>
      <c r="AH34" s="119"/>
    </row>
    <row r="35" spans="1:34" x14ac:dyDescent="0.2">
      <c r="A35" s="97"/>
      <c r="B35" s="98" t="s">
        <v>60</v>
      </c>
      <c r="C35" s="98"/>
      <c r="D35" s="98"/>
      <c r="E35" s="98"/>
      <c r="F35" s="98"/>
      <c r="G35" s="98"/>
      <c r="H35" s="98"/>
      <c r="I35" s="98"/>
      <c r="J35" s="44"/>
      <c r="K35" s="44"/>
      <c r="L35" s="44"/>
      <c r="M35" s="44" t="s">
        <v>51</v>
      </c>
      <c r="N35" s="44"/>
      <c r="O35" s="44"/>
      <c r="P35" s="44"/>
      <c r="Q35" s="44"/>
      <c r="R35" s="44"/>
      <c r="S35" s="44"/>
      <c r="T35" s="156" t="s">
        <v>61</v>
      </c>
      <c r="U35" s="156"/>
      <c r="V35" s="156"/>
      <c r="W35" s="156"/>
      <c r="X35" s="156"/>
      <c r="Y35" s="44"/>
      <c r="Z35" s="44"/>
      <c r="AA35" s="44"/>
      <c r="AB35" s="44"/>
      <c r="AC35" s="44"/>
      <c r="AD35" s="56"/>
      <c r="AE35" s="44"/>
      <c r="AF35" s="44"/>
      <c r="AG35" s="56"/>
      <c r="AH35" s="78"/>
    </row>
    <row r="36" spans="1:34" x14ac:dyDescent="0.2">
      <c r="A36" s="43"/>
      <c r="B36" s="44"/>
      <c r="C36" s="44"/>
      <c r="D36" s="44"/>
      <c r="E36" s="44"/>
      <c r="F36" s="44"/>
      <c r="G36" s="44"/>
      <c r="H36" s="44"/>
      <c r="I36" s="44"/>
      <c r="J36" s="47"/>
      <c r="K36" s="47"/>
      <c r="L36" s="47"/>
      <c r="M36" s="47" t="s">
        <v>52</v>
      </c>
      <c r="N36" s="47"/>
      <c r="O36" s="47"/>
      <c r="P36" s="47"/>
      <c r="Q36" s="44"/>
      <c r="R36" s="44"/>
      <c r="S36" s="44"/>
      <c r="T36" s="157" t="s">
        <v>62</v>
      </c>
      <c r="U36" s="157"/>
      <c r="V36" s="157"/>
      <c r="W36" s="157"/>
      <c r="X36" s="157"/>
      <c r="Y36" s="44"/>
      <c r="Z36" s="44"/>
      <c r="AA36" s="44"/>
      <c r="AB36" s="44"/>
      <c r="AC36" s="44"/>
      <c r="AD36" s="56"/>
      <c r="AE36" s="89"/>
      <c r="AF36" s="100"/>
      <c r="AG36" s="44"/>
      <c r="AH36" s="78"/>
    </row>
    <row r="37" spans="1:34" x14ac:dyDescent="0.2">
      <c r="A37" s="97"/>
      <c r="B37" s="46"/>
      <c r="C37" s="46"/>
      <c r="D37" s="46"/>
      <c r="E37" s="46"/>
      <c r="F37" s="46"/>
      <c r="G37" s="46"/>
      <c r="H37" s="46"/>
      <c r="I37" s="46"/>
      <c r="J37" s="46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56"/>
      <c r="AE37" s="89"/>
      <c r="AF37" s="100"/>
      <c r="AG37" s="47"/>
      <c r="AH37" s="78"/>
    </row>
    <row r="38" spans="1:34" ht="13.5" thickBot="1" x14ac:dyDescent="0.2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50"/>
      <c r="AH38" s="51"/>
    </row>
    <row r="39" spans="1:34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 t="s">
        <v>50</v>
      </c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88"/>
      <c r="AH39" s="89"/>
    </row>
    <row r="40" spans="1:34" x14ac:dyDescent="0.2">
      <c r="A40" s="44"/>
      <c r="B40" s="44"/>
      <c r="C40" s="44"/>
      <c r="D40" s="44"/>
      <c r="E40" s="44"/>
      <c r="F40" s="44"/>
      <c r="G40" s="44"/>
      <c r="H40" s="44" t="s">
        <v>50</v>
      </c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 t="s">
        <v>50</v>
      </c>
      <c r="Y40" s="44"/>
      <c r="Z40" s="44"/>
      <c r="AA40" s="44"/>
      <c r="AB40" s="44"/>
      <c r="AC40" s="44"/>
      <c r="AD40" s="44"/>
      <c r="AE40" s="44"/>
      <c r="AF40" s="44"/>
      <c r="AG40" s="88"/>
      <c r="AH40" s="89"/>
    </row>
    <row r="42" spans="1:34" x14ac:dyDescent="0.2">
      <c r="G42" s="2" t="s">
        <v>50</v>
      </c>
    </row>
    <row r="43" spans="1:34" x14ac:dyDescent="0.2">
      <c r="AG43" s="6" t="s">
        <v>50</v>
      </c>
    </row>
  </sheetData>
  <sheetProtection password="C6EC" sheet="1" objects="1" scenarios="1"/>
  <mergeCells count="36"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V3:V4"/>
    <mergeCell ref="U3:U4"/>
    <mergeCell ref="S3:S4"/>
    <mergeCell ref="T3:T4"/>
    <mergeCell ref="N3:N4"/>
    <mergeCell ref="B2:AH2"/>
    <mergeCell ref="P3:P4"/>
    <mergeCell ref="M3:M4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Q3:Q4"/>
    <mergeCell ref="R3:R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Cemtec3</cp:lastModifiedBy>
  <cp:lastPrinted>2018-01-02T20:55:25Z</cp:lastPrinted>
  <dcterms:created xsi:type="dcterms:W3CDTF">2008-08-15T13:32:29Z</dcterms:created>
  <dcterms:modified xsi:type="dcterms:W3CDTF">2018-01-02T21:21:47Z</dcterms:modified>
</cp:coreProperties>
</file>