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5" i="14" l="1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G25" i="8" l="1"/>
  <c r="AH31" i="8"/>
  <c r="AG13" i="9"/>
  <c r="AG15" i="9"/>
  <c r="AG15" i="7"/>
  <c r="AH41" i="8"/>
  <c r="AH26" i="9"/>
  <c r="AG43" i="7"/>
  <c r="AI45" i="14"/>
  <c r="AG35" i="9"/>
  <c r="AH38" i="9"/>
  <c r="AH45" i="6"/>
  <c r="AG45" i="14"/>
  <c r="AH25" i="6"/>
  <c r="AH36" i="6"/>
  <c r="AH43" i="9"/>
  <c r="AH25" i="15"/>
  <c r="AH36" i="15"/>
  <c r="AI36" i="14"/>
  <c r="AG25" i="12"/>
  <c r="AG31" i="4"/>
  <c r="AH31" i="12"/>
  <c r="AG41" i="4"/>
  <c r="AH26" i="5"/>
  <c r="AH38" i="5"/>
  <c r="AG24" i="6"/>
  <c r="AH41" i="12"/>
  <c r="AH24" i="14"/>
  <c r="AG26" i="14"/>
  <c r="AG35" i="14"/>
  <c r="AG38" i="14"/>
  <c r="AG41" i="14"/>
  <c r="AG24" i="7"/>
  <c r="AG35" i="7"/>
  <c r="AG24" i="15"/>
  <c r="AG16" i="4"/>
  <c r="AH16" i="12"/>
  <c r="AH15" i="5"/>
  <c r="AH14" i="6"/>
  <c r="AG14" i="5"/>
  <c r="AI14" i="14"/>
  <c r="AG13" i="14"/>
  <c r="AG9" i="5"/>
  <c r="AH7" i="15"/>
  <c r="AI7" i="14"/>
  <c r="AG13" i="4"/>
  <c r="AG24" i="4"/>
  <c r="AG35" i="4"/>
  <c r="AG43" i="4"/>
  <c r="AH16" i="5"/>
  <c r="AH31" i="5"/>
  <c r="AH41" i="5"/>
  <c r="AG14" i="6"/>
  <c r="AH15" i="6"/>
  <c r="AH26" i="6"/>
  <c r="AG35" i="6"/>
  <c r="AH38" i="6"/>
  <c r="AG13" i="7"/>
  <c r="AG36" i="7"/>
  <c r="AG45" i="7"/>
  <c r="AH13" i="8"/>
  <c r="AH24" i="8"/>
  <c r="AH35" i="8"/>
  <c r="AH43" i="8"/>
  <c r="AG25" i="9"/>
  <c r="AH31" i="9"/>
  <c r="AG38" i="9"/>
  <c r="AH45" i="9"/>
  <c r="AH13" i="12"/>
  <c r="AG15" i="12"/>
  <c r="AH24" i="12"/>
  <c r="AH35" i="12"/>
  <c r="AH43" i="12"/>
  <c r="AG13" i="15"/>
  <c r="AH15" i="15"/>
  <c r="AG16" i="15"/>
  <c r="AH26" i="15"/>
  <c r="AG35" i="15"/>
  <c r="AH38" i="15"/>
  <c r="AH14" i="14"/>
  <c r="AG16" i="14"/>
  <c r="AG25" i="14"/>
  <c r="AI26" i="14"/>
  <c r="AG31" i="14"/>
  <c r="AH36" i="14"/>
  <c r="AI38" i="14"/>
  <c r="AG43" i="14"/>
  <c r="AH45" i="15"/>
  <c r="AG15" i="4"/>
  <c r="AG26" i="4"/>
  <c r="AG38" i="4"/>
  <c r="AH14" i="5"/>
  <c r="AG24" i="5"/>
  <c r="AH25" i="5"/>
  <c r="AH36" i="5"/>
  <c r="AH45" i="5"/>
  <c r="AG13" i="6"/>
  <c r="AG15" i="6"/>
  <c r="AH24" i="6"/>
  <c r="AH35" i="6"/>
  <c r="AG36" i="6"/>
  <c r="AH43" i="6"/>
  <c r="AG25" i="7"/>
  <c r="AG31" i="7"/>
  <c r="AG41" i="7"/>
  <c r="AG13" i="8"/>
  <c r="AG15" i="8"/>
  <c r="AH26" i="8"/>
  <c r="AG35" i="8"/>
  <c r="AH38" i="8"/>
  <c r="AH14" i="9"/>
  <c r="AG24" i="9"/>
  <c r="AH25" i="9"/>
  <c r="AH36" i="9"/>
  <c r="AH41" i="9"/>
  <c r="AG13" i="12"/>
  <c r="AH15" i="12"/>
  <c r="AH26" i="12"/>
  <c r="AG31" i="12"/>
  <c r="AG35" i="12"/>
  <c r="AH38" i="12"/>
  <c r="AH13" i="15"/>
  <c r="AG15" i="15"/>
  <c r="AH24" i="15"/>
  <c r="AH35" i="15"/>
  <c r="AH43" i="15"/>
  <c r="AG14" i="14"/>
  <c r="AH16" i="14"/>
  <c r="AI24" i="14"/>
  <c r="AH31" i="14"/>
  <c r="AG36" i="14"/>
  <c r="AI41" i="14"/>
  <c r="AH43" i="14"/>
  <c r="AG14" i="4"/>
  <c r="AG25" i="4"/>
  <c r="AG36" i="4"/>
  <c r="AG45" i="4"/>
  <c r="AG13" i="5"/>
  <c r="AH24" i="5"/>
  <c r="AH35" i="5"/>
  <c r="AG36" i="5"/>
  <c r="AH43" i="5"/>
  <c r="AH16" i="6"/>
  <c r="AG25" i="6"/>
  <c r="AH31" i="6"/>
  <c r="AH41" i="6"/>
  <c r="AG14" i="7"/>
  <c r="AG26" i="7"/>
  <c r="AG38" i="7"/>
  <c r="AH14" i="8"/>
  <c r="AG24" i="8"/>
  <c r="AH25" i="8"/>
  <c r="AH36" i="8"/>
  <c r="AH45" i="8"/>
  <c r="AH13" i="9"/>
  <c r="AH24" i="9"/>
  <c r="AH35" i="9"/>
  <c r="AG24" i="12"/>
  <c r="AH25" i="12"/>
  <c r="AH36" i="12"/>
  <c r="AH45" i="12"/>
  <c r="AH16" i="15"/>
  <c r="AG25" i="15"/>
  <c r="AH31" i="15"/>
  <c r="AH41" i="15"/>
  <c r="AG15" i="14"/>
  <c r="AI16" i="14"/>
  <c r="AG24" i="14"/>
  <c r="AH26" i="14"/>
  <c r="AI31" i="14"/>
  <c r="AH38" i="14"/>
  <c r="AI43" i="14"/>
  <c r="AI9" i="14"/>
  <c r="AG9" i="4"/>
  <c r="AG9" i="12"/>
  <c r="AH9" i="14"/>
  <c r="AG9" i="6"/>
  <c r="AG9" i="15"/>
  <c r="AG7" i="4"/>
  <c r="AH7" i="5"/>
  <c r="AH7" i="9"/>
  <c r="AG7" i="14"/>
  <c r="AH7" i="6"/>
  <c r="AG7" i="5"/>
  <c r="AH7" i="8"/>
  <c r="AH7" i="12"/>
  <c r="AG7" i="7"/>
  <c r="AH7" i="14"/>
  <c r="AH45" i="14"/>
  <c r="AH41" i="14"/>
  <c r="AI35" i="14"/>
  <c r="AH35" i="14"/>
  <c r="AI25" i="14"/>
  <c r="AH25" i="14"/>
  <c r="AH15" i="14"/>
  <c r="AI15" i="14"/>
  <c r="AH13" i="14"/>
  <c r="AI13" i="14"/>
  <c r="AG9" i="14"/>
  <c r="AG45" i="15"/>
  <c r="AG43" i="15"/>
  <c r="AG41" i="15"/>
  <c r="AG38" i="15"/>
  <c r="AG36" i="15"/>
  <c r="AG31" i="15"/>
  <c r="AG26" i="15"/>
  <c r="AH9" i="15"/>
  <c r="AG7" i="15"/>
  <c r="AG45" i="12"/>
  <c r="AG43" i="12"/>
  <c r="AG41" i="12"/>
  <c r="AG38" i="12"/>
  <c r="AG36" i="12"/>
  <c r="AG26" i="12"/>
  <c r="AG16" i="12"/>
  <c r="AH9" i="12"/>
  <c r="AG7" i="12"/>
  <c r="AG45" i="9"/>
  <c r="AG43" i="9"/>
  <c r="AG41" i="9"/>
  <c r="AG36" i="9"/>
  <c r="AG31" i="9"/>
  <c r="AG26" i="9"/>
  <c r="AG14" i="9"/>
  <c r="AH15" i="9"/>
  <c r="AG7" i="9"/>
  <c r="AG45" i="8"/>
  <c r="AG43" i="8"/>
  <c r="AG41" i="8"/>
  <c r="AG38" i="8"/>
  <c r="AG36" i="8"/>
  <c r="AG31" i="8"/>
  <c r="AG26" i="8"/>
  <c r="AG14" i="8"/>
  <c r="AH15" i="8"/>
  <c r="AG7" i="8"/>
  <c r="AG45" i="6"/>
  <c r="AG43" i="6"/>
  <c r="AG41" i="6"/>
  <c r="AG38" i="6"/>
  <c r="AG31" i="6"/>
  <c r="AG26" i="6"/>
  <c r="AH13" i="6"/>
  <c r="AG16" i="6"/>
  <c r="AH9" i="6"/>
  <c r="AG7" i="6"/>
  <c r="AG45" i="5"/>
  <c r="AG43" i="5"/>
  <c r="AG41" i="5"/>
  <c r="AG38" i="5"/>
  <c r="AG35" i="5"/>
  <c r="AG31" i="5"/>
  <c r="AG25" i="5"/>
  <c r="AG26" i="5"/>
  <c r="AH13" i="5"/>
  <c r="AG15" i="5"/>
  <c r="AG16" i="5"/>
  <c r="AH9" i="5"/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I47" i="14" l="1"/>
  <c r="AG46" i="6"/>
  <c r="AG48" i="6"/>
  <c r="AG27" i="7"/>
  <c r="AG32" i="7"/>
  <c r="AG39" i="7"/>
  <c r="AG46" i="7"/>
  <c r="AG46" i="14"/>
  <c r="AG23" i="8"/>
  <c r="AH39" i="6"/>
  <c r="AH22" i="8"/>
  <c r="AI32" i="14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G39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H37" i="14"/>
  <c r="AG27" i="5"/>
  <c r="AG29" i="5"/>
  <c r="AH32" i="5"/>
  <c r="AH39" i="5"/>
  <c r="AG46" i="5"/>
  <c r="AG48" i="5"/>
  <c r="AH27" i="6"/>
  <c r="AH32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H49" i="6"/>
  <c r="AG19" i="7"/>
  <c r="AG30" i="7"/>
  <c r="AG44" i="7"/>
  <c r="AG49" i="7"/>
  <c r="AG47" i="14"/>
  <c r="AH49" i="14"/>
  <c r="AH8" i="5"/>
  <c r="AH19" i="5"/>
  <c r="AH19" i="6"/>
  <c r="AH23" i="6"/>
  <c r="AG28" i="6"/>
  <c r="AH28" i="8"/>
  <c r="AG32" i="8"/>
  <c r="AH33" i="8"/>
  <c r="AH40" i="8"/>
  <c r="AH47" i="8"/>
  <c r="AH28" i="9"/>
  <c r="AG32" i="9"/>
  <c r="AG11" i="12"/>
  <c r="AH17" i="12"/>
  <c r="AH28" i="12"/>
  <c r="AH33" i="12"/>
  <c r="AH47" i="12"/>
  <c r="AG11" i="15"/>
  <c r="AH17" i="15"/>
  <c r="AH21" i="15"/>
  <c r="AH28" i="15"/>
  <c r="AG32" i="15"/>
  <c r="AH33" i="15"/>
  <c r="AH40" i="15"/>
  <c r="AH47" i="15"/>
  <c r="AI8" i="14"/>
  <c r="AI17" i="14"/>
  <c r="AH21" i="14"/>
  <c r="AG27" i="14"/>
  <c r="AH28" i="14"/>
  <c r="AI29" i="14"/>
  <c r="AG30" i="14"/>
  <c r="AG32" i="14"/>
  <c r="AH34" i="14"/>
  <c r="AI37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G33" i="5"/>
  <c r="AH37" i="5"/>
  <c r="AH44" i="5"/>
  <c r="AH49" i="5"/>
  <c r="AH11" i="6"/>
  <c r="AG30" i="6"/>
  <c r="AH37" i="6"/>
  <c r="AG11" i="9"/>
  <c r="AH17" i="9"/>
  <c r="AH21" i="9"/>
  <c r="AH33" i="9"/>
  <c r="AH40" i="9"/>
  <c r="AH47" i="9"/>
  <c r="AH21" i="12"/>
  <c r="AG32" i="12"/>
  <c r="AH40" i="12"/>
  <c r="AG17" i="5"/>
  <c r="AH17" i="8"/>
  <c r="AH20" i="8"/>
  <c r="AH21" i="8"/>
  <c r="AH18" i="5"/>
  <c r="AG21" i="5"/>
  <c r="AH22" i="5"/>
  <c r="AG28" i="5"/>
  <c r="AH29" i="5"/>
  <c r="AH34" i="5"/>
  <c r="AG37" i="5"/>
  <c r="AG39" i="5"/>
  <c r="AH42" i="5"/>
  <c r="AG47" i="5"/>
  <c r="AH48" i="5"/>
  <c r="AH8" i="6"/>
  <c r="AG17" i="6"/>
  <c r="AH18" i="6"/>
  <c r="AG19" i="6"/>
  <c r="AG21" i="6"/>
  <c r="AH22" i="6"/>
  <c r="AG23" i="6"/>
  <c r="AH29" i="6"/>
  <c r="AG32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2" i="8"/>
  <c r="AH39" i="8"/>
  <c r="AG46" i="8"/>
  <c r="AG48" i="8"/>
  <c r="AH12" i="9"/>
  <c r="AG18" i="9"/>
  <c r="AG20" i="9"/>
  <c r="AG22" i="9"/>
  <c r="AG27" i="9"/>
  <c r="AG29" i="9"/>
  <c r="AH32" i="9"/>
  <c r="AH39" i="9"/>
  <c r="AG46" i="9"/>
  <c r="AG48" i="9"/>
  <c r="AH12" i="12"/>
  <c r="AG18" i="12"/>
  <c r="AG20" i="12"/>
  <c r="AG22" i="12"/>
  <c r="AG27" i="12"/>
  <c r="AG29" i="12"/>
  <c r="AH32" i="12"/>
  <c r="AH39" i="12"/>
  <c r="AG46" i="12"/>
  <c r="AG48" i="12"/>
  <c r="AH12" i="15"/>
  <c r="AG18" i="15"/>
  <c r="AG20" i="15"/>
  <c r="AG22" i="15"/>
  <c r="AG27" i="15"/>
  <c r="AH32" i="15"/>
  <c r="AH39" i="15"/>
  <c r="AG40" i="15"/>
  <c r="AG46" i="15"/>
  <c r="AG48" i="15"/>
  <c r="AG8" i="14"/>
  <c r="AH12" i="14"/>
  <c r="AG20" i="14"/>
  <c r="AI21" i="14"/>
  <c r="AI27" i="14"/>
  <c r="AG28" i="14"/>
  <c r="AG33" i="14"/>
  <c r="AI34" i="14"/>
  <c r="AG37" i="14"/>
  <c r="AH40" i="14"/>
  <c r="AI42" i="14"/>
  <c r="AG48" i="14"/>
  <c r="AI49" i="14"/>
  <c r="AH21" i="5"/>
  <c r="AH28" i="5"/>
  <c r="AG32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37" i="8"/>
  <c r="AH44" i="8"/>
  <c r="AH49" i="8"/>
  <c r="AH11" i="9"/>
  <c r="AH19" i="9"/>
  <c r="AH23" i="9"/>
  <c r="AH30" i="9"/>
  <c r="AG33" i="9"/>
  <c r="AH37" i="9"/>
  <c r="AH44" i="9"/>
  <c r="AH49" i="9"/>
  <c r="AH11" i="12"/>
  <c r="AH19" i="12"/>
  <c r="AH23" i="12"/>
  <c r="AH30" i="12"/>
  <c r="AG33" i="12"/>
  <c r="AH37" i="12"/>
  <c r="AH44" i="12"/>
  <c r="AH49" i="12"/>
  <c r="AH11" i="15"/>
  <c r="AH19" i="15"/>
  <c r="AH23" i="15"/>
  <c r="AH30" i="15"/>
  <c r="AG33" i="15"/>
  <c r="AH37" i="15"/>
  <c r="AH44" i="15"/>
  <c r="AH49" i="15"/>
  <c r="AG11" i="14"/>
  <c r="AI12" i="14"/>
  <c r="AI19" i="14"/>
  <c r="AI23" i="14"/>
  <c r="AH32" i="14"/>
  <c r="AG34" i="14"/>
  <c r="AG39" i="14"/>
  <c r="AI40" i="14"/>
  <c r="AG42" i="14"/>
  <c r="AH47" i="14"/>
  <c r="AG49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6" i="14"/>
  <c r="AH48" i="14"/>
  <c r="AI46" i="14"/>
  <c r="AI48" i="14"/>
  <c r="AH39" i="14"/>
  <c r="AI39" i="14"/>
  <c r="AH33" i="14"/>
  <c r="AI33" i="14"/>
  <c r="AI30" i="14"/>
  <c r="AH27" i="14"/>
  <c r="AH29" i="14"/>
  <c r="AG17" i="14"/>
  <c r="AI18" i="14"/>
  <c r="AG19" i="14"/>
  <c r="AG23" i="14"/>
  <c r="AH18" i="14"/>
  <c r="AH17" i="14"/>
  <c r="AH19" i="14"/>
  <c r="AH23" i="14"/>
  <c r="AH20" i="14"/>
  <c r="AH11" i="14"/>
  <c r="AI11" i="14"/>
  <c r="AH5" i="14"/>
  <c r="AI5" i="14"/>
  <c r="AH46" i="15"/>
  <c r="AG49" i="15"/>
  <c r="AG42" i="15"/>
  <c r="AG39" i="15"/>
  <c r="AG37" i="15"/>
  <c r="AG34" i="15"/>
  <c r="AH27" i="15"/>
  <c r="AG29" i="15"/>
  <c r="AG19" i="15"/>
  <c r="AG23" i="15"/>
  <c r="AH20" i="15"/>
  <c r="AG12" i="15"/>
  <c r="AG8" i="15"/>
  <c r="AG6" i="15"/>
  <c r="AH46" i="12"/>
  <c r="AG49" i="12"/>
  <c r="AG44" i="12"/>
  <c r="AG42" i="12"/>
  <c r="AG40" i="12"/>
  <c r="AG37" i="12"/>
  <c r="AG34" i="12"/>
  <c r="AH27" i="12"/>
  <c r="AG30" i="12"/>
  <c r="AH20" i="12"/>
  <c r="AG19" i="12"/>
  <c r="AG23" i="12"/>
  <c r="AG12" i="12"/>
  <c r="AG8" i="12"/>
  <c r="AG6" i="12"/>
  <c r="AG49" i="9"/>
  <c r="AH46" i="9"/>
  <c r="AG44" i="9"/>
  <c r="AG42" i="9"/>
  <c r="AG40" i="9"/>
  <c r="AG37" i="9"/>
  <c r="AG34" i="9"/>
  <c r="AG30" i="9"/>
  <c r="AH27" i="9"/>
  <c r="AG19" i="9"/>
  <c r="AG23" i="9"/>
  <c r="AH20" i="9"/>
  <c r="AG12" i="9"/>
  <c r="AG8" i="9"/>
  <c r="AG6" i="9"/>
  <c r="AH46" i="8"/>
  <c r="AG49" i="8"/>
  <c r="AG42" i="8"/>
  <c r="AG40" i="8"/>
  <c r="AG37" i="8"/>
  <c r="AG34" i="8"/>
  <c r="AG30" i="8"/>
  <c r="AH27" i="8"/>
  <c r="AG12" i="8"/>
  <c r="AG8" i="8"/>
  <c r="AG6" i="8"/>
  <c r="AG49" i="6"/>
  <c r="AH46" i="6"/>
  <c r="AG42" i="6"/>
  <c r="AG37" i="6"/>
  <c r="AH34" i="6"/>
  <c r="AG29" i="6"/>
  <c r="AH30" i="6"/>
  <c r="AG18" i="6"/>
  <c r="AG22" i="6"/>
  <c r="AH20" i="6"/>
  <c r="AG12" i="6"/>
  <c r="AG8" i="6"/>
  <c r="AG49" i="5"/>
  <c r="AH46" i="5"/>
  <c r="AG44" i="5"/>
  <c r="AG42" i="5"/>
  <c r="AG40" i="5"/>
  <c r="AG34" i="5"/>
  <c r="AH27" i="5"/>
  <c r="AG30" i="5"/>
  <c r="AG19" i="5"/>
  <c r="AG23" i="5"/>
  <c r="AH20" i="5"/>
  <c r="AG12" i="5"/>
  <c r="AG8" i="5"/>
  <c r="AG50" i="7" l="1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6" i="4" l="1"/>
  <c r="AG20" i="4"/>
  <c r="AG23" i="4"/>
  <c r="AG29" i="4"/>
  <c r="AG34" i="4"/>
  <c r="AG42" i="4"/>
  <c r="AG48" i="4"/>
  <c r="AG12" i="4"/>
  <c r="AG19" i="4"/>
  <c r="AG28" i="4"/>
  <c r="AG33" i="4"/>
  <c r="AG40" i="4"/>
  <c r="AG47" i="4"/>
  <c r="AG11" i="4"/>
  <c r="AG18" i="4"/>
  <c r="AG22" i="4"/>
  <c r="AG27" i="4"/>
  <c r="AG32" i="4"/>
  <c r="AG39" i="4"/>
  <c r="AG46" i="4"/>
  <c r="AG5" i="4"/>
  <c r="AG8" i="4"/>
  <c r="AG17" i="4"/>
  <c r="AG21" i="4"/>
  <c r="AG30" i="4"/>
  <c r="AG37" i="4"/>
  <c r="AG44" i="4"/>
  <c r="AG49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<sst xmlns="http://schemas.openxmlformats.org/spreadsheetml/2006/main" count="1628" uniqueCount="237">
  <si>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</si>
  <si>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</si>
  <si>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</si>
  <si>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</si>
  <si>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</si>
  <si>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</si>
  <si>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</si>
  <si>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</si>
  <si>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</si>
  <si>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</si>
  <si>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</si>
  <si>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</si>
  <si>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</si>
  <si>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</si>
  <si>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</si>
  <si>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</si>
  <si>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</si>
  <si>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</si>
  <si>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</si>
  <si>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</si>
  <si>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</si>
  <si>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</si>
  <si>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</si>
  <si>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</si>
  <si>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</si>
  <si>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</si>
  <si>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</si>
  <si>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</si>
  <si>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</si>
  <si>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</si>
  <si>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</si>
  <si>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</si>
  <si>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</si>
  <si>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</si>
  <si>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</si>
  <si>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</si>
  <si>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</si>
  <si>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</si>
  <si>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</si>
  <si>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</si>
  <si>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</si>
  <si>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</si>
  <si>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</si>
  <si>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</si>
  <si>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</si>
  <si>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</si>
  <si>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</si>
  <si>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</si>
  <si>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</si>
  <si>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</si>
  <si>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</si>
  <si>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</si>
  <si>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</si>
  <si>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</si>
  <si>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</si>
  <si>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</si>
  <si>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</si>
  <si>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</si>
  <si>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</si>
  <si>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</si>
  <si>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</si>
  <si>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</si>
  <si>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</si>
  <si>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</si>
  <si>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</si>
  <si>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</si>
  <si>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</si>
  <si>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</si>
  <si>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</si>
  <si>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</si>
  <si>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</si>
  <si>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</si>
  <si>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</si>
  <si>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</si>
  <si>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</si>
  <si>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</si>
  <si>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</si>
  <si>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</si>
  <si>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</si>
  <si>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</si>
  <si>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</si>
  <si>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</si>
  <si>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</si>
  <si>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</si>
  <si>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</si>
  <si>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</si>
  <si>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</si>
  <si>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</si>
  <si>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</si>
  <si>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</si>
  <si>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</si>
  <si>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</si>
  <si>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</si>
  <si>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</si>
  <si>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</si>
  <si>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</si>
  <si>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</si>
  <si>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</si>
  <si>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</si>
  <si>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</si>
  <si>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</si>
  <si>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</si>
  <si>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</si>
  <si>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</si>
  <si>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</si>
  <si>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</si>
  <si>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</si>
  <si>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</si>
  <si>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</si>
  <si>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</si>
  <si>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</si>
  <si>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</si>
  <si>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</si>
  <si>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</si>
  <si>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</si>
  <si>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</si>
  <si>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</si>
  <si>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</si>
  <si>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</si>
  <si>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</si>
  <si>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</si>
  <si>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</si>
  <si>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</si>
  <si>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</si>
  <si>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</si>
  <si>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</si>
  <si>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</si>
  <si>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</si>
  <si>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</si>
  <si>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</si>
  <si>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</si>
  <si>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</si>
  <si>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</si>
  <si>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</si>
  <si>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</si>
  <si>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</si>
  <si>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</si>
  <si>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</si>
  <si>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</si>
  <si>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</si>
  <si>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</si>
  <si>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</si>
  <si>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</si>
  <si>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</si>
  <si>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</si>
  <si>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</si>
  <si>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</si>
  <si>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</si>
  <si>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</si>
  <si>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</si>
  <si>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</si>
  <si>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</si>
  <si>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</si>
  <si>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</si>
  <si>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</si>
  <si>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</si>
  <si>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</si>
  <si>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</si>
  <si>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</si>
  <si>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</si>
  <si>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</si>
  <si>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</si>
  <si>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</si>
  <si>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</si>
  <si>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</si>
  <si>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</si>
  <si>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</si>
  <si>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</si>
  <si>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</si>
  <si>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</si>
  <si>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</si>
  <si>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</si>
  <si>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</si>
  <si>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</si>
  <si>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</si>
  <si>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</si>
  <si>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</si>
  <si>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</si>
  <si>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</si>
  <si>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</si>
  <si>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</si>
  <si>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</si>
  <si>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</si>
  <si>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</si>
  <si>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</si>
  <si>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</si>
  <si>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</si>
  <si>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</si>
  <si>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</si>
  <si>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</si>
  <si>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</si>
  <si>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</si>
  <si>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</si>
  <si>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</si>
  <si>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</si>
  <si>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</si>
  <si>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</si>
  <si>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</si>
  <si>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</si>
  <si>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</si>
  <si>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</si>
  <si>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</si>
  <si>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</si>
  <si>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</si>
  <si>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</si>
  <si>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</si>
  <si>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</si>
  <si>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</si>
  <si>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</si>
  <si>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</si>
  <si>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</si>
  <si>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</si>
  <si>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</si>
  <si>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</si>
  <si>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</si>
  <si>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</si>
  <si>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</si>
  <si>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</si>
  <si>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</si>
  <si>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</si>
  <si>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</si>
  <si>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</si>
  <si>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</si>
  <si>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</si>
  <si>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</si>
  <si>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</si>
  <si>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</si>
  <si>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</si>
  <si>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</si>
  <si>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</si>
  <si>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SE</t>
  </si>
  <si>
    <t>NE</t>
  </si>
  <si>
    <t>N</t>
  </si>
  <si>
    <t>NO</t>
  </si>
  <si>
    <t>JANEIRO/2019</t>
  </si>
  <si>
    <t>Janeiro/2019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</si>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</sst>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27.204166666666676</v>
          </cell>
          <cell r="C5">
            <v>34.4</v>
          </cell>
          <cell r="D5">
            <v>22.6</v>
          </cell>
          <cell r="E5">
            <v>79.75</v>
          </cell>
          <cell r="F5">
            <v>98</v>
          </cell>
          <cell r="G5">
            <v>47</v>
          </cell>
          <cell r="H5">
            <v>12.96</v>
          </cell>
          <cell r="I5" t="str">
            <v>SO</v>
          </cell>
          <cell r="J5">
            <v>32.76</v>
          </cell>
          <cell r="K5">
            <v>9.1999999999999993</v>
          </cell>
        </row>
        <row r="6">
          <cell r="B6">
            <v>28.566666666666674</v>
          </cell>
          <cell r="C6">
            <v>35.6</v>
          </cell>
          <cell r="D6">
            <v>22.9</v>
          </cell>
          <cell r="E6">
            <v>72.791666666666671</v>
          </cell>
          <cell r="F6">
            <v>97</v>
          </cell>
          <cell r="G6">
            <v>40</v>
          </cell>
          <cell r="H6">
            <v>10.8</v>
          </cell>
          <cell r="I6" t="str">
            <v>SO</v>
          </cell>
          <cell r="J6">
            <v>33.480000000000004</v>
          </cell>
          <cell r="K6">
            <v>5</v>
          </cell>
        </row>
        <row r="7">
          <cell r="B7">
            <v>29.962499999999995</v>
          </cell>
          <cell r="C7">
            <v>37.200000000000003</v>
          </cell>
          <cell r="D7">
            <v>24.4</v>
          </cell>
          <cell r="E7">
            <v>64.875</v>
          </cell>
          <cell r="F7">
            <v>93</v>
          </cell>
          <cell r="G7">
            <v>34</v>
          </cell>
          <cell r="H7">
            <v>11.16</v>
          </cell>
          <cell r="I7" t="str">
            <v>SO</v>
          </cell>
          <cell r="J7">
            <v>34.92</v>
          </cell>
          <cell r="K7">
            <v>0</v>
          </cell>
        </row>
        <row r="8">
          <cell r="B8">
            <v>29.649999999999995</v>
          </cell>
          <cell r="C8">
            <v>35.700000000000003</v>
          </cell>
          <cell r="D8">
            <v>25.1</v>
          </cell>
          <cell r="E8">
            <v>66.916666666666671</v>
          </cell>
          <cell r="F8">
            <v>89</v>
          </cell>
          <cell r="G8">
            <v>40</v>
          </cell>
          <cell r="H8">
            <v>19.079999999999998</v>
          </cell>
          <cell r="I8" t="str">
            <v>SO</v>
          </cell>
          <cell r="J8">
            <v>37.800000000000004</v>
          </cell>
          <cell r="K8">
            <v>0</v>
          </cell>
        </row>
        <row r="9">
          <cell r="B9">
            <v>26.012499999999999</v>
          </cell>
          <cell r="C9">
            <v>29.9</v>
          </cell>
          <cell r="D9">
            <v>23.3</v>
          </cell>
          <cell r="E9">
            <v>83.791666666666671</v>
          </cell>
          <cell r="F9">
            <v>99</v>
          </cell>
          <cell r="G9">
            <v>67</v>
          </cell>
          <cell r="H9">
            <v>12.96</v>
          </cell>
          <cell r="I9" t="str">
            <v>SO</v>
          </cell>
          <cell r="J9">
            <v>32.4</v>
          </cell>
          <cell r="K9">
            <v>11.999999999999998</v>
          </cell>
        </row>
        <row r="10">
          <cell r="B10">
            <v>26.920833333333331</v>
          </cell>
          <cell r="C10">
            <v>33.4</v>
          </cell>
          <cell r="D10">
            <v>23.9</v>
          </cell>
          <cell r="E10">
            <v>79.5</v>
          </cell>
          <cell r="F10">
            <v>94</v>
          </cell>
          <cell r="G10">
            <v>47</v>
          </cell>
          <cell r="H10">
            <v>12.6</v>
          </cell>
          <cell r="I10" t="str">
            <v>SO</v>
          </cell>
          <cell r="J10">
            <v>33.119999999999997</v>
          </cell>
          <cell r="K10">
            <v>3.2</v>
          </cell>
        </row>
        <row r="11">
          <cell r="B11">
            <v>27.712500000000006</v>
          </cell>
          <cell r="C11">
            <v>34.9</v>
          </cell>
          <cell r="D11">
            <v>24.1</v>
          </cell>
          <cell r="E11">
            <v>74.416666666666671</v>
          </cell>
          <cell r="F11">
            <v>95</v>
          </cell>
          <cell r="G11">
            <v>37</v>
          </cell>
          <cell r="H11">
            <v>15.840000000000002</v>
          </cell>
          <cell r="I11" t="str">
            <v>SO</v>
          </cell>
          <cell r="J11">
            <v>52.2</v>
          </cell>
          <cell r="K11">
            <v>0.4</v>
          </cell>
        </row>
        <row r="12">
          <cell r="B12">
            <v>27.183333333333334</v>
          </cell>
          <cell r="C12">
            <v>35.1</v>
          </cell>
          <cell r="D12">
            <v>21.9</v>
          </cell>
          <cell r="E12">
            <v>76.583333333333329</v>
          </cell>
          <cell r="F12">
            <v>100</v>
          </cell>
          <cell r="G12">
            <v>41</v>
          </cell>
          <cell r="H12">
            <v>9.7200000000000006</v>
          </cell>
          <cell r="I12" t="str">
            <v>SO</v>
          </cell>
          <cell r="J12">
            <v>29.16</v>
          </cell>
          <cell r="K12">
            <v>5.0000000000000009</v>
          </cell>
        </row>
        <row r="13">
          <cell r="B13">
            <v>27.800000000000008</v>
          </cell>
          <cell r="C13">
            <v>36.4</v>
          </cell>
          <cell r="D13">
            <v>21.8</v>
          </cell>
          <cell r="E13">
            <v>67.875</v>
          </cell>
          <cell r="F13">
            <v>95</v>
          </cell>
          <cell r="G13">
            <v>36</v>
          </cell>
          <cell r="H13">
            <v>13.68</v>
          </cell>
          <cell r="I13" t="str">
            <v>SO</v>
          </cell>
          <cell r="J13">
            <v>47.16</v>
          </cell>
          <cell r="K13">
            <v>0</v>
          </cell>
        </row>
        <row r="14">
          <cell r="B14">
            <v>28.070833333333336</v>
          </cell>
          <cell r="C14">
            <v>35.4</v>
          </cell>
          <cell r="D14">
            <v>22.2</v>
          </cell>
          <cell r="E14">
            <v>65.583333333333329</v>
          </cell>
          <cell r="F14">
            <v>95</v>
          </cell>
          <cell r="G14">
            <v>31</v>
          </cell>
          <cell r="H14">
            <v>11.879999999999999</v>
          </cell>
          <cell r="I14" t="str">
            <v>SO</v>
          </cell>
          <cell r="J14">
            <v>32.04</v>
          </cell>
          <cell r="K14">
            <v>0</v>
          </cell>
        </row>
        <row r="15">
          <cell r="B15">
            <v>27.970833333333335</v>
          </cell>
          <cell r="C15">
            <v>35.4</v>
          </cell>
          <cell r="D15">
            <v>21.4</v>
          </cell>
          <cell r="E15">
            <v>65.291666666666671</v>
          </cell>
          <cell r="F15">
            <v>95</v>
          </cell>
          <cell r="G15">
            <v>39</v>
          </cell>
          <cell r="H15">
            <v>18</v>
          </cell>
          <cell r="I15" t="str">
            <v>SO</v>
          </cell>
          <cell r="J15">
            <v>38.159999999999997</v>
          </cell>
          <cell r="K15">
            <v>0</v>
          </cell>
        </row>
        <row r="16">
          <cell r="B16">
            <v>28.216666666666669</v>
          </cell>
          <cell r="C16">
            <v>35.700000000000003</v>
          </cell>
          <cell r="D16">
            <v>22.5</v>
          </cell>
          <cell r="E16">
            <v>65.041666666666671</v>
          </cell>
          <cell r="F16">
            <v>94</v>
          </cell>
          <cell r="G16">
            <v>33</v>
          </cell>
          <cell r="H16">
            <v>10.8</v>
          </cell>
          <cell r="I16" t="str">
            <v>SO</v>
          </cell>
          <cell r="J16">
            <v>23.759999999999998</v>
          </cell>
          <cell r="K16">
            <v>0</v>
          </cell>
        </row>
        <row r="17">
          <cell r="B17">
            <v>28.608333333333334</v>
          </cell>
          <cell r="C17">
            <v>35.700000000000003</v>
          </cell>
          <cell r="D17">
            <v>22.2</v>
          </cell>
          <cell r="E17">
            <v>64.5</v>
          </cell>
          <cell r="F17">
            <v>94</v>
          </cell>
          <cell r="G17">
            <v>33</v>
          </cell>
          <cell r="H17">
            <v>10.44</v>
          </cell>
          <cell r="I17" t="str">
            <v>SO</v>
          </cell>
          <cell r="J17">
            <v>28.8</v>
          </cell>
          <cell r="K17">
            <v>0</v>
          </cell>
        </row>
        <row r="18">
          <cell r="B18">
            <v>29.666666666666671</v>
          </cell>
          <cell r="C18">
            <v>37.1</v>
          </cell>
          <cell r="D18">
            <v>22.5</v>
          </cell>
          <cell r="E18">
            <v>60.958333333333336</v>
          </cell>
          <cell r="F18">
            <v>94</v>
          </cell>
          <cell r="G18">
            <v>31</v>
          </cell>
          <cell r="H18">
            <v>9.7200000000000006</v>
          </cell>
          <cell r="I18" t="str">
            <v>SO</v>
          </cell>
          <cell r="J18">
            <v>31.680000000000003</v>
          </cell>
          <cell r="K18">
            <v>0</v>
          </cell>
        </row>
        <row r="19">
          <cell r="B19">
            <v>29.008333333333336</v>
          </cell>
          <cell r="C19">
            <v>37.700000000000003</v>
          </cell>
          <cell r="D19">
            <v>23.1</v>
          </cell>
          <cell r="E19">
            <v>65.541666666666671</v>
          </cell>
          <cell r="F19">
            <v>94</v>
          </cell>
          <cell r="G19">
            <v>32</v>
          </cell>
          <cell r="H19">
            <v>18.36</v>
          </cell>
          <cell r="I19" t="str">
            <v>SO</v>
          </cell>
          <cell r="J19">
            <v>39.24</v>
          </cell>
          <cell r="K19">
            <v>0</v>
          </cell>
        </row>
        <row r="20">
          <cell r="B20">
            <v>28.137500000000006</v>
          </cell>
          <cell r="C20">
            <v>37.200000000000003</v>
          </cell>
          <cell r="D20">
            <v>22.1</v>
          </cell>
          <cell r="E20">
            <v>71.416666666666671</v>
          </cell>
          <cell r="F20">
            <v>97</v>
          </cell>
          <cell r="G20">
            <v>33</v>
          </cell>
          <cell r="H20">
            <v>9.7200000000000006</v>
          </cell>
          <cell r="I20" t="str">
            <v>SO</v>
          </cell>
          <cell r="J20">
            <v>54</v>
          </cell>
          <cell r="K20">
            <v>20.8</v>
          </cell>
        </row>
        <row r="21">
          <cell r="B21">
            <v>28.745833333333323</v>
          </cell>
          <cell r="C21">
            <v>38.1</v>
          </cell>
          <cell r="D21">
            <v>23.1</v>
          </cell>
          <cell r="E21">
            <v>72.208333333333329</v>
          </cell>
          <cell r="F21">
            <v>98</v>
          </cell>
          <cell r="G21">
            <v>28</v>
          </cell>
          <cell r="H21">
            <v>9.3600000000000012</v>
          </cell>
          <cell r="I21" t="str">
            <v>SO</v>
          </cell>
          <cell r="J21">
            <v>34.200000000000003</v>
          </cell>
          <cell r="K21">
            <v>0.2</v>
          </cell>
        </row>
        <row r="22">
          <cell r="B22">
            <v>26.120833333333337</v>
          </cell>
          <cell r="C22">
            <v>31.9</v>
          </cell>
          <cell r="D22">
            <v>21</v>
          </cell>
          <cell r="E22">
            <v>78.5</v>
          </cell>
          <cell r="F22">
            <v>99</v>
          </cell>
          <cell r="G22">
            <v>55</v>
          </cell>
          <cell r="H22">
            <v>18.720000000000002</v>
          </cell>
          <cell r="I22" t="str">
            <v>SO</v>
          </cell>
          <cell r="J22">
            <v>40.32</v>
          </cell>
          <cell r="K22">
            <v>27</v>
          </cell>
        </row>
        <row r="23">
          <cell r="B23">
            <v>25.958333333333332</v>
          </cell>
          <cell r="C23">
            <v>33.299999999999997</v>
          </cell>
          <cell r="D23">
            <v>22.1</v>
          </cell>
          <cell r="E23">
            <v>80.166666666666671</v>
          </cell>
          <cell r="F23">
            <v>98</v>
          </cell>
          <cell r="G23">
            <v>46</v>
          </cell>
          <cell r="H23">
            <v>14.04</v>
          </cell>
          <cell r="I23" t="str">
            <v>SO</v>
          </cell>
          <cell r="J23">
            <v>40.32</v>
          </cell>
          <cell r="K23">
            <v>9.6</v>
          </cell>
        </row>
        <row r="24">
          <cell r="B24">
            <v>26.104166666666671</v>
          </cell>
          <cell r="C24">
            <v>34.299999999999997</v>
          </cell>
          <cell r="D24">
            <v>21.3</v>
          </cell>
          <cell r="E24">
            <v>79.458333333333329</v>
          </cell>
          <cell r="F24">
            <v>100</v>
          </cell>
          <cell r="G24">
            <v>41</v>
          </cell>
          <cell r="H24">
            <v>12.96</v>
          </cell>
          <cell r="I24" t="str">
            <v>SO</v>
          </cell>
          <cell r="J24">
            <v>29.880000000000003</v>
          </cell>
          <cell r="K24">
            <v>32.400000000000006</v>
          </cell>
        </row>
        <row r="25">
          <cell r="B25">
            <v>28.174999999999994</v>
          </cell>
          <cell r="C25">
            <v>36.200000000000003</v>
          </cell>
          <cell r="D25">
            <v>21.2</v>
          </cell>
          <cell r="E25">
            <v>67.833333333333329</v>
          </cell>
          <cell r="F25">
            <v>98</v>
          </cell>
          <cell r="G25">
            <v>32</v>
          </cell>
          <cell r="H25">
            <v>6.84</v>
          </cell>
          <cell r="I25" t="str">
            <v>SO</v>
          </cell>
          <cell r="J25">
            <v>23.400000000000002</v>
          </cell>
          <cell r="K25">
            <v>0</v>
          </cell>
        </row>
        <row r="26">
          <cell r="B26">
            <v>30.383333333333336</v>
          </cell>
          <cell r="C26">
            <v>38.9</v>
          </cell>
          <cell r="D26">
            <v>22.7</v>
          </cell>
          <cell r="E26">
            <v>64.125</v>
          </cell>
          <cell r="F26">
            <v>98</v>
          </cell>
          <cell r="G26">
            <v>24</v>
          </cell>
          <cell r="H26">
            <v>3.6</v>
          </cell>
          <cell r="I26" t="str">
            <v>SO</v>
          </cell>
          <cell r="J26">
            <v>16.559999999999999</v>
          </cell>
          <cell r="K26">
            <v>0</v>
          </cell>
        </row>
        <row r="27">
          <cell r="B27">
            <v>28.208333333333332</v>
          </cell>
          <cell r="C27">
            <v>37.200000000000003</v>
          </cell>
          <cell r="D27">
            <v>22.9</v>
          </cell>
          <cell r="E27">
            <v>76.208333333333329</v>
          </cell>
          <cell r="F27">
            <v>96</v>
          </cell>
          <cell r="G27">
            <v>37</v>
          </cell>
          <cell r="H27">
            <v>9</v>
          </cell>
          <cell r="I27" t="str">
            <v>SO</v>
          </cell>
          <cell r="J27">
            <v>37.800000000000004</v>
          </cell>
          <cell r="K27">
            <v>4.6000000000000005</v>
          </cell>
        </row>
        <row r="28">
          <cell r="B28">
            <v>28.795833333333334</v>
          </cell>
          <cell r="C28">
            <v>37.700000000000003</v>
          </cell>
          <cell r="D28">
            <v>22.7</v>
          </cell>
          <cell r="E28">
            <v>68.5</v>
          </cell>
          <cell r="F28">
            <v>95</v>
          </cell>
          <cell r="G28">
            <v>32</v>
          </cell>
          <cell r="H28">
            <v>15.120000000000001</v>
          </cell>
          <cell r="I28" t="str">
            <v>SO</v>
          </cell>
          <cell r="J28">
            <v>58.680000000000007</v>
          </cell>
          <cell r="K28">
            <v>0</v>
          </cell>
        </row>
        <row r="29">
          <cell r="B29">
            <v>26.749999999999996</v>
          </cell>
          <cell r="C29">
            <v>34</v>
          </cell>
          <cell r="D29">
            <v>21.5</v>
          </cell>
          <cell r="E29">
            <v>77.541666666666671</v>
          </cell>
          <cell r="F29">
            <v>100</v>
          </cell>
          <cell r="G29">
            <v>44</v>
          </cell>
          <cell r="H29">
            <v>10.8</v>
          </cell>
          <cell r="I29" t="str">
            <v>SO</v>
          </cell>
          <cell r="J29">
            <v>33.480000000000004</v>
          </cell>
          <cell r="K29">
            <v>1.2</v>
          </cell>
        </row>
        <row r="30">
          <cell r="B30">
            <v>26.879166666666666</v>
          </cell>
          <cell r="C30">
            <v>34.799999999999997</v>
          </cell>
          <cell r="D30">
            <v>22.4</v>
          </cell>
          <cell r="E30">
            <v>78.625</v>
          </cell>
          <cell r="F30">
            <v>97</v>
          </cell>
          <cell r="G30">
            <v>42</v>
          </cell>
          <cell r="H30">
            <v>13.68</v>
          </cell>
          <cell r="I30" t="str">
            <v>SO</v>
          </cell>
          <cell r="J30">
            <v>42.12</v>
          </cell>
          <cell r="K30">
            <v>17.399999999999999</v>
          </cell>
        </row>
        <row r="31">
          <cell r="B31">
            <v>24.695833333333336</v>
          </cell>
          <cell r="C31">
            <v>32.700000000000003</v>
          </cell>
          <cell r="D31">
            <v>20.6</v>
          </cell>
          <cell r="E31">
            <v>84.416666666666671</v>
          </cell>
          <cell r="F31">
            <v>100</v>
          </cell>
          <cell r="G31">
            <v>48</v>
          </cell>
          <cell r="H31">
            <v>16.559999999999999</v>
          </cell>
          <cell r="I31" t="str">
            <v>SO</v>
          </cell>
          <cell r="J31">
            <v>42.12</v>
          </cell>
          <cell r="K31">
            <v>28.200000000000003</v>
          </cell>
        </row>
        <row r="32">
          <cell r="B32">
            <v>23.908333333333331</v>
          </cell>
          <cell r="C32">
            <v>32.299999999999997</v>
          </cell>
          <cell r="D32">
            <v>20.8</v>
          </cell>
          <cell r="E32">
            <v>88.25</v>
          </cell>
          <cell r="F32">
            <v>100</v>
          </cell>
          <cell r="G32">
            <v>51</v>
          </cell>
          <cell r="H32">
            <v>10.08</v>
          </cell>
          <cell r="I32" t="str">
            <v>SO</v>
          </cell>
          <cell r="J32">
            <v>63.360000000000007</v>
          </cell>
          <cell r="K32">
            <v>16</v>
          </cell>
        </row>
        <row r="33">
          <cell r="B33">
            <v>27</v>
          </cell>
          <cell r="C33">
            <v>36</v>
          </cell>
          <cell r="D33">
            <v>20.8</v>
          </cell>
          <cell r="E33">
            <v>76.208333333333329</v>
          </cell>
          <cell r="F33">
            <v>100</v>
          </cell>
          <cell r="G33">
            <v>34</v>
          </cell>
          <cell r="H33">
            <v>9.3600000000000012</v>
          </cell>
          <cell r="I33" t="str">
            <v>SO</v>
          </cell>
          <cell r="J33">
            <v>20.52</v>
          </cell>
          <cell r="K33">
            <v>0.4</v>
          </cell>
        </row>
        <row r="34">
          <cell r="B34">
            <v>28.141666666666666</v>
          </cell>
          <cell r="C34">
            <v>35.799999999999997</v>
          </cell>
          <cell r="D34">
            <v>21.4</v>
          </cell>
          <cell r="E34">
            <v>69.916666666666671</v>
          </cell>
          <cell r="F34">
            <v>92</v>
          </cell>
          <cell r="G34">
            <v>39</v>
          </cell>
          <cell r="H34">
            <v>10.08</v>
          </cell>
          <cell r="I34" t="str">
            <v>SO</v>
          </cell>
          <cell r="J34">
            <v>47.16</v>
          </cell>
          <cell r="K34">
            <v>0</v>
          </cell>
        </row>
        <row r="35">
          <cell r="B35">
            <v>28.974999999999998</v>
          </cell>
          <cell r="C35">
            <v>36.700000000000003</v>
          </cell>
          <cell r="D35">
            <v>22.1</v>
          </cell>
          <cell r="E35">
            <v>68.625</v>
          </cell>
          <cell r="F35">
            <v>98</v>
          </cell>
          <cell r="G35">
            <v>32</v>
          </cell>
          <cell r="H35">
            <v>6.48</v>
          </cell>
          <cell r="I35" t="str">
            <v>SO</v>
          </cell>
          <cell r="J35">
            <v>18.720000000000002</v>
          </cell>
          <cell r="K35">
            <v>0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27.120833333333334</v>
          </cell>
          <cell r="C5">
            <v>34.4</v>
          </cell>
          <cell r="D5">
            <v>22.5</v>
          </cell>
          <cell r="E5">
            <v>80.083333333333329</v>
          </cell>
          <cell r="F5">
            <v>99</v>
          </cell>
          <cell r="G5">
            <v>46</v>
          </cell>
          <cell r="H5" t="str">
            <v>*</v>
          </cell>
          <cell r="I5" t="str">
            <v>N</v>
          </cell>
          <cell r="J5" t="str">
            <v>*</v>
          </cell>
          <cell r="K5">
            <v>0.2</v>
          </cell>
        </row>
        <row r="6">
          <cell r="B6">
            <v>28.754166666666666</v>
          </cell>
          <cell r="C6">
            <v>35.200000000000003</v>
          </cell>
          <cell r="D6">
            <v>24.3</v>
          </cell>
          <cell r="E6">
            <v>78.111111111111114</v>
          </cell>
          <cell r="F6">
            <v>95</v>
          </cell>
          <cell r="G6">
            <v>46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29.175000000000001</v>
          </cell>
          <cell r="C7">
            <v>36.700000000000003</v>
          </cell>
          <cell r="D7">
            <v>24</v>
          </cell>
          <cell r="E7">
            <v>67.875</v>
          </cell>
          <cell r="F7">
            <v>91</v>
          </cell>
          <cell r="G7">
            <v>37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27.395833333333332</v>
          </cell>
          <cell r="C8">
            <v>35.299999999999997</v>
          </cell>
          <cell r="D8">
            <v>23.4</v>
          </cell>
          <cell r="E8">
            <v>78.041666666666671</v>
          </cell>
          <cell r="F8">
            <v>94</v>
          </cell>
          <cell r="G8">
            <v>46</v>
          </cell>
          <cell r="H8" t="str">
            <v>*</v>
          </cell>
          <cell r="I8" t="str">
            <v>N</v>
          </cell>
          <cell r="J8" t="str">
            <v>*</v>
          </cell>
          <cell r="K8">
            <v>1</v>
          </cell>
        </row>
        <row r="9">
          <cell r="B9">
            <v>25.466666666666669</v>
          </cell>
          <cell r="C9">
            <v>31.4</v>
          </cell>
          <cell r="D9">
            <v>22.7</v>
          </cell>
          <cell r="E9">
            <v>84.083333333333329</v>
          </cell>
          <cell r="F9">
            <v>97</v>
          </cell>
          <cell r="G9">
            <v>57</v>
          </cell>
          <cell r="H9" t="str">
            <v>*</v>
          </cell>
          <cell r="I9" t="str">
            <v>N</v>
          </cell>
          <cell r="J9" t="str">
            <v>*</v>
          </cell>
          <cell r="K9">
            <v>6.4</v>
          </cell>
        </row>
        <row r="10">
          <cell r="B10">
            <v>25.900000000000006</v>
          </cell>
          <cell r="C10">
            <v>32.200000000000003</v>
          </cell>
          <cell r="D10">
            <v>22.7</v>
          </cell>
          <cell r="E10">
            <v>82.166666666666671</v>
          </cell>
          <cell r="F10">
            <v>97</v>
          </cell>
          <cell r="G10">
            <v>56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0.2</v>
          </cell>
        </row>
        <row r="11">
          <cell r="B11">
            <v>28.741666666666664</v>
          </cell>
          <cell r="C11">
            <v>35.799999999999997</v>
          </cell>
          <cell r="D11">
            <v>23.6</v>
          </cell>
          <cell r="E11">
            <v>65.875</v>
          </cell>
          <cell r="F11">
            <v>91</v>
          </cell>
          <cell r="G11">
            <v>37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27.229166666666668</v>
          </cell>
          <cell r="C12">
            <v>35.299999999999997</v>
          </cell>
          <cell r="D12">
            <v>22.1</v>
          </cell>
          <cell r="E12">
            <v>75.583333333333329</v>
          </cell>
          <cell r="F12">
            <v>97</v>
          </cell>
          <cell r="G12">
            <v>42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28.841666666666665</v>
          </cell>
          <cell r="C13">
            <v>36.299999999999997</v>
          </cell>
          <cell r="D13">
            <v>23.2</v>
          </cell>
          <cell r="E13">
            <v>69.625</v>
          </cell>
          <cell r="F13">
            <v>93</v>
          </cell>
          <cell r="G13">
            <v>41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28.004166666666666</v>
          </cell>
          <cell r="C14">
            <v>35.700000000000003</v>
          </cell>
          <cell r="D14">
            <v>20.9</v>
          </cell>
          <cell r="E14">
            <v>64.958333333333329</v>
          </cell>
          <cell r="F14">
            <v>93</v>
          </cell>
          <cell r="G14">
            <v>37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28.654166666666665</v>
          </cell>
          <cell r="C15">
            <v>37</v>
          </cell>
          <cell r="D15">
            <v>21.2</v>
          </cell>
          <cell r="E15">
            <v>61.083333333333336</v>
          </cell>
          <cell r="F15">
            <v>91</v>
          </cell>
          <cell r="G15">
            <v>30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0.2</v>
          </cell>
        </row>
        <row r="16">
          <cell r="B16">
            <v>27.212500000000002</v>
          </cell>
          <cell r="C16">
            <v>36.299999999999997</v>
          </cell>
          <cell r="D16">
            <v>21.3</v>
          </cell>
          <cell r="E16">
            <v>69.458333333333329</v>
          </cell>
          <cell r="F16">
            <v>95</v>
          </cell>
          <cell r="G16">
            <v>38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0.2</v>
          </cell>
        </row>
        <row r="17">
          <cell r="B17">
            <v>28.104166666666661</v>
          </cell>
          <cell r="C17">
            <v>35.6</v>
          </cell>
          <cell r="D17">
            <v>22.9</v>
          </cell>
          <cell r="E17">
            <v>75.111111111111114</v>
          </cell>
          <cell r="F17">
            <v>91</v>
          </cell>
          <cell r="G17">
            <v>46</v>
          </cell>
          <cell r="H17" t="str">
            <v>*</v>
          </cell>
          <cell r="I17" t="str">
            <v>N</v>
          </cell>
          <cell r="J17" t="str">
            <v>*</v>
          </cell>
          <cell r="K17">
            <v>1.2</v>
          </cell>
        </row>
        <row r="18">
          <cell r="B18">
            <v>27.7</v>
          </cell>
          <cell r="C18">
            <v>37.200000000000003</v>
          </cell>
          <cell r="D18">
            <v>22.5</v>
          </cell>
          <cell r="E18">
            <v>72.041666666666671</v>
          </cell>
          <cell r="F18">
            <v>95</v>
          </cell>
          <cell r="G18">
            <v>36</v>
          </cell>
          <cell r="H18" t="str">
            <v>*</v>
          </cell>
          <cell r="I18" t="str">
            <v>N</v>
          </cell>
          <cell r="J18" t="str">
            <v>*</v>
          </cell>
          <cell r="K18">
            <v>3.8</v>
          </cell>
        </row>
        <row r="19">
          <cell r="B19">
            <v>29.033333333333331</v>
          </cell>
          <cell r="C19">
            <v>37.6</v>
          </cell>
          <cell r="D19">
            <v>23.7</v>
          </cell>
          <cell r="E19">
            <v>66.166666666666671</v>
          </cell>
          <cell r="F19">
            <v>91</v>
          </cell>
          <cell r="G19">
            <v>37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27.129166666666666</v>
          </cell>
          <cell r="C20">
            <v>36.6</v>
          </cell>
          <cell r="D20">
            <v>22.2</v>
          </cell>
          <cell r="E20">
            <v>71</v>
          </cell>
          <cell r="F20">
            <v>90</v>
          </cell>
          <cell r="G20">
            <v>39</v>
          </cell>
          <cell r="H20" t="str">
            <v>*</v>
          </cell>
          <cell r="I20" t="str">
            <v>N</v>
          </cell>
          <cell r="J20" t="str">
            <v>*</v>
          </cell>
          <cell r="K20">
            <v>6.4</v>
          </cell>
        </row>
        <row r="21">
          <cell r="B21">
            <v>27.337500000000006</v>
          </cell>
          <cell r="C21">
            <v>37.1</v>
          </cell>
          <cell r="D21">
            <v>22.8</v>
          </cell>
          <cell r="E21">
            <v>73.75</v>
          </cell>
          <cell r="F21">
            <v>95</v>
          </cell>
          <cell r="G21">
            <v>39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0.2</v>
          </cell>
        </row>
        <row r="22">
          <cell r="B22">
            <v>25.712499999999995</v>
          </cell>
          <cell r="C22">
            <v>31.7</v>
          </cell>
          <cell r="D22">
            <v>21.5</v>
          </cell>
          <cell r="E22">
            <v>77.5</v>
          </cell>
          <cell r="F22">
            <v>93</v>
          </cell>
          <cell r="G22">
            <v>55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26.533333333333335</v>
          </cell>
          <cell r="C23">
            <v>34.4</v>
          </cell>
          <cell r="D23">
            <v>20.7</v>
          </cell>
          <cell r="E23">
            <v>78</v>
          </cell>
          <cell r="F23">
            <v>97</v>
          </cell>
          <cell r="G23">
            <v>44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27.229166666666668</v>
          </cell>
          <cell r="C24">
            <v>34.6</v>
          </cell>
          <cell r="D24">
            <v>21.6</v>
          </cell>
          <cell r="E24">
            <v>80.421052631578945</v>
          </cell>
          <cell r="F24">
            <v>97</v>
          </cell>
          <cell r="G24">
            <v>45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28.841666666666665</v>
          </cell>
          <cell r="C25">
            <v>37.700000000000003</v>
          </cell>
          <cell r="D25">
            <v>21.9</v>
          </cell>
          <cell r="E25">
            <v>68.25</v>
          </cell>
          <cell r="F25">
            <v>98</v>
          </cell>
          <cell r="G25">
            <v>34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30.904166666666665</v>
          </cell>
          <cell r="C26">
            <v>39.799999999999997</v>
          </cell>
          <cell r="D26">
            <v>23.1</v>
          </cell>
          <cell r="E26">
            <v>56.958333333333336</v>
          </cell>
          <cell r="F26">
            <v>90</v>
          </cell>
          <cell r="G26">
            <v>29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30.862500000000001</v>
          </cell>
          <cell r="C27">
            <v>39.6</v>
          </cell>
          <cell r="D27">
            <v>23.8</v>
          </cell>
          <cell r="E27">
            <v>58.916666666666664</v>
          </cell>
          <cell r="F27">
            <v>89</v>
          </cell>
          <cell r="G27">
            <v>32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27.904166666666665</v>
          </cell>
          <cell r="C28">
            <v>38.799999999999997</v>
          </cell>
          <cell r="D28">
            <v>23.8</v>
          </cell>
          <cell r="E28">
            <v>71.375</v>
          </cell>
          <cell r="F28">
            <v>91</v>
          </cell>
          <cell r="G28">
            <v>33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27.095833333333331</v>
          </cell>
          <cell r="C29">
            <v>35.9</v>
          </cell>
          <cell r="D29">
            <v>20.7</v>
          </cell>
          <cell r="E29">
            <v>73.833333333333329</v>
          </cell>
          <cell r="F29">
            <v>97</v>
          </cell>
          <cell r="G29">
            <v>43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27.0625</v>
          </cell>
          <cell r="C30">
            <v>34.299999999999997</v>
          </cell>
          <cell r="D30">
            <v>21.4</v>
          </cell>
          <cell r="E30">
            <v>74.875</v>
          </cell>
          <cell r="F30">
            <v>94</v>
          </cell>
          <cell r="G30">
            <v>48</v>
          </cell>
          <cell r="H30" t="str">
            <v>*</v>
          </cell>
          <cell r="I30" t="str">
            <v>N</v>
          </cell>
          <cell r="J30" t="str">
            <v>*</v>
          </cell>
          <cell r="K30">
            <v>4</v>
          </cell>
        </row>
        <row r="31">
          <cell r="B31">
            <v>24.891666666666662</v>
          </cell>
          <cell r="C31">
            <v>32.5</v>
          </cell>
          <cell r="D31">
            <v>20.3</v>
          </cell>
          <cell r="E31">
            <v>79.875</v>
          </cell>
          <cell r="F31">
            <v>98</v>
          </cell>
          <cell r="G31">
            <v>45</v>
          </cell>
          <cell r="H31" t="str">
            <v>*</v>
          </cell>
          <cell r="I31" t="str">
            <v>N</v>
          </cell>
          <cell r="J31" t="str">
            <v>*</v>
          </cell>
          <cell r="K31">
            <v>8.8000000000000007</v>
          </cell>
        </row>
        <row r="32">
          <cell r="B32">
            <v>26.67916666666666</v>
          </cell>
          <cell r="C32">
            <v>35.4</v>
          </cell>
          <cell r="D32">
            <v>21.6</v>
          </cell>
          <cell r="E32">
            <v>72.666666666666671</v>
          </cell>
          <cell r="F32">
            <v>95</v>
          </cell>
          <cell r="G32">
            <v>37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28.237499999999997</v>
          </cell>
          <cell r="C33">
            <v>38</v>
          </cell>
          <cell r="D33">
            <v>20.9</v>
          </cell>
          <cell r="E33">
            <v>71.05</v>
          </cell>
          <cell r="F33">
            <v>93</v>
          </cell>
          <cell r="G33">
            <v>29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28.262499999999999</v>
          </cell>
          <cell r="C34">
            <v>37.9</v>
          </cell>
          <cell r="D34">
            <v>21.6</v>
          </cell>
          <cell r="E34">
            <v>64.291666666666671</v>
          </cell>
          <cell r="F34">
            <v>92</v>
          </cell>
          <cell r="G34">
            <v>32</v>
          </cell>
          <cell r="H34" t="str">
            <v>*</v>
          </cell>
          <cell r="I34" t="str">
            <v>N</v>
          </cell>
          <cell r="J34" t="str">
            <v>*</v>
          </cell>
          <cell r="K34">
            <v>1</v>
          </cell>
        </row>
        <row r="35">
          <cell r="B35">
            <v>27.241666666666671</v>
          </cell>
          <cell r="C35">
            <v>35.9</v>
          </cell>
          <cell r="D35">
            <v>22.2</v>
          </cell>
          <cell r="E35">
            <v>72.083333333333329</v>
          </cell>
          <cell r="F35">
            <v>94</v>
          </cell>
          <cell r="G35">
            <v>43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27.724999999999998</v>
          </cell>
          <cell r="C5">
            <v>33.5</v>
          </cell>
          <cell r="D5">
            <v>23.4</v>
          </cell>
          <cell r="E5">
            <v>76.708333333333329</v>
          </cell>
          <cell r="F5">
            <v>96</v>
          </cell>
          <cell r="G5">
            <v>54</v>
          </cell>
          <cell r="H5">
            <v>19.8</v>
          </cell>
          <cell r="I5" t="str">
            <v>NE</v>
          </cell>
          <cell r="J5">
            <v>41.04</v>
          </cell>
          <cell r="K5">
            <v>4.8</v>
          </cell>
        </row>
        <row r="6">
          <cell r="B6">
            <v>27.429166666666671</v>
          </cell>
          <cell r="C6">
            <v>32.799999999999997</v>
          </cell>
          <cell r="D6">
            <v>24</v>
          </cell>
          <cell r="E6">
            <v>77.75</v>
          </cell>
          <cell r="F6">
            <v>94</v>
          </cell>
          <cell r="G6">
            <v>54</v>
          </cell>
          <cell r="H6">
            <v>20.52</v>
          </cell>
          <cell r="I6" t="str">
            <v>N</v>
          </cell>
          <cell r="J6">
            <v>38.159999999999997</v>
          </cell>
          <cell r="K6">
            <v>0</v>
          </cell>
        </row>
        <row r="7">
          <cell r="B7">
            <v>28.104166666666668</v>
          </cell>
          <cell r="C7">
            <v>34.799999999999997</v>
          </cell>
          <cell r="D7">
            <v>23.6</v>
          </cell>
          <cell r="E7">
            <v>72.375</v>
          </cell>
          <cell r="F7">
            <v>91</v>
          </cell>
          <cell r="G7">
            <v>45</v>
          </cell>
          <cell r="H7">
            <v>23.759999999999998</v>
          </cell>
          <cell r="I7" t="str">
            <v>N</v>
          </cell>
          <cell r="J7">
            <v>45.72</v>
          </cell>
          <cell r="K7">
            <v>0</v>
          </cell>
        </row>
        <row r="8">
          <cell r="B8">
            <v>28.850000000000005</v>
          </cell>
          <cell r="C8">
            <v>34.9</v>
          </cell>
          <cell r="D8">
            <v>24.4</v>
          </cell>
          <cell r="E8">
            <v>70</v>
          </cell>
          <cell r="F8">
            <v>86</v>
          </cell>
          <cell r="G8">
            <v>46</v>
          </cell>
          <cell r="H8">
            <v>22.32</v>
          </cell>
          <cell r="I8" t="str">
            <v>N</v>
          </cell>
          <cell r="J8">
            <v>40.32</v>
          </cell>
          <cell r="K8">
            <v>0</v>
          </cell>
        </row>
        <row r="9">
          <cell r="B9">
            <v>23.904166666666658</v>
          </cell>
          <cell r="C9">
            <v>29.2</v>
          </cell>
          <cell r="D9">
            <v>21.6</v>
          </cell>
          <cell r="E9">
            <v>89.208333333333329</v>
          </cell>
          <cell r="F9">
            <v>97</v>
          </cell>
          <cell r="G9">
            <v>70</v>
          </cell>
          <cell r="H9">
            <v>19.440000000000001</v>
          </cell>
          <cell r="I9" t="str">
            <v>N</v>
          </cell>
          <cell r="J9">
            <v>39.96</v>
          </cell>
          <cell r="K9">
            <v>40.800000000000004</v>
          </cell>
        </row>
        <row r="10">
          <cell r="B10">
            <v>25.804166666666671</v>
          </cell>
          <cell r="C10">
            <v>32.799999999999997</v>
          </cell>
          <cell r="D10">
            <v>22.4</v>
          </cell>
          <cell r="E10">
            <v>83.5</v>
          </cell>
          <cell r="F10">
            <v>98</v>
          </cell>
          <cell r="G10">
            <v>55</v>
          </cell>
          <cell r="H10">
            <v>20.88</v>
          </cell>
          <cell r="I10" t="str">
            <v>N</v>
          </cell>
          <cell r="J10">
            <v>36.72</v>
          </cell>
          <cell r="K10">
            <v>0</v>
          </cell>
        </row>
        <row r="11">
          <cell r="B11">
            <v>24.837499999999995</v>
          </cell>
          <cell r="C11">
            <v>31</v>
          </cell>
          <cell r="D11">
            <v>22.7</v>
          </cell>
          <cell r="E11">
            <v>87.416666666666671</v>
          </cell>
          <cell r="F11">
            <v>95</v>
          </cell>
          <cell r="G11">
            <v>60</v>
          </cell>
          <cell r="H11">
            <v>22.68</v>
          </cell>
          <cell r="I11" t="str">
            <v>NE</v>
          </cell>
          <cell r="J11">
            <v>49.32</v>
          </cell>
          <cell r="K11">
            <v>2.5999999999999996</v>
          </cell>
        </row>
        <row r="12">
          <cell r="B12">
            <v>25.258333333333336</v>
          </cell>
          <cell r="C12">
            <v>31.1</v>
          </cell>
          <cell r="D12">
            <v>22.5</v>
          </cell>
          <cell r="E12">
            <v>84.666666666666671</v>
          </cell>
          <cell r="F12">
            <v>96</v>
          </cell>
          <cell r="G12">
            <v>62</v>
          </cell>
          <cell r="H12">
            <v>20.88</v>
          </cell>
          <cell r="I12" t="str">
            <v>N</v>
          </cell>
          <cell r="J12">
            <v>37.080000000000005</v>
          </cell>
          <cell r="K12">
            <v>0</v>
          </cell>
        </row>
        <row r="13">
          <cell r="B13">
            <v>27.070833333333329</v>
          </cell>
          <cell r="C13">
            <v>33.5</v>
          </cell>
          <cell r="D13">
            <v>22.8</v>
          </cell>
          <cell r="E13">
            <v>74.375</v>
          </cell>
          <cell r="F13">
            <v>91</v>
          </cell>
          <cell r="G13">
            <v>50</v>
          </cell>
          <cell r="H13">
            <v>18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27.008333333333336</v>
          </cell>
          <cell r="C14">
            <v>33.5</v>
          </cell>
          <cell r="D14">
            <v>21</v>
          </cell>
          <cell r="E14">
            <v>68.25</v>
          </cell>
          <cell r="F14">
            <v>94</v>
          </cell>
          <cell r="G14">
            <v>40</v>
          </cell>
          <cell r="H14">
            <v>15.840000000000002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26.116666666666674</v>
          </cell>
          <cell r="C15">
            <v>32.700000000000003</v>
          </cell>
          <cell r="D15">
            <v>20.3</v>
          </cell>
          <cell r="E15">
            <v>72.416666666666671</v>
          </cell>
          <cell r="F15">
            <v>91</v>
          </cell>
          <cell r="G15">
            <v>50</v>
          </cell>
          <cell r="H15">
            <v>28.44</v>
          </cell>
          <cell r="I15" t="str">
            <v>NE</v>
          </cell>
          <cell r="J15">
            <v>50.04</v>
          </cell>
          <cell r="K15">
            <v>6</v>
          </cell>
        </row>
        <row r="16">
          <cell r="B16">
            <v>25.558333333333334</v>
          </cell>
          <cell r="C16">
            <v>32.1</v>
          </cell>
          <cell r="D16">
            <v>20.3</v>
          </cell>
          <cell r="E16">
            <v>77.375</v>
          </cell>
          <cell r="F16">
            <v>95</v>
          </cell>
          <cell r="G16">
            <v>51</v>
          </cell>
          <cell r="H16">
            <v>15.48</v>
          </cell>
          <cell r="I16" t="str">
            <v>N</v>
          </cell>
          <cell r="J16">
            <v>42.84</v>
          </cell>
          <cell r="K16">
            <v>0.2</v>
          </cell>
        </row>
        <row r="17">
          <cell r="B17">
            <v>26.354166666666668</v>
          </cell>
          <cell r="C17">
            <v>33.799999999999997</v>
          </cell>
          <cell r="D17">
            <v>22.5</v>
          </cell>
          <cell r="E17">
            <v>76.375</v>
          </cell>
          <cell r="F17">
            <v>94</v>
          </cell>
          <cell r="G17">
            <v>46</v>
          </cell>
          <cell r="H17">
            <v>23.040000000000003</v>
          </cell>
          <cell r="I17" t="str">
            <v>NE</v>
          </cell>
          <cell r="J17">
            <v>39.24</v>
          </cell>
          <cell r="K17">
            <v>0</v>
          </cell>
        </row>
        <row r="18">
          <cell r="B18">
            <v>27.574999999999999</v>
          </cell>
          <cell r="C18">
            <v>35.1</v>
          </cell>
          <cell r="D18">
            <v>22.2</v>
          </cell>
          <cell r="E18">
            <v>68.25</v>
          </cell>
          <cell r="F18">
            <v>92</v>
          </cell>
          <cell r="G18">
            <v>39</v>
          </cell>
          <cell r="H18">
            <v>22.68</v>
          </cell>
          <cell r="I18" t="str">
            <v>NE</v>
          </cell>
          <cell r="J18">
            <v>38.159999999999997</v>
          </cell>
          <cell r="K18">
            <v>0</v>
          </cell>
        </row>
        <row r="19">
          <cell r="B19">
            <v>27.741666666666671</v>
          </cell>
          <cell r="C19">
            <v>34.700000000000003</v>
          </cell>
          <cell r="D19">
            <v>22.6</v>
          </cell>
          <cell r="E19">
            <v>70.125</v>
          </cell>
          <cell r="F19">
            <v>93</v>
          </cell>
          <cell r="G19">
            <v>45</v>
          </cell>
          <cell r="H19">
            <v>21.240000000000002</v>
          </cell>
          <cell r="I19" t="str">
            <v>N</v>
          </cell>
          <cell r="J19">
            <v>37.440000000000005</v>
          </cell>
          <cell r="K19">
            <v>0.4</v>
          </cell>
        </row>
        <row r="20">
          <cell r="B20">
            <v>28.724999999999998</v>
          </cell>
          <cell r="C20">
            <v>35.299999999999997</v>
          </cell>
          <cell r="D20">
            <v>23.1</v>
          </cell>
          <cell r="E20">
            <v>64.291666666666671</v>
          </cell>
          <cell r="F20">
            <v>87</v>
          </cell>
          <cell r="G20">
            <v>39</v>
          </cell>
          <cell r="H20">
            <v>18.36</v>
          </cell>
          <cell r="I20" t="str">
            <v>N</v>
          </cell>
          <cell r="J20">
            <v>35.64</v>
          </cell>
          <cell r="K20">
            <v>0</v>
          </cell>
        </row>
        <row r="21">
          <cell r="B21">
            <v>29.937499999999996</v>
          </cell>
          <cell r="C21">
            <v>36.1</v>
          </cell>
          <cell r="D21">
            <v>24.9</v>
          </cell>
          <cell r="E21">
            <v>61.541666666666664</v>
          </cell>
          <cell r="F21">
            <v>81</v>
          </cell>
          <cell r="G21">
            <v>35</v>
          </cell>
          <cell r="H21">
            <v>16.2</v>
          </cell>
          <cell r="I21" t="str">
            <v>N</v>
          </cell>
          <cell r="J21">
            <v>36.36</v>
          </cell>
          <cell r="K21">
            <v>0</v>
          </cell>
        </row>
        <row r="22">
          <cell r="B22">
            <v>27.45</v>
          </cell>
          <cell r="C22">
            <v>33.4</v>
          </cell>
          <cell r="D22">
            <v>22.7</v>
          </cell>
          <cell r="E22">
            <v>70.166666666666671</v>
          </cell>
          <cell r="F22">
            <v>96</v>
          </cell>
          <cell r="G22">
            <v>47</v>
          </cell>
          <cell r="H22">
            <v>22.32</v>
          </cell>
          <cell r="I22" t="str">
            <v>NE</v>
          </cell>
          <cell r="J22">
            <v>36.36</v>
          </cell>
          <cell r="K22">
            <v>1.4</v>
          </cell>
        </row>
        <row r="23">
          <cell r="B23">
            <v>24.295833333333331</v>
          </cell>
          <cell r="C23">
            <v>29.2</v>
          </cell>
          <cell r="D23">
            <v>22</v>
          </cell>
          <cell r="E23">
            <v>86</v>
          </cell>
          <cell r="F23">
            <v>97</v>
          </cell>
          <cell r="G23">
            <v>62</v>
          </cell>
          <cell r="H23">
            <v>15.120000000000001</v>
          </cell>
          <cell r="I23" t="str">
            <v>SO</v>
          </cell>
          <cell r="J23">
            <v>33.480000000000004</v>
          </cell>
          <cell r="K23">
            <v>9.9999999999999982</v>
          </cell>
        </row>
        <row r="24">
          <cell r="B24">
            <v>24.283333333333331</v>
          </cell>
          <cell r="C24">
            <v>30.8</v>
          </cell>
          <cell r="D24">
            <v>20.7</v>
          </cell>
          <cell r="E24">
            <v>82.333333333333329</v>
          </cell>
          <cell r="F24">
            <v>95</v>
          </cell>
          <cell r="G24">
            <v>57</v>
          </cell>
          <cell r="H24">
            <v>16.2</v>
          </cell>
          <cell r="I24" t="str">
            <v>SO</v>
          </cell>
          <cell r="J24">
            <v>25.2</v>
          </cell>
          <cell r="K24">
            <v>2.4</v>
          </cell>
        </row>
        <row r="25">
          <cell r="B25">
            <v>27.004166666666666</v>
          </cell>
          <cell r="C25">
            <v>34</v>
          </cell>
          <cell r="D25">
            <v>22</v>
          </cell>
          <cell r="E25">
            <v>76.333333333333329</v>
          </cell>
          <cell r="F25">
            <v>97</v>
          </cell>
          <cell r="G25">
            <v>46</v>
          </cell>
          <cell r="H25">
            <v>21.6</v>
          </cell>
          <cell r="I25" t="str">
            <v>NE</v>
          </cell>
          <cell r="J25">
            <v>35.28</v>
          </cell>
          <cell r="K25">
            <v>0</v>
          </cell>
        </row>
        <row r="26">
          <cell r="B26">
            <v>29.370833333333337</v>
          </cell>
          <cell r="C26">
            <v>36.799999999999997</v>
          </cell>
          <cell r="D26">
            <v>23.9</v>
          </cell>
          <cell r="E26">
            <v>65.875</v>
          </cell>
          <cell r="F26">
            <v>95</v>
          </cell>
          <cell r="G26">
            <v>34</v>
          </cell>
          <cell r="H26">
            <v>14.04</v>
          </cell>
          <cell r="I26" t="str">
            <v>N</v>
          </cell>
          <cell r="J26">
            <v>28.44</v>
          </cell>
          <cell r="K26">
            <v>0</v>
          </cell>
        </row>
        <row r="27">
          <cell r="B27">
            <v>30.724999999999998</v>
          </cell>
          <cell r="C27">
            <v>37.799999999999997</v>
          </cell>
          <cell r="D27">
            <v>23.3</v>
          </cell>
          <cell r="E27">
            <v>56.5</v>
          </cell>
          <cell r="F27">
            <v>87</v>
          </cell>
          <cell r="G27">
            <v>34</v>
          </cell>
          <cell r="H27">
            <v>17.28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27.675000000000001</v>
          </cell>
          <cell r="C28">
            <v>32.299999999999997</v>
          </cell>
          <cell r="D28">
            <v>24.6</v>
          </cell>
          <cell r="E28">
            <v>72.041666666666671</v>
          </cell>
          <cell r="F28">
            <v>85</v>
          </cell>
          <cell r="G28">
            <v>55</v>
          </cell>
          <cell r="H28">
            <v>20.16</v>
          </cell>
          <cell r="I28" t="str">
            <v>SE</v>
          </cell>
          <cell r="J28">
            <v>37.800000000000004</v>
          </cell>
          <cell r="K28">
            <v>0</v>
          </cell>
        </row>
        <row r="29">
          <cell r="B29">
            <v>28.258333333333336</v>
          </cell>
          <cell r="C29">
            <v>35.6</v>
          </cell>
          <cell r="D29">
            <v>21.3</v>
          </cell>
          <cell r="E29">
            <v>68.708333333333329</v>
          </cell>
          <cell r="F29">
            <v>95</v>
          </cell>
          <cell r="G29">
            <v>40</v>
          </cell>
          <cell r="H29">
            <v>15.48</v>
          </cell>
          <cell r="I29" t="str">
            <v>NE</v>
          </cell>
          <cell r="J29">
            <v>28.44</v>
          </cell>
          <cell r="K29">
            <v>0</v>
          </cell>
        </row>
        <row r="30">
          <cell r="B30">
            <v>26.883333333333336</v>
          </cell>
          <cell r="C30">
            <v>34.799999999999997</v>
          </cell>
          <cell r="D30">
            <v>21.4</v>
          </cell>
          <cell r="E30">
            <v>76.666666666666671</v>
          </cell>
          <cell r="F30">
            <v>93</v>
          </cell>
          <cell r="G30">
            <v>48</v>
          </cell>
          <cell r="H30">
            <v>29.52</v>
          </cell>
          <cell r="I30" t="str">
            <v>NE</v>
          </cell>
          <cell r="J30">
            <v>63.360000000000007</v>
          </cell>
          <cell r="K30">
            <v>19</v>
          </cell>
        </row>
        <row r="31">
          <cell r="B31">
            <v>26.479166666666661</v>
          </cell>
          <cell r="C31">
            <v>32.799999999999997</v>
          </cell>
          <cell r="D31">
            <v>21.3</v>
          </cell>
          <cell r="E31">
            <v>72.416666666666671</v>
          </cell>
          <cell r="F31">
            <v>96</v>
          </cell>
          <cell r="G31">
            <v>43</v>
          </cell>
          <cell r="H31">
            <v>20.52</v>
          </cell>
          <cell r="I31" t="str">
            <v>NE</v>
          </cell>
          <cell r="J31">
            <v>39.24</v>
          </cell>
          <cell r="K31">
            <v>0.2</v>
          </cell>
        </row>
        <row r="32">
          <cell r="B32">
            <v>24.395833333333329</v>
          </cell>
          <cell r="C32">
            <v>31.4</v>
          </cell>
          <cell r="D32">
            <v>20.6</v>
          </cell>
          <cell r="E32">
            <v>80</v>
          </cell>
          <cell r="F32">
            <v>95</v>
          </cell>
          <cell r="G32">
            <v>53</v>
          </cell>
          <cell r="H32">
            <v>24.12</v>
          </cell>
          <cell r="I32" t="str">
            <v>NE</v>
          </cell>
          <cell r="J32">
            <v>49.680000000000007</v>
          </cell>
          <cell r="K32">
            <v>6.6</v>
          </cell>
        </row>
        <row r="33">
          <cell r="B33">
            <v>26.429166666666671</v>
          </cell>
          <cell r="C33">
            <v>34.9</v>
          </cell>
          <cell r="D33">
            <v>21.8</v>
          </cell>
          <cell r="E33">
            <v>72</v>
          </cell>
          <cell r="F33">
            <v>89</v>
          </cell>
          <cell r="G33">
            <v>43</v>
          </cell>
          <cell r="H33">
            <v>17.64</v>
          </cell>
          <cell r="I33" t="str">
            <v>N</v>
          </cell>
          <cell r="J33">
            <v>60.480000000000004</v>
          </cell>
          <cell r="K33">
            <v>0.2</v>
          </cell>
        </row>
        <row r="34">
          <cell r="B34">
            <v>28.2083333333333</v>
          </cell>
          <cell r="C34">
            <v>35.299999999999997</v>
          </cell>
          <cell r="D34">
            <v>22.6</v>
          </cell>
          <cell r="E34">
            <v>68.458333333333329</v>
          </cell>
          <cell r="F34">
            <v>90</v>
          </cell>
          <cell r="G34">
            <v>39</v>
          </cell>
          <cell r="H34">
            <v>12.6</v>
          </cell>
          <cell r="I34" t="str">
            <v>N</v>
          </cell>
          <cell r="J34">
            <v>30.6</v>
          </cell>
          <cell r="K34">
            <v>0</v>
          </cell>
        </row>
        <row r="35">
          <cell r="B35">
            <v>29.108333333333334</v>
          </cell>
          <cell r="C35">
            <v>36.5</v>
          </cell>
          <cell r="D35">
            <v>22.3</v>
          </cell>
          <cell r="E35">
            <v>63.578947368421055</v>
          </cell>
          <cell r="F35">
            <v>90</v>
          </cell>
          <cell r="G35">
            <v>31</v>
          </cell>
          <cell r="H35">
            <v>16.559999999999999</v>
          </cell>
          <cell r="I35" t="str">
            <v>N</v>
          </cell>
          <cell r="J35">
            <v>38.159999999999997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25.420833333333338</v>
          </cell>
          <cell r="C5">
            <v>31.3</v>
          </cell>
          <cell r="D5">
            <v>22.3</v>
          </cell>
          <cell r="E5" t="str">
            <v>*</v>
          </cell>
          <cell r="F5" t="str">
            <v>*</v>
          </cell>
          <cell r="G5" t="str">
            <v>*</v>
          </cell>
          <cell r="H5">
            <v>17.28</v>
          </cell>
          <cell r="I5" t="str">
            <v>N</v>
          </cell>
          <cell r="J5">
            <v>31.680000000000003</v>
          </cell>
          <cell r="K5">
            <v>0</v>
          </cell>
        </row>
        <row r="6">
          <cell r="B6">
            <v>25.766666666666666</v>
          </cell>
          <cell r="C6">
            <v>31.8</v>
          </cell>
          <cell r="D6">
            <v>20.399999999999999</v>
          </cell>
          <cell r="E6" t="str">
            <v>*</v>
          </cell>
          <cell r="F6" t="str">
            <v>*</v>
          </cell>
          <cell r="G6" t="str">
            <v>*</v>
          </cell>
          <cell r="H6">
            <v>22.68</v>
          </cell>
          <cell r="I6" t="str">
            <v>NO</v>
          </cell>
          <cell r="J6">
            <v>44.28</v>
          </cell>
          <cell r="K6">
            <v>23</v>
          </cell>
        </row>
        <row r="7">
          <cell r="B7">
            <v>27.058333333333337</v>
          </cell>
          <cell r="C7">
            <v>33.4</v>
          </cell>
          <cell r="D7">
            <v>21.8</v>
          </cell>
          <cell r="E7" t="str">
            <v>*</v>
          </cell>
          <cell r="F7" t="str">
            <v>*</v>
          </cell>
          <cell r="G7" t="str">
            <v>*</v>
          </cell>
          <cell r="H7">
            <v>18</v>
          </cell>
          <cell r="I7" t="str">
            <v>NO</v>
          </cell>
          <cell r="J7">
            <v>33.119999999999997</v>
          </cell>
          <cell r="K7">
            <v>0</v>
          </cell>
        </row>
        <row r="8">
          <cell r="B8">
            <v>26.737500000000001</v>
          </cell>
          <cell r="C8">
            <v>33.1</v>
          </cell>
          <cell r="D8">
            <v>22.5</v>
          </cell>
          <cell r="E8" t="str">
            <v>*</v>
          </cell>
          <cell r="F8" t="str">
            <v>*</v>
          </cell>
          <cell r="G8" t="str">
            <v>*</v>
          </cell>
          <cell r="H8">
            <v>18.36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23.726086956521737</v>
          </cell>
          <cell r="C9">
            <v>27.7</v>
          </cell>
          <cell r="D9">
            <v>22.3</v>
          </cell>
          <cell r="E9" t="str">
            <v>*</v>
          </cell>
          <cell r="F9" t="str">
            <v>*</v>
          </cell>
          <cell r="G9" t="str">
            <v>*</v>
          </cell>
          <cell r="H9">
            <v>15.48</v>
          </cell>
          <cell r="I9" t="str">
            <v>N</v>
          </cell>
          <cell r="J9">
            <v>39.6</v>
          </cell>
          <cell r="K9">
            <v>4.5999999999999996</v>
          </cell>
        </row>
        <row r="10">
          <cell r="B10">
            <v>24.950000000000006</v>
          </cell>
          <cell r="C10">
            <v>31.4</v>
          </cell>
          <cell r="D10">
            <v>21.1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18.720000000000002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24.824999999999992</v>
          </cell>
          <cell r="C11">
            <v>30.2</v>
          </cell>
          <cell r="D11">
            <v>21.2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28.08</v>
          </cell>
          <cell r="I11" t="str">
            <v>NO</v>
          </cell>
          <cell r="J11">
            <v>57.24</v>
          </cell>
          <cell r="K11">
            <v>37.4</v>
          </cell>
        </row>
        <row r="12">
          <cell r="B12">
            <v>24.058333333333337</v>
          </cell>
          <cell r="C12">
            <v>30.5</v>
          </cell>
          <cell r="D12">
            <v>19.600000000000001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15.120000000000001</v>
          </cell>
          <cell r="I12" t="str">
            <v>N</v>
          </cell>
          <cell r="J12">
            <v>47.88</v>
          </cell>
          <cell r="K12">
            <v>10</v>
          </cell>
        </row>
        <row r="13">
          <cell r="B13">
            <v>25.179166666666664</v>
          </cell>
          <cell r="C13">
            <v>32.299999999999997</v>
          </cell>
          <cell r="D13">
            <v>21.1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20.88</v>
          </cell>
          <cell r="I13" t="str">
            <v>NE</v>
          </cell>
          <cell r="J13">
            <v>49.32</v>
          </cell>
          <cell r="K13">
            <v>0</v>
          </cell>
        </row>
        <row r="14">
          <cell r="B14">
            <v>25.412499999999998</v>
          </cell>
          <cell r="C14">
            <v>32.9</v>
          </cell>
          <cell r="D14">
            <v>19.8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17.64</v>
          </cell>
          <cell r="I14" t="str">
            <v>N</v>
          </cell>
          <cell r="J14">
            <v>36.36</v>
          </cell>
          <cell r="K14">
            <v>0</v>
          </cell>
        </row>
        <row r="15">
          <cell r="B15">
            <v>24.88695652173913</v>
          </cell>
          <cell r="C15">
            <v>32.299999999999997</v>
          </cell>
          <cell r="D15">
            <v>19.7</v>
          </cell>
          <cell r="E15" t="str">
            <v>*</v>
          </cell>
          <cell r="F15" t="str">
            <v>*</v>
          </cell>
          <cell r="G15" t="str">
            <v>*</v>
          </cell>
          <cell r="H15">
            <v>25.2</v>
          </cell>
          <cell r="I15" t="str">
            <v>N</v>
          </cell>
          <cell r="J15">
            <v>46.800000000000004</v>
          </cell>
          <cell r="K15">
            <v>7.8</v>
          </cell>
        </row>
        <row r="16">
          <cell r="B16">
            <v>24.970833333333328</v>
          </cell>
          <cell r="C16">
            <v>31.2</v>
          </cell>
          <cell r="D16">
            <v>20.399999999999999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13.68</v>
          </cell>
          <cell r="I16" t="str">
            <v>NO</v>
          </cell>
          <cell r="J16">
            <v>26.64</v>
          </cell>
          <cell r="K16">
            <v>0.2</v>
          </cell>
        </row>
        <row r="17">
          <cell r="B17">
            <v>25.208333333333332</v>
          </cell>
          <cell r="C17">
            <v>31.7</v>
          </cell>
          <cell r="D17">
            <v>19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20.88</v>
          </cell>
          <cell r="I17" t="str">
            <v>N</v>
          </cell>
          <cell r="J17">
            <v>47.88</v>
          </cell>
          <cell r="K17">
            <v>7</v>
          </cell>
        </row>
        <row r="18">
          <cell r="B18">
            <v>26.808333333333334</v>
          </cell>
          <cell r="C18">
            <v>34</v>
          </cell>
          <cell r="D18">
            <v>22.3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15.840000000000002</v>
          </cell>
          <cell r="I18" t="str">
            <v>S</v>
          </cell>
          <cell r="J18">
            <v>39.24</v>
          </cell>
          <cell r="K18">
            <v>0</v>
          </cell>
        </row>
        <row r="19">
          <cell r="B19">
            <v>26.350000000000005</v>
          </cell>
          <cell r="C19">
            <v>32.9</v>
          </cell>
          <cell r="D19">
            <v>21.2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15.48</v>
          </cell>
          <cell r="I19" t="str">
            <v>NO</v>
          </cell>
          <cell r="J19">
            <v>54</v>
          </cell>
          <cell r="K19">
            <v>3</v>
          </cell>
        </row>
        <row r="20">
          <cell r="B20">
            <v>27.44583333333334</v>
          </cell>
          <cell r="C20">
            <v>34.4</v>
          </cell>
          <cell r="D20">
            <v>21.6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10.44</v>
          </cell>
          <cell r="I20" t="str">
            <v>N</v>
          </cell>
          <cell r="J20">
            <v>21.96</v>
          </cell>
          <cell r="K20">
            <v>0</v>
          </cell>
        </row>
        <row r="21">
          <cell r="B21">
            <v>27.962499999999995</v>
          </cell>
          <cell r="C21">
            <v>34.9</v>
          </cell>
          <cell r="D21">
            <v>21.6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12.6</v>
          </cell>
          <cell r="I21" t="str">
            <v>S</v>
          </cell>
          <cell r="J21">
            <v>27.720000000000002</v>
          </cell>
          <cell r="K21">
            <v>0</v>
          </cell>
        </row>
        <row r="22">
          <cell r="B22">
            <v>23.841666666666669</v>
          </cell>
          <cell r="C22">
            <v>28.7</v>
          </cell>
          <cell r="D22">
            <v>19.8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18.720000000000002</v>
          </cell>
          <cell r="I22" t="str">
            <v>NE</v>
          </cell>
          <cell r="J22">
            <v>39.6</v>
          </cell>
          <cell r="K22">
            <v>32.6</v>
          </cell>
        </row>
        <row r="23">
          <cell r="B23">
            <v>23.737500000000001</v>
          </cell>
          <cell r="C23">
            <v>29.2</v>
          </cell>
          <cell r="D23">
            <v>20.100000000000001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27</v>
          </cell>
          <cell r="I23" t="str">
            <v>S</v>
          </cell>
          <cell r="J23">
            <v>52.92</v>
          </cell>
          <cell r="K23">
            <v>74.2</v>
          </cell>
        </row>
        <row r="24">
          <cell r="B24">
            <v>24.212499999999995</v>
          </cell>
          <cell r="C24">
            <v>31.3</v>
          </cell>
          <cell r="D24">
            <v>19.8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12.96</v>
          </cell>
          <cell r="I24" t="str">
            <v>NO</v>
          </cell>
          <cell r="J24">
            <v>32.04</v>
          </cell>
          <cell r="K24">
            <v>0.4</v>
          </cell>
        </row>
        <row r="25">
          <cell r="B25">
            <v>25.974999999999998</v>
          </cell>
          <cell r="C25">
            <v>33.299999999999997</v>
          </cell>
          <cell r="D25">
            <v>20.3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15.840000000000002</v>
          </cell>
          <cell r="I25" t="str">
            <v>S</v>
          </cell>
          <cell r="J25">
            <v>34.56</v>
          </cell>
          <cell r="K25">
            <v>0</v>
          </cell>
        </row>
        <row r="26">
          <cell r="B26">
            <v>27.612500000000001</v>
          </cell>
          <cell r="C26">
            <v>36.200000000000003</v>
          </cell>
          <cell r="D26">
            <v>21.2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9.7200000000000006</v>
          </cell>
          <cell r="I26" t="str">
            <v>S</v>
          </cell>
          <cell r="J26">
            <v>20.88</v>
          </cell>
          <cell r="K26">
            <v>0</v>
          </cell>
        </row>
        <row r="27">
          <cell r="B27">
            <v>28.037500000000005</v>
          </cell>
          <cell r="C27">
            <v>37.200000000000003</v>
          </cell>
          <cell r="D27">
            <v>21.8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25.2</v>
          </cell>
          <cell r="I27" t="str">
            <v>S</v>
          </cell>
          <cell r="J27">
            <v>57.24</v>
          </cell>
          <cell r="K27">
            <v>2.2000000000000002</v>
          </cell>
        </row>
        <row r="28">
          <cell r="B28">
            <v>25.67916666666666</v>
          </cell>
          <cell r="C28">
            <v>35.1</v>
          </cell>
          <cell r="D28">
            <v>22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23.400000000000002</v>
          </cell>
          <cell r="I28" t="str">
            <v>S</v>
          </cell>
          <cell r="J28">
            <v>48.96</v>
          </cell>
          <cell r="K28">
            <v>0.4</v>
          </cell>
        </row>
        <row r="29">
          <cell r="B29">
            <v>25.366666666666664</v>
          </cell>
          <cell r="C29">
            <v>32.9</v>
          </cell>
          <cell r="D29">
            <v>20.8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14.4</v>
          </cell>
          <cell r="I29" t="str">
            <v>N</v>
          </cell>
          <cell r="J29">
            <v>33.119999999999997</v>
          </cell>
          <cell r="K29">
            <v>4</v>
          </cell>
        </row>
        <row r="30">
          <cell r="B30">
            <v>25.941666666666666</v>
          </cell>
          <cell r="C30">
            <v>32.1</v>
          </cell>
          <cell r="D30">
            <v>22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21.240000000000002</v>
          </cell>
          <cell r="I30" t="str">
            <v>N</v>
          </cell>
          <cell r="J30">
            <v>48.6</v>
          </cell>
          <cell r="K30">
            <v>0.8</v>
          </cell>
        </row>
        <row r="31">
          <cell r="B31">
            <v>23.208333333333329</v>
          </cell>
          <cell r="C31">
            <v>29.3</v>
          </cell>
          <cell r="D31">
            <v>20.3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20.16</v>
          </cell>
          <cell r="I31" t="str">
            <v>N</v>
          </cell>
          <cell r="J31">
            <v>36.72</v>
          </cell>
          <cell r="K31">
            <v>19</v>
          </cell>
        </row>
        <row r="32">
          <cell r="B32">
            <v>22.616666666666671</v>
          </cell>
          <cell r="C32">
            <v>29.3</v>
          </cell>
          <cell r="D32">
            <v>20.2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21.96</v>
          </cell>
          <cell r="I32" t="str">
            <v>NE</v>
          </cell>
          <cell r="J32">
            <v>47.16</v>
          </cell>
          <cell r="K32">
            <v>6.4</v>
          </cell>
        </row>
        <row r="33">
          <cell r="B33">
            <v>24.437499999999996</v>
          </cell>
          <cell r="C33">
            <v>32.5</v>
          </cell>
          <cell r="D33">
            <v>19.8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10.8</v>
          </cell>
          <cell r="I33" t="str">
            <v>S</v>
          </cell>
          <cell r="J33">
            <v>51.480000000000004</v>
          </cell>
          <cell r="K33">
            <v>1</v>
          </cell>
        </row>
        <row r="34">
          <cell r="B34">
            <v>25.316666666666666</v>
          </cell>
          <cell r="C34">
            <v>33.5</v>
          </cell>
          <cell r="D34">
            <v>19.899999999999999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27</v>
          </cell>
          <cell r="I34" t="str">
            <v>S</v>
          </cell>
          <cell r="J34">
            <v>47.519999999999996</v>
          </cell>
          <cell r="K34">
            <v>0.4</v>
          </cell>
        </row>
        <row r="35">
          <cell r="B35">
            <v>26.243478260869573</v>
          </cell>
          <cell r="C35">
            <v>34.700000000000003</v>
          </cell>
          <cell r="D35">
            <v>20.8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25.56</v>
          </cell>
          <cell r="I35" t="str">
            <v>S</v>
          </cell>
          <cell r="J35">
            <v>46.080000000000005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25.737499999999997</v>
          </cell>
          <cell r="C5">
            <v>31</v>
          </cell>
          <cell r="D5">
            <v>22.9</v>
          </cell>
          <cell r="E5">
            <v>82.458333333333329</v>
          </cell>
          <cell r="F5">
            <v>95</v>
          </cell>
          <cell r="G5">
            <v>57</v>
          </cell>
          <cell r="H5">
            <v>15.840000000000002</v>
          </cell>
          <cell r="I5" t="str">
            <v>N</v>
          </cell>
          <cell r="J5">
            <v>34.56</v>
          </cell>
          <cell r="K5">
            <v>0</v>
          </cell>
        </row>
        <row r="6">
          <cell r="B6">
            <v>26.100000000000005</v>
          </cell>
          <cell r="C6">
            <v>31.2</v>
          </cell>
          <cell r="D6">
            <v>21.3</v>
          </cell>
          <cell r="E6">
            <v>78.291666666666671</v>
          </cell>
          <cell r="F6">
            <v>96</v>
          </cell>
          <cell r="G6">
            <v>55</v>
          </cell>
          <cell r="H6">
            <v>21.96</v>
          </cell>
          <cell r="I6" t="str">
            <v>N</v>
          </cell>
          <cell r="J6">
            <v>38.519999999999996</v>
          </cell>
          <cell r="K6">
            <v>11.2</v>
          </cell>
        </row>
        <row r="7">
          <cell r="B7">
            <v>27.112499999999997</v>
          </cell>
          <cell r="C7">
            <v>33</v>
          </cell>
          <cell r="D7">
            <v>22.6</v>
          </cell>
          <cell r="E7">
            <v>68.375</v>
          </cell>
          <cell r="F7">
            <v>86</v>
          </cell>
          <cell r="G7">
            <v>45</v>
          </cell>
          <cell r="H7">
            <v>16.920000000000002</v>
          </cell>
          <cell r="I7" t="str">
            <v>NE</v>
          </cell>
          <cell r="J7">
            <v>39.6</v>
          </cell>
          <cell r="K7">
            <v>0</v>
          </cell>
        </row>
        <row r="8">
          <cell r="B8">
            <v>27.483333333333331</v>
          </cell>
          <cell r="C8">
            <v>33.6</v>
          </cell>
          <cell r="D8">
            <v>23.3</v>
          </cell>
          <cell r="E8">
            <v>68.916666666666671</v>
          </cell>
          <cell r="F8">
            <v>86</v>
          </cell>
          <cell r="G8">
            <v>41</v>
          </cell>
          <cell r="H8">
            <v>16.920000000000002</v>
          </cell>
          <cell r="I8" t="str">
            <v>NE</v>
          </cell>
          <cell r="J8">
            <v>41.4</v>
          </cell>
          <cell r="K8">
            <v>0</v>
          </cell>
        </row>
        <row r="9">
          <cell r="B9">
            <v>25.241666666666664</v>
          </cell>
          <cell r="C9">
            <v>29.5</v>
          </cell>
          <cell r="D9">
            <v>22.1</v>
          </cell>
          <cell r="E9">
            <v>81.166666666666671</v>
          </cell>
          <cell r="F9">
            <v>92</v>
          </cell>
          <cell r="G9">
            <v>63</v>
          </cell>
          <cell r="H9">
            <v>14.4</v>
          </cell>
          <cell r="I9" t="str">
            <v>N</v>
          </cell>
          <cell r="J9">
            <v>28.44</v>
          </cell>
          <cell r="K9">
            <v>5.8</v>
          </cell>
        </row>
        <row r="10">
          <cell r="B10">
            <v>25.649999999999995</v>
          </cell>
          <cell r="C10">
            <v>31.6</v>
          </cell>
          <cell r="D10">
            <v>21</v>
          </cell>
          <cell r="E10">
            <v>76.416666666666671</v>
          </cell>
          <cell r="F10">
            <v>91</v>
          </cell>
          <cell r="G10">
            <v>51</v>
          </cell>
          <cell r="H10">
            <v>23.400000000000002</v>
          </cell>
          <cell r="I10" t="str">
            <v>NE</v>
          </cell>
          <cell r="J10">
            <v>40.32</v>
          </cell>
          <cell r="K10">
            <v>1.4</v>
          </cell>
        </row>
        <row r="11">
          <cell r="B11">
            <v>24.712500000000002</v>
          </cell>
          <cell r="C11">
            <v>27.1</v>
          </cell>
          <cell r="D11">
            <v>22.2</v>
          </cell>
          <cell r="E11">
            <v>81.666666666666671</v>
          </cell>
          <cell r="F11">
            <v>95</v>
          </cell>
          <cell r="G11">
            <v>69</v>
          </cell>
          <cell r="H11">
            <v>19.8</v>
          </cell>
          <cell r="I11" t="str">
            <v>NE</v>
          </cell>
          <cell r="J11">
            <v>44.28</v>
          </cell>
          <cell r="K11">
            <v>2</v>
          </cell>
        </row>
        <row r="12">
          <cell r="B12">
            <v>25.362500000000001</v>
          </cell>
          <cell r="C12">
            <v>31.4</v>
          </cell>
          <cell r="D12">
            <v>22</v>
          </cell>
          <cell r="E12">
            <v>76.583333333333329</v>
          </cell>
          <cell r="F12">
            <v>94</v>
          </cell>
          <cell r="G12">
            <v>49</v>
          </cell>
          <cell r="H12">
            <v>14.76</v>
          </cell>
          <cell r="I12" t="str">
            <v>N</v>
          </cell>
          <cell r="J12">
            <v>30.96</v>
          </cell>
          <cell r="K12">
            <v>9.1999999999999975</v>
          </cell>
        </row>
        <row r="13">
          <cell r="B13">
            <v>26.57083333333334</v>
          </cell>
          <cell r="C13">
            <v>32.9</v>
          </cell>
          <cell r="D13">
            <v>22.3</v>
          </cell>
          <cell r="E13">
            <v>65.083333333333329</v>
          </cell>
          <cell r="F13">
            <v>79</v>
          </cell>
          <cell r="G13">
            <v>44</v>
          </cell>
          <cell r="H13">
            <v>14.76</v>
          </cell>
          <cell r="I13" t="str">
            <v>NE</v>
          </cell>
          <cell r="J13">
            <v>30.240000000000002</v>
          </cell>
          <cell r="K13">
            <v>0</v>
          </cell>
        </row>
        <row r="14">
          <cell r="B14">
            <v>26.762500000000003</v>
          </cell>
          <cell r="C14">
            <v>32.799999999999997</v>
          </cell>
          <cell r="D14">
            <v>20.3</v>
          </cell>
          <cell r="E14">
            <v>61</v>
          </cell>
          <cell r="F14">
            <v>84</v>
          </cell>
          <cell r="G14">
            <v>39</v>
          </cell>
          <cell r="H14">
            <v>14.04</v>
          </cell>
          <cell r="I14" t="str">
            <v>N</v>
          </cell>
          <cell r="J14">
            <v>30.240000000000002</v>
          </cell>
          <cell r="K14">
            <v>0</v>
          </cell>
        </row>
        <row r="15">
          <cell r="B15">
            <v>25.45</v>
          </cell>
          <cell r="C15">
            <v>31.2</v>
          </cell>
          <cell r="D15">
            <v>21.4</v>
          </cell>
          <cell r="E15">
            <v>72.458333333333329</v>
          </cell>
          <cell r="F15">
            <v>90</v>
          </cell>
          <cell r="G15">
            <v>50</v>
          </cell>
          <cell r="H15">
            <v>15.120000000000001</v>
          </cell>
          <cell r="I15" t="str">
            <v>N</v>
          </cell>
          <cell r="J15">
            <v>33.119999999999997</v>
          </cell>
          <cell r="K15">
            <v>2</v>
          </cell>
        </row>
        <row r="16">
          <cell r="B16">
            <v>25.1875</v>
          </cell>
          <cell r="C16">
            <v>31.5</v>
          </cell>
          <cell r="D16">
            <v>21</v>
          </cell>
          <cell r="E16">
            <v>71.458333333333329</v>
          </cell>
          <cell r="F16">
            <v>91</v>
          </cell>
          <cell r="G16">
            <v>47</v>
          </cell>
          <cell r="H16">
            <v>20.16</v>
          </cell>
          <cell r="I16" t="str">
            <v>N</v>
          </cell>
          <cell r="J16">
            <v>54</v>
          </cell>
          <cell r="K16">
            <v>0.8</v>
          </cell>
        </row>
        <row r="17">
          <cell r="B17">
            <v>26.208333333333329</v>
          </cell>
          <cell r="C17">
            <v>32.1</v>
          </cell>
          <cell r="D17">
            <v>22.1</v>
          </cell>
          <cell r="E17">
            <v>68.125</v>
          </cell>
          <cell r="F17">
            <v>86</v>
          </cell>
          <cell r="G17">
            <v>45</v>
          </cell>
          <cell r="H17">
            <v>16.2</v>
          </cell>
          <cell r="I17" t="str">
            <v>N</v>
          </cell>
          <cell r="J17">
            <v>32.76</v>
          </cell>
          <cell r="K17">
            <v>0</v>
          </cell>
        </row>
        <row r="18">
          <cell r="B18">
            <v>26.341666666666658</v>
          </cell>
          <cell r="C18">
            <v>33.4</v>
          </cell>
          <cell r="D18">
            <v>22</v>
          </cell>
          <cell r="E18">
            <v>65.916666666666671</v>
          </cell>
          <cell r="F18">
            <v>81</v>
          </cell>
          <cell r="G18">
            <v>35</v>
          </cell>
          <cell r="H18">
            <v>15.840000000000002</v>
          </cell>
          <cell r="I18" t="str">
            <v>NE</v>
          </cell>
          <cell r="J18">
            <v>52.2</v>
          </cell>
          <cell r="K18">
            <v>3.2</v>
          </cell>
        </row>
        <row r="19">
          <cell r="B19">
            <v>26.466666666666665</v>
          </cell>
          <cell r="C19">
            <v>32.5</v>
          </cell>
          <cell r="D19">
            <v>22</v>
          </cell>
          <cell r="E19">
            <v>69.791666666666671</v>
          </cell>
          <cell r="F19">
            <v>88</v>
          </cell>
          <cell r="G19">
            <v>46</v>
          </cell>
          <cell r="H19">
            <v>12.96</v>
          </cell>
          <cell r="I19" t="str">
            <v>N</v>
          </cell>
          <cell r="J19">
            <v>25.92</v>
          </cell>
          <cell r="K19">
            <v>0</v>
          </cell>
        </row>
        <row r="20">
          <cell r="B20">
            <v>27</v>
          </cell>
          <cell r="C20">
            <v>33.9</v>
          </cell>
          <cell r="D20">
            <v>21.9</v>
          </cell>
          <cell r="E20">
            <v>68.208333333333329</v>
          </cell>
          <cell r="F20">
            <v>88</v>
          </cell>
          <cell r="G20">
            <v>43</v>
          </cell>
          <cell r="H20">
            <v>14.04</v>
          </cell>
          <cell r="I20" t="str">
            <v>NE</v>
          </cell>
          <cell r="J20">
            <v>33.480000000000004</v>
          </cell>
          <cell r="K20">
            <v>0</v>
          </cell>
        </row>
        <row r="21">
          <cell r="B21">
            <v>28.454166666666662</v>
          </cell>
          <cell r="C21">
            <v>34.9</v>
          </cell>
          <cell r="D21">
            <v>22.9</v>
          </cell>
          <cell r="E21">
            <v>59.75</v>
          </cell>
          <cell r="F21">
            <v>81</v>
          </cell>
          <cell r="G21">
            <v>35</v>
          </cell>
          <cell r="H21">
            <v>15.48</v>
          </cell>
          <cell r="I21" t="str">
            <v>N</v>
          </cell>
          <cell r="J21">
            <v>32.04</v>
          </cell>
          <cell r="K21">
            <v>0</v>
          </cell>
        </row>
        <row r="22">
          <cell r="B22">
            <v>25.895833333333339</v>
          </cell>
          <cell r="C22">
            <v>31.1</v>
          </cell>
          <cell r="D22">
            <v>22.5</v>
          </cell>
          <cell r="E22">
            <v>71.166666666666671</v>
          </cell>
          <cell r="F22">
            <v>91</v>
          </cell>
          <cell r="G22">
            <v>52</v>
          </cell>
          <cell r="H22">
            <v>20.88</v>
          </cell>
          <cell r="I22" t="str">
            <v>N</v>
          </cell>
          <cell r="J22">
            <v>48.6</v>
          </cell>
          <cell r="K22">
            <v>0.8</v>
          </cell>
        </row>
        <row r="23">
          <cell r="B23">
            <v>23.520833333333332</v>
          </cell>
          <cell r="C23">
            <v>27.9</v>
          </cell>
          <cell r="D23">
            <v>21.7</v>
          </cell>
          <cell r="E23">
            <v>85.708333333333329</v>
          </cell>
          <cell r="F23">
            <v>95</v>
          </cell>
          <cell r="G23">
            <v>64</v>
          </cell>
          <cell r="H23">
            <v>11.879999999999999</v>
          </cell>
          <cell r="I23" t="str">
            <v>N</v>
          </cell>
          <cell r="J23">
            <v>28.44</v>
          </cell>
          <cell r="K23">
            <v>2.8000000000000003</v>
          </cell>
        </row>
        <row r="24">
          <cell r="B24">
            <v>24.320833333333326</v>
          </cell>
          <cell r="C24">
            <v>31.3</v>
          </cell>
          <cell r="D24">
            <v>20.3</v>
          </cell>
          <cell r="E24">
            <v>80.416666666666671</v>
          </cell>
          <cell r="F24">
            <v>96</v>
          </cell>
          <cell r="G24">
            <v>49</v>
          </cell>
          <cell r="H24">
            <v>11.520000000000001</v>
          </cell>
          <cell r="I24" t="str">
            <v>N</v>
          </cell>
          <cell r="J24">
            <v>35.28</v>
          </cell>
          <cell r="K24">
            <v>0.6</v>
          </cell>
        </row>
        <row r="25">
          <cell r="B25">
            <v>26.483333333333334</v>
          </cell>
          <cell r="C25">
            <v>34.200000000000003</v>
          </cell>
          <cell r="D25">
            <v>20.100000000000001</v>
          </cell>
          <cell r="E25">
            <v>69.75</v>
          </cell>
          <cell r="F25">
            <v>94</v>
          </cell>
          <cell r="G25">
            <v>36</v>
          </cell>
          <cell r="H25">
            <v>12.96</v>
          </cell>
          <cell r="I25" t="str">
            <v>N</v>
          </cell>
          <cell r="J25">
            <v>33.840000000000003</v>
          </cell>
          <cell r="K25">
            <v>0</v>
          </cell>
        </row>
        <row r="26">
          <cell r="B26">
            <v>28.658333333333331</v>
          </cell>
          <cell r="C26">
            <v>36.700000000000003</v>
          </cell>
          <cell r="D26">
            <v>22.2</v>
          </cell>
          <cell r="E26">
            <v>59.833333333333336</v>
          </cell>
          <cell r="F26">
            <v>85</v>
          </cell>
          <cell r="G26">
            <v>29</v>
          </cell>
          <cell r="H26">
            <v>23.759999999999998</v>
          </cell>
          <cell r="I26" t="str">
            <v>L</v>
          </cell>
          <cell r="J26">
            <v>41.4</v>
          </cell>
          <cell r="K26">
            <v>0</v>
          </cell>
        </row>
        <row r="27">
          <cell r="B27">
            <v>29.808333333333334</v>
          </cell>
          <cell r="C27">
            <v>37.9</v>
          </cell>
          <cell r="D27">
            <v>22.9</v>
          </cell>
          <cell r="E27">
            <v>57</v>
          </cell>
          <cell r="F27">
            <v>86</v>
          </cell>
          <cell r="G27">
            <v>29</v>
          </cell>
          <cell r="H27">
            <v>16.2</v>
          </cell>
          <cell r="I27" t="str">
            <v>N</v>
          </cell>
          <cell r="J27">
            <v>37.800000000000004</v>
          </cell>
          <cell r="K27">
            <v>0</v>
          </cell>
        </row>
        <row r="28">
          <cell r="B28">
            <v>25.841666666666665</v>
          </cell>
          <cell r="C28">
            <v>32.5</v>
          </cell>
          <cell r="D28">
            <v>20.6</v>
          </cell>
          <cell r="E28">
            <v>68.416666666666671</v>
          </cell>
          <cell r="F28">
            <v>90</v>
          </cell>
          <cell r="G28">
            <v>37</v>
          </cell>
          <cell r="H28">
            <v>28.08</v>
          </cell>
          <cell r="I28" t="str">
            <v>N</v>
          </cell>
          <cell r="J28">
            <v>51.12</v>
          </cell>
          <cell r="K28">
            <v>0.2</v>
          </cell>
        </row>
        <row r="29">
          <cell r="B29">
            <v>25.841666666666665</v>
          </cell>
          <cell r="C29">
            <v>32.5</v>
          </cell>
          <cell r="D29">
            <v>20.6</v>
          </cell>
          <cell r="E29">
            <v>68.416666666666671</v>
          </cell>
          <cell r="F29">
            <v>90</v>
          </cell>
          <cell r="G29">
            <v>37</v>
          </cell>
          <cell r="H29">
            <v>28.08</v>
          </cell>
          <cell r="I29" t="str">
            <v>N</v>
          </cell>
          <cell r="J29">
            <v>51.12</v>
          </cell>
          <cell r="K29">
            <v>0.2</v>
          </cell>
        </row>
        <row r="30">
          <cell r="B30">
            <v>26.945833333333329</v>
          </cell>
          <cell r="C30">
            <v>33.299999999999997</v>
          </cell>
          <cell r="D30">
            <v>21.9</v>
          </cell>
          <cell r="E30">
            <v>71.041666666666671</v>
          </cell>
          <cell r="F30">
            <v>91</v>
          </cell>
          <cell r="G30">
            <v>48</v>
          </cell>
          <cell r="H30">
            <v>28.8</v>
          </cell>
          <cell r="I30" t="str">
            <v>N</v>
          </cell>
          <cell r="J30">
            <v>50.4</v>
          </cell>
          <cell r="K30">
            <v>2.6</v>
          </cell>
        </row>
        <row r="31">
          <cell r="B31">
            <v>24.087500000000002</v>
          </cell>
          <cell r="C31">
            <v>31.3</v>
          </cell>
          <cell r="D31">
            <v>20.399999999999999</v>
          </cell>
          <cell r="E31">
            <v>78.291666666666671</v>
          </cell>
          <cell r="F31">
            <v>95</v>
          </cell>
          <cell r="G31">
            <v>43</v>
          </cell>
          <cell r="H31">
            <v>27</v>
          </cell>
          <cell r="I31" t="str">
            <v>L</v>
          </cell>
          <cell r="J31">
            <v>59.4</v>
          </cell>
          <cell r="K31">
            <v>3.2</v>
          </cell>
        </row>
        <row r="32">
          <cell r="B32">
            <v>24.029166666666669</v>
          </cell>
          <cell r="C32">
            <v>30.7</v>
          </cell>
          <cell r="D32">
            <v>20.8</v>
          </cell>
          <cell r="E32">
            <v>75.416666666666671</v>
          </cell>
          <cell r="F32">
            <v>89</v>
          </cell>
          <cell r="G32">
            <v>49</v>
          </cell>
          <cell r="H32">
            <v>22.32</v>
          </cell>
          <cell r="I32" t="str">
            <v>NE</v>
          </cell>
          <cell r="J32">
            <v>56.16</v>
          </cell>
          <cell r="K32">
            <v>1.4</v>
          </cell>
        </row>
        <row r="33">
          <cell r="B33">
            <v>25.037500000000005</v>
          </cell>
          <cell r="C33">
            <v>29.9</v>
          </cell>
          <cell r="D33">
            <v>20.6</v>
          </cell>
          <cell r="E33">
            <v>72.875</v>
          </cell>
          <cell r="F33">
            <v>89</v>
          </cell>
          <cell r="G33">
            <v>58</v>
          </cell>
          <cell r="H33">
            <v>18.36</v>
          </cell>
          <cell r="I33" t="str">
            <v>N</v>
          </cell>
          <cell r="J33">
            <v>41.04</v>
          </cell>
          <cell r="K33">
            <v>0</v>
          </cell>
        </row>
        <row r="34">
          <cell r="B34">
            <v>25.095833333333331</v>
          </cell>
          <cell r="C34">
            <v>33.4</v>
          </cell>
          <cell r="D34">
            <v>20.3</v>
          </cell>
          <cell r="E34">
            <v>71.75</v>
          </cell>
          <cell r="F34">
            <v>91</v>
          </cell>
          <cell r="G34">
            <v>47</v>
          </cell>
          <cell r="H34">
            <v>16.2</v>
          </cell>
          <cell r="I34" t="str">
            <v>NE</v>
          </cell>
          <cell r="J34">
            <v>41.04</v>
          </cell>
          <cell r="K34">
            <v>8.1999999999999993</v>
          </cell>
        </row>
        <row r="35">
          <cell r="B35">
            <v>26.941666666666663</v>
          </cell>
          <cell r="C35">
            <v>35.4</v>
          </cell>
          <cell r="D35">
            <v>20.8</v>
          </cell>
          <cell r="E35">
            <v>67.625</v>
          </cell>
          <cell r="F35">
            <v>89</v>
          </cell>
          <cell r="G35">
            <v>37</v>
          </cell>
          <cell r="H35">
            <v>15.48</v>
          </cell>
          <cell r="I35" t="str">
            <v>L</v>
          </cell>
          <cell r="J35">
            <v>32.4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26.658333333333342</v>
          </cell>
          <cell r="C5">
            <v>32.5</v>
          </cell>
          <cell r="D5">
            <v>21.4</v>
          </cell>
          <cell r="E5">
            <v>70.083333333333329</v>
          </cell>
          <cell r="F5">
            <v>94</v>
          </cell>
          <cell r="G5">
            <v>41</v>
          </cell>
          <cell r="H5">
            <v>12.6</v>
          </cell>
          <cell r="I5" t="str">
            <v>NO</v>
          </cell>
          <cell r="J5">
            <v>30.6</v>
          </cell>
          <cell r="K5">
            <v>3.8</v>
          </cell>
        </row>
        <row r="6">
          <cell r="B6">
            <v>27.908333333333331</v>
          </cell>
          <cell r="C6">
            <v>34.299999999999997</v>
          </cell>
          <cell r="D6">
            <v>23.3</v>
          </cell>
          <cell r="E6">
            <v>65.291666666666671</v>
          </cell>
          <cell r="F6">
            <v>89</v>
          </cell>
          <cell r="G6">
            <v>37</v>
          </cell>
          <cell r="H6">
            <v>10.8</v>
          </cell>
          <cell r="I6" t="str">
            <v>NO</v>
          </cell>
          <cell r="J6">
            <v>27.36</v>
          </cell>
          <cell r="K6">
            <v>0</v>
          </cell>
        </row>
        <row r="7">
          <cell r="B7">
            <v>27.579166666666662</v>
          </cell>
          <cell r="C7">
            <v>35.200000000000003</v>
          </cell>
          <cell r="D7">
            <v>21.8</v>
          </cell>
          <cell r="E7">
            <v>65.916666666666671</v>
          </cell>
          <cell r="F7">
            <v>91</v>
          </cell>
          <cell r="G7">
            <v>35</v>
          </cell>
          <cell r="H7">
            <v>14.04</v>
          </cell>
          <cell r="I7" t="str">
            <v>O</v>
          </cell>
          <cell r="J7">
            <v>38.519999999999996</v>
          </cell>
          <cell r="K7">
            <v>0.4</v>
          </cell>
        </row>
        <row r="8">
          <cell r="B8">
            <v>24.925000000000008</v>
          </cell>
          <cell r="C8">
            <v>29.1</v>
          </cell>
          <cell r="D8">
            <v>22.8</v>
          </cell>
          <cell r="E8">
            <v>80.416666666666671</v>
          </cell>
          <cell r="F8">
            <v>91</v>
          </cell>
          <cell r="G8">
            <v>60</v>
          </cell>
          <cell r="H8">
            <v>11.520000000000001</v>
          </cell>
          <cell r="I8" t="str">
            <v>SO</v>
          </cell>
          <cell r="J8">
            <v>20.52</v>
          </cell>
          <cell r="K8">
            <v>0</v>
          </cell>
        </row>
        <row r="9">
          <cell r="B9">
            <v>24.025000000000002</v>
          </cell>
          <cell r="C9">
            <v>29.1</v>
          </cell>
          <cell r="D9">
            <v>22.2</v>
          </cell>
          <cell r="E9">
            <v>85.708333333333329</v>
          </cell>
          <cell r="F9">
            <v>99</v>
          </cell>
          <cell r="G9">
            <v>61</v>
          </cell>
          <cell r="H9">
            <v>16.559999999999999</v>
          </cell>
          <cell r="I9" t="str">
            <v>SO</v>
          </cell>
          <cell r="J9">
            <v>37.440000000000005</v>
          </cell>
          <cell r="K9">
            <v>10.399999999999999</v>
          </cell>
        </row>
        <row r="10">
          <cell r="B10">
            <v>23.820833333333336</v>
          </cell>
          <cell r="C10">
            <v>28.2</v>
          </cell>
          <cell r="D10">
            <v>21.7</v>
          </cell>
          <cell r="E10">
            <v>84.7</v>
          </cell>
          <cell r="F10">
            <v>100</v>
          </cell>
          <cell r="G10">
            <v>63</v>
          </cell>
          <cell r="H10">
            <v>18.36</v>
          </cell>
          <cell r="I10" t="str">
            <v>NO</v>
          </cell>
          <cell r="J10">
            <v>35.64</v>
          </cell>
          <cell r="K10">
            <v>2.4000000000000004</v>
          </cell>
        </row>
        <row r="11">
          <cell r="B11">
            <v>26.683333333333326</v>
          </cell>
          <cell r="C11">
            <v>33.700000000000003</v>
          </cell>
          <cell r="D11">
            <v>21.9</v>
          </cell>
          <cell r="E11">
            <v>70.25</v>
          </cell>
          <cell r="F11">
            <v>100</v>
          </cell>
          <cell r="G11">
            <v>37</v>
          </cell>
          <cell r="H11">
            <v>18.720000000000002</v>
          </cell>
          <cell r="I11" t="str">
            <v>NO</v>
          </cell>
          <cell r="J11">
            <v>35.64</v>
          </cell>
          <cell r="K11">
            <v>0.2</v>
          </cell>
        </row>
        <row r="12">
          <cell r="B12">
            <v>27.325000000000003</v>
          </cell>
          <cell r="C12">
            <v>34.200000000000003</v>
          </cell>
          <cell r="D12">
            <v>21</v>
          </cell>
          <cell r="E12">
            <v>67.375</v>
          </cell>
          <cell r="F12">
            <v>96</v>
          </cell>
          <cell r="G12">
            <v>35</v>
          </cell>
          <cell r="H12">
            <v>8.64</v>
          </cell>
          <cell r="I12" t="str">
            <v>O</v>
          </cell>
          <cell r="J12">
            <v>20.16</v>
          </cell>
          <cell r="K12">
            <v>0</v>
          </cell>
        </row>
        <row r="13">
          <cell r="B13">
            <v>27.595833333333342</v>
          </cell>
          <cell r="C13">
            <v>35.200000000000003</v>
          </cell>
          <cell r="D13">
            <v>21.9</v>
          </cell>
          <cell r="E13">
            <v>66.125</v>
          </cell>
          <cell r="F13">
            <v>90</v>
          </cell>
          <cell r="G13">
            <v>36</v>
          </cell>
          <cell r="H13">
            <v>13.68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27.375000000000004</v>
          </cell>
          <cell r="C14">
            <v>34.4</v>
          </cell>
          <cell r="D14">
            <v>21.5</v>
          </cell>
          <cell r="E14">
            <v>60.541666666666664</v>
          </cell>
          <cell r="F14">
            <v>96</v>
          </cell>
          <cell r="G14">
            <v>23</v>
          </cell>
          <cell r="H14">
            <v>12.96</v>
          </cell>
          <cell r="I14" t="str">
            <v>NO</v>
          </cell>
          <cell r="J14">
            <v>25.2</v>
          </cell>
          <cell r="K14">
            <v>0</v>
          </cell>
        </row>
        <row r="15">
          <cell r="B15">
            <v>26.070833333333336</v>
          </cell>
          <cell r="C15">
            <v>32.1</v>
          </cell>
          <cell r="D15">
            <v>20.8</v>
          </cell>
          <cell r="E15">
            <v>63.375</v>
          </cell>
          <cell r="F15">
            <v>87</v>
          </cell>
          <cell r="G15">
            <v>39</v>
          </cell>
          <cell r="H15">
            <v>15.120000000000001</v>
          </cell>
          <cell r="I15" t="str">
            <v>NO</v>
          </cell>
          <cell r="J15">
            <v>32.4</v>
          </cell>
          <cell r="K15">
            <v>1</v>
          </cell>
        </row>
        <row r="16">
          <cell r="B16">
            <v>26.770833333333332</v>
          </cell>
          <cell r="C16">
            <v>33.4</v>
          </cell>
          <cell r="D16">
            <v>23</v>
          </cell>
          <cell r="E16">
            <v>64.583333333333329</v>
          </cell>
          <cell r="F16">
            <v>84</v>
          </cell>
          <cell r="G16">
            <v>35</v>
          </cell>
          <cell r="H16">
            <v>16.920000000000002</v>
          </cell>
          <cell r="I16" t="str">
            <v>NO</v>
          </cell>
          <cell r="J16">
            <v>35.28</v>
          </cell>
          <cell r="K16">
            <v>0</v>
          </cell>
        </row>
        <row r="17">
          <cell r="B17">
            <v>26.212500000000002</v>
          </cell>
          <cell r="C17">
            <v>34.299999999999997</v>
          </cell>
          <cell r="D17">
            <v>20.6</v>
          </cell>
          <cell r="E17">
            <v>65.958333333333329</v>
          </cell>
          <cell r="F17">
            <v>88</v>
          </cell>
          <cell r="G17">
            <v>35</v>
          </cell>
          <cell r="H17">
            <v>16.2</v>
          </cell>
          <cell r="I17" t="str">
            <v>O</v>
          </cell>
          <cell r="J17">
            <v>48.96</v>
          </cell>
          <cell r="K17">
            <v>0</v>
          </cell>
        </row>
        <row r="18">
          <cell r="B18">
            <v>26.950000000000003</v>
          </cell>
          <cell r="C18">
            <v>35.200000000000003</v>
          </cell>
          <cell r="D18">
            <v>20.3</v>
          </cell>
          <cell r="E18">
            <v>62.541666666666664</v>
          </cell>
          <cell r="F18">
            <v>88</v>
          </cell>
          <cell r="G18">
            <v>31</v>
          </cell>
          <cell r="H18">
            <v>13.32</v>
          </cell>
          <cell r="I18" t="str">
            <v>O</v>
          </cell>
          <cell r="J18">
            <v>48.96</v>
          </cell>
          <cell r="K18">
            <v>0</v>
          </cell>
        </row>
        <row r="19">
          <cell r="B19">
            <v>28.424999999999994</v>
          </cell>
          <cell r="C19">
            <v>36.200000000000003</v>
          </cell>
          <cell r="D19">
            <v>21.9</v>
          </cell>
          <cell r="E19">
            <v>59.916666666666664</v>
          </cell>
          <cell r="F19">
            <v>87</v>
          </cell>
          <cell r="G19">
            <v>26</v>
          </cell>
          <cell r="H19">
            <v>12.24</v>
          </cell>
          <cell r="I19" t="str">
            <v>NO</v>
          </cell>
          <cell r="J19">
            <v>28.44</v>
          </cell>
          <cell r="K19">
            <v>0</v>
          </cell>
        </row>
        <row r="20">
          <cell r="B20">
            <v>27.416666666666671</v>
          </cell>
          <cell r="C20">
            <v>36.1</v>
          </cell>
          <cell r="D20">
            <v>21.7</v>
          </cell>
          <cell r="E20">
            <v>65.875</v>
          </cell>
          <cell r="F20">
            <v>88</v>
          </cell>
          <cell r="G20">
            <v>32</v>
          </cell>
          <cell r="H20">
            <v>14.4</v>
          </cell>
          <cell r="I20" t="str">
            <v>NO</v>
          </cell>
          <cell r="J20">
            <v>54.36</v>
          </cell>
          <cell r="K20">
            <v>3.6</v>
          </cell>
        </row>
        <row r="21">
          <cell r="B21">
            <v>27.324999999999992</v>
          </cell>
          <cell r="C21">
            <v>35.700000000000003</v>
          </cell>
          <cell r="D21">
            <v>21.4</v>
          </cell>
          <cell r="E21">
            <v>68.333333333333329</v>
          </cell>
          <cell r="F21">
            <v>97</v>
          </cell>
          <cell r="G21">
            <v>34</v>
          </cell>
          <cell r="H21">
            <v>11.879999999999999</v>
          </cell>
          <cell r="I21" t="str">
            <v>O</v>
          </cell>
          <cell r="J21">
            <v>28.8</v>
          </cell>
          <cell r="K21">
            <v>0</v>
          </cell>
        </row>
        <row r="22">
          <cell r="B22">
            <v>25.416666666666668</v>
          </cell>
          <cell r="C22">
            <v>33</v>
          </cell>
          <cell r="D22">
            <v>21</v>
          </cell>
          <cell r="E22">
            <v>71.375</v>
          </cell>
          <cell r="F22">
            <v>94</v>
          </cell>
          <cell r="G22">
            <v>35</v>
          </cell>
          <cell r="H22">
            <v>11.16</v>
          </cell>
          <cell r="I22" t="str">
            <v>O</v>
          </cell>
          <cell r="J22">
            <v>37.440000000000005</v>
          </cell>
          <cell r="K22">
            <v>7.6000000000000005</v>
          </cell>
        </row>
        <row r="23">
          <cell r="B23">
            <v>25.816666666666674</v>
          </cell>
          <cell r="C23">
            <v>33.299999999999997</v>
          </cell>
          <cell r="D23">
            <v>19.899999999999999</v>
          </cell>
          <cell r="E23">
            <v>68.541666666666671</v>
          </cell>
          <cell r="F23">
            <v>97</v>
          </cell>
          <cell r="G23">
            <v>35</v>
          </cell>
          <cell r="H23">
            <v>16.920000000000002</v>
          </cell>
          <cell r="I23" t="str">
            <v>SO</v>
          </cell>
          <cell r="J23">
            <v>42.12</v>
          </cell>
          <cell r="K23">
            <v>12.2</v>
          </cell>
        </row>
        <row r="24">
          <cell r="B24">
            <v>25.5625</v>
          </cell>
          <cell r="C24">
            <v>34.6</v>
          </cell>
          <cell r="D24">
            <v>20.6</v>
          </cell>
          <cell r="E24">
            <v>74.166666666666671</v>
          </cell>
          <cell r="F24">
            <v>98</v>
          </cell>
          <cell r="G24">
            <v>39</v>
          </cell>
          <cell r="H24">
            <v>11.879999999999999</v>
          </cell>
          <cell r="I24" t="str">
            <v>O</v>
          </cell>
          <cell r="J24">
            <v>31.319999999999997</v>
          </cell>
          <cell r="K24">
            <v>0</v>
          </cell>
        </row>
        <row r="25">
          <cell r="B25">
            <v>27.083333333333339</v>
          </cell>
          <cell r="C25">
            <v>35.9</v>
          </cell>
          <cell r="D25">
            <v>20.6</v>
          </cell>
          <cell r="E25">
            <v>67.166666666666671</v>
          </cell>
          <cell r="F25">
            <v>96</v>
          </cell>
          <cell r="G25">
            <v>34</v>
          </cell>
          <cell r="H25">
            <v>9.3600000000000012</v>
          </cell>
          <cell r="I25" t="str">
            <v>O</v>
          </cell>
          <cell r="J25">
            <v>20.88</v>
          </cell>
          <cell r="K25">
            <v>0</v>
          </cell>
        </row>
        <row r="26">
          <cell r="B26">
            <v>29.304166666666664</v>
          </cell>
          <cell r="C26">
            <v>37.1</v>
          </cell>
          <cell r="D26">
            <v>21.4</v>
          </cell>
          <cell r="E26">
            <v>59.208333333333336</v>
          </cell>
          <cell r="F26">
            <v>91</v>
          </cell>
          <cell r="G26">
            <v>24</v>
          </cell>
          <cell r="H26">
            <v>9.3600000000000012</v>
          </cell>
          <cell r="I26" t="str">
            <v>O</v>
          </cell>
          <cell r="J26">
            <v>21.240000000000002</v>
          </cell>
          <cell r="K26">
            <v>0</v>
          </cell>
        </row>
        <row r="27">
          <cell r="B27">
            <v>29.424999999999997</v>
          </cell>
          <cell r="C27">
            <v>37.799999999999997</v>
          </cell>
          <cell r="D27">
            <v>22.7</v>
          </cell>
          <cell r="E27">
            <v>59.833333333333336</v>
          </cell>
          <cell r="F27">
            <v>85</v>
          </cell>
          <cell r="G27">
            <v>32</v>
          </cell>
          <cell r="H27">
            <v>13.68</v>
          </cell>
          <cell r="I27" t="str">
            <v>O</v>
          </cell>
          <cell r="J27">
            <v>57.960000000000008</v>
          </cell>
          <cell r="K27">
            <v>2</v>
          </cell>
        </row>
        <row r="28">
          <cell r="B28">
            <v>26.537499999999994</v>
          </cell>
          <cell r="C28">
            <v>35</v>
          </cell>
          <cell r="D28">
            <v>22.8</v>
          </cell>
          <cell r="E28">
            <v>70.333333333333329</v>
          </cell>
          <cell r="F28">
            <v>89</v>
          </cell>
          <cell r="G28">
            <v>42</v>
          </cell>
          <cell r="H28">
            <v>33.480000000000004</v>
          </cell>
          <cell r="I28" t="str">
            <v>NO</v>
          </cell>
          <cell r="J28">
            <v>66.960000000000008</v>
          </cell>
          <cell r="K28">
            <v>0.4</v>
          </cell>
        </row>
        <row r="29">
          <cell r="B29">
            <v>25.404166666666658</v>
          </cell>
          <cell r="C29">
            <v>33.700000000000003</v>
          </cell>
          <cell r="D29">
            <v>20.9</v>
          </cell>
          <cell r="E29">
            <v>77.826086956521735</v>
          </cell>
          <cell r="F29">
            <v>100</v>
          </cell>
          <cell r="G29">
            <v>46</v>
          </cell>
          <cell r="H29">
            <v>19.440000000000001</v>
          </cell>
          <cell r="I29" t="str">
            <v>O</v>
          </cell>
          <cell r="J29">
            <v>44.28</v>
          </cell>
          <cell r="K29">
            <v>20.2</v>
          </cell>
        </row>
        <row r="30">
          <cell r="B30">
            <v>25.745833333333337</v>
          </cell>
          <cell r="C30">
            <v>32.9</v>
          </cell>
          <cell r="D30">
            <v>20.2</v>
          </cell>
          <cell r="E30">
            <v>75.625</v>
          </cell>
          <cell r="F30">
            <v>97</v>
          </cell>
          <cell r="G30">
            <v>46</v>
          </cell>
          <cell r="H30">
            <v>16.920000000000002</v>
          </cell>
          <cell r="I30" t="str">
            <v>NO</v>
          </cell>
          <cell r="J30">
            <v>31.680000000000003</v>
          </cell>
          <cell r="K30">
            <v>18.8</v>
          </cell>
        </row>
        <row r="31">
          <cell r="B31">
            <v>22.791666666666668</v>
          </cell>
          <cell r="C31">
            <v>28.1</v>
          </cell>
          <cell r="D31">
            <v>19.899999999999999</v>
          </cell>
          <cell r="E31">
            <v>83.909090909090907</v>
          </cell>
          <cell r="F31">
            <v>100</v>
          </cell>
          <cell r="G31">
            <v>58</v>
          </cell>
          <cell r="H31">
            <v>18.36</v>
          </cell>
          <cell r="I31" t="str">
            <v>O</v>
          </cell>
          <cell r="J31">
            <v>38.519999999999996</v>
          </cell>
          <cell r="K31">
            <v>24.999999999999996</v>
          </cell>
        </row>
        <row r="32">
          <cell r="B32">
            <v>25.233333333333338</v>
          </cell>
          <cell r="C32">
            <v>31.9</v>
          </cell>
          <cell r="D32">
            <v>21.5</v>
          </cell>
          <cell r="E32">
            <v>75.25</v>
          </cell>
          <cell r="F32">
            <v>90</v>
          </cell>
          <cell r="G32">
            <v>47</v>
          </cell>
          <cell r="H32">
            <v>13.68</v>
          </cell>
          <cell r="I32" t="str">
            <v>NO</v>
          </cell>
          <cell r="J32">
            <v>69.48</v>
          </cell>
          <cell r="K32">
            <v>0.4</v>
          </cell>
        </row>
        <row r="33">
          <cell r="B33">
            <v>26.875</v>
          </cell>
          <cell r="C33">
            <v>34.299999999999997</v>
          </cell>
          <cell r="D33">
            <v>21.2</v>
          </cell>
          <cell r="E33">
            <v>71.291666666666671</v>
          </cell>
          <cell r="F33">
            <v>99</v>
          </cell>
          <cell r="G33">
            <v>35</v>
          </cell>
          <cell r="H33">
            <v>10.08</v>
          </cell>
          <cell r="I33" t="str">
            <v>O</v>
          </cell>
          <cell r="J33">
            <v>18.720000000000002</v>
          </cell>
          <cell r="K33">
            <v>0</v>
          </cell>
        </row>
        <row r="34">
          <cell r="B34">
            <v>28.254166666666674</v>
          </cell>
          <cell r="C34">
            <v>35.6</v>
          </cell>
          <cell r="D34">
            <v>21.8</v>
          </cell>
          <cell r="E34">
            <v>60.625</v>
          </cell>
          <cell r="F34">
            <v>88</v>
          </cell>
          <cell r="G34">
            <v>27</v>
          </cell>
          <cell r="H34">
            <v>12.24</v>
          </cell>
          <cell r="I34" t="str">
            <v>NO</v>
          </cell>
          <cell r="J34">
            <v>48.6</v>
          </cell>
          <cell r="K34">
            <v>0</v>
          </cell>
        </row>
        <row r="35">
          <cell r="B35">
            <v>28.120833333333334</v>
          </cell>
          <cell r="C35">
            <v>36.700000000000003</v>
          </cell>
          <cell r="D35">
            <v>21.2</v>
          </cell>
          <cell r="E35">
            <v>61.166666666666664</v>
          </cell>
          <cell r="F35">
            <v>88</v>
          </cell>
          <cell r="G35">
            <v>27</v>
          </cell>
          <cell r="H35">
            <v>11.520000000000001</v>
          </cell>
          <cell r="I35" t="str">
            <v>O</v>
          </cell>
          <cell r="J35">
            <v>22.32</v>
          </cell>
          <cell r="K35">
            <v>0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24.179166666666664</v>
          </cell>
          <cell r="C5">
            <v>29.2</v>
          </cell>
          <cell r="D5">
            <v>20.8</v>
          </cell>
          <cell r="E5">
            <v>76.458333333333329</v>
          </cell>
          <cell r="F5">
            <v>93</v>
          </cell>
          <cell r="G5">
            <v>51</v>
          </cell>
          <cell r="H5">
            <v>16.2</v>
          </cell>
          <cell r="I5" t="str">
            <v>S</v>
          </cell>
          <cell r="J5">
            <v>31.680000000000003</v>
          </cell>
          <cell r="K5">
            <v>3.8</v>
          </cell>
        </row>
        <row r="6">
          <cell r="B6">
            <v>23.891666666666662</v>
          </cell>
          <cell r="C6">
            <v>30.7</v>
          </cell>
          <cell r="D6">
            <v>20.6</v>
          </cell>
          <cell r="E6">
            <v>75.875</v>
          </cell>
          <cell r="F6">
            <v>91</v>
          </cell>
          <cell r="G6">
            <v>46</v>
          </cell>
          <cell r="H6">
            <v>18.720000000000002</v>
          </cell>
          <cell r="I6" t="str">
            <v>S</v>
          </cell>
          <cell r="J6">
            <v>47.16</v>
          </cell>
          <cell r="K6">
            <v>22.400000000000002</v>
          </cell>
        </row>
        <row r="7">
          <cell r="B7">
            <v>25.183333333333326</v>
          </cell>
          <cell r="C7">
            <v>31.9</v>
          </cell>
          <cell r="D7">
            <v>20.5</v>
          </cell>
          <cell r="E7">
            <v>71.583333333333329</v>
          </cell>
          <cell r="F7">
            <v>90</v>
          </cell>
          <cell r="G7">
            <v>42</v>
          </cell>
          <cell r="H7">
            <v>13.68</v>
          </cell>
          <cell r="I7" t="str">
            <v>S</v>
          </cell>
          <cell r="J7">
            <v>31.680000000000003</v>
          </cell>
          <cell r="K7">
            <v>0</v>
          </cell>
        </row>
        <row r="8">
          <cell r="B8">
            <v>23.858333333333334</v>
          </cell>
          <cell r="C8">
            <v>27.5</v>
          </cell>
          <cell r="D8">
            <v>21.7</v>
          </cell>
          <cell r="E8">
            <v>78.333333333333329</v>
          </cell>
          <cell r="F8">
            <v>88</v>
          </cell>
          <cell r="G8">
            <v>62</v>
          </cell>
          <cell r="H8">
            <v>16.559999999999999</v>
          </cell>
          <cell r="I8" t="str">
            <v>S</v>
          </cell>
          <cell r="J8">
            <v>44.28</v>
          </cell>
          <cell r="K8">
            <v>0.4</v>
          </cell>
        </row>
        <row r="9">
          <cell r="B9">
            <v>22.179166666666671</v>
          </cell>
          <cell r="C9">
            <v>26.8</v>
          </cell>
          <cell r="D9">
            <v>20.5</v>
          </cell>
          <cell r="E9">
            <v>85.583333333333329</v>
          </cell>
          <cell r="F9">
            <v>92</v>
          </cell>
          <cell r="G9">
            <v>64</v>
          </cell>
          <cell r="H9">
            <v>17.28</v>
          </cell>
          <cell r="I9" t="str">
            <v>S</v>
          </cell>
          <cell r="J9">
            <v>39.24</v>
          </cell>
          <cell r="K9">
            <v>5.2</v>
          </cell>
        </row>
        <row r="10">
          <cell r="B10">
            <v>21.9375</v>
          </cell>
          <cell r="C10">
            <v>26.5</v>
          </cell>
          <cell r="D10">
            <v>19.5</v>
          </cell>
          <cell r="E10">
            <v>87.666666666666671</v>
          </cell>
          <cell r="F10">
            <v>93</v>
          </cell>
          <cell r="G10">
            <v>69</v>
          </cell>
          <cell r="H10">
            <v>17.64</v>
          </cell>
          <cell r="I10" t="str">
            <v>SO</v>
          </cell>
          <cell r="J10">
            <v>35.64</v>
          </cell>
          <cell r="K10">
            <v>20.2</v>
          </cell>
        </row>
        <row r="11">
          <cell r="B11">
            <v>24.466666666666669</v>
          </cell>
          <cell r="C11">
            <v>31</v>
          </cell>
          <cell r="D11">
            <v>20.5</v>
          </cell>
          <cell r="E11">
            <v>72.208333333333329</v>
          </cell>
          <cell r="F11">
            <v>93</v>
          </cell>
          <cell r="G11">
            <v>41</v>
          </cell>
          <cell r="H11">
            <v>20.16</v>
          </cell>
          <cell r="I11" t="str">
            <v>SO</v>
          </cell>
          <cell r="J11">
            <v>43.2</v>
          </cell>
          <cell r="K11">
            <v>0.2</v>
          </cell>
        </row>
        <row r="12">
          <cell r="B12">
            <v>23.795833333333334</v>
          </cell>
          <cell r="C12">
            <v>30.9</v>
          </cell>
          <cell r="D12">
            <v>18.399999999999999</v>
          </cell>
          <cell r="E12">
            <v>75.5</v>
          </cell>
          <cell r="F12">
            <v>94</v>
          </cell>
          <cell r="G12">
            <v>43</v>
          </cell>
          <cell r="H12">
            <v>14.4</v>
          </cell>
          <cell r="I12" t="str">
            <v>SE</v>
          </cell>
          <cell r="J12">
            <v>46.080000000000005</v>
          </cell>
          <cell r="K12">
            <v>11</v>
          </cell>
        </row>
        <row r="13">
          <cell r="B13">
            <v>23.537499999999998</v>
          </cell>
          <cell r="C13">
            <v>30.4</v>
          </cell>
          <cell r="D13">
            <v>19.7</v>
          </cell>
          <cell r="E13">
            <v>74.125</v>
          </cell>
          <cell r="F13">
            <v>89</v>
          </cell>
          <cell r="G13">
            <v>50</v>
          </cell>
          <cell r="H13">
            <v>24.12</v>
          </cell>
          <cell r="I13" t="str">
            <v>O</v>
          </cell>
          <cell r="J13">
            <v>45</v>
          </cell>
          <cell r="K13">
            <v>5.4</v>
          </cell>
        </row>
        <row r="14">
          <cell r="B14">
            <v>24.445833333333336</v>
          </cell>
          <cell r="C14">
            <v>30.7</v>
          </cell>
          <cell r="D14">
            <v>19.7</v>
          </cell>
          <cell r="E14">
            <v>64.75</v>
          </cell>
          <cell r="F14">
            <v>90</v>
          </cell>
          <cell r="G14">
            <v>31</v>
          </cell>
          <cell r="H14">
            <v>13.68</v>
          </cell>
          <cell r="I14" t="str">
            <v>O</v>
          </cell>
          <cell r="J14">
            <v>27</v>
          </cell>
          <cell r="K14">
            <v>3</v>
          </cell>
        </row>
        <row r="15">
          <cell r="B15">
            <v>24.137499999999999</v>
          </cell>
          <cell r="C15">
            <v>29.2</v>
          </cell>
          <cell r="D15">
            <v>19.8</v>
          </cell>
          <cell r="E15">
            <v>68.75</v>
          </cell>
          <cell r="F15">
            <v>87</v>
          </cell>
          <cell r="G15">
            <v>43</v>
          </cell>
          <cell r="H15">
            <v>14.76</v>
          </cell>
          <cell r="I15" t="str">
            <v>O</v>
          </cell>
          <cell r="J15">
            <v>30.6</v>
          </cell>
          <cell r="K15">
            <v>0</v>
          </cell>
        </row>
        <row r="16">
          <cell r="B16">
            <v>23.212499999999995</v>
          </cell>
          <cell r="C16">
            <v>29.4</v>
          </cell>
          <cell r="D16">
            <v>19.8</v>
          </cell>
          <cell r="E16">
            <v>70.75</v>
          </cell>
          <cell r="F16">
            <v>86</v>
          </cell>
          <cell r="G16">
            <v>47</v>
          </cell>
          <cell r="H16">
            <v>16.2</v>
          </cell>
          <cell r="I16" t="str">
            <v>S</v>
          </cell>
          <cell r="J16">
            <v>35.28</v>
          </cell>
          <cell r="K16">
            <v>2.2000000000000002</v>
          </cell>
        </row>
        <row r="17">
          <cell r="B17">
            <v>24.108333333333334</v>
          </cell>
          <cell r="C17">
            <v>30.3</v>
          </cell>
          <cell r="D17">
            <v>18</v>
          </cell>
          <cell r="E17">
            <v>68.916666666666671</v>
          </cell>
          <cell r="F17">
            <v>91</v>
          </cell>
          <cell r="G17">
            <v>43</v>
          </cell>
          <cell r="H17">
            <v>15.840000000000002</v>
          </cell>
          <cell r="I17" t="str">
            <v>O</v>
          </cell>
          <cell r="J17">
            <v>35.28</v>
          </cell>
          <cell r="K17">
            <v>2</v>
          </cell>
        </row>
        <row r="18">
          <cell r="B18">
            <v>24.962500000000006</v>
          </cell>
          <cell r="C18">
            <v>31.5</v>
          </cell>
          <cell r="D18">
            <v>19.7</v>
          </cell>
          <cell r="E18">
            <v>65.666666666666671</v>
          </cell>
          <cell r="F18">
            <v>91</v>
          </cell>
          <cell r="G18">
            <v>37</v>
          </cell>
          <cell r="H18">
            <v>18</v>
          </cell>
          <cell r="I18" t="str">
            <v>O</v>
          </cell>
          <cell r="J18">
            <v>30.240000000000002</v>
          </cell>
          <cell r="K18">
            <v>3.2</v>
          </cell>
        </row>
        <row r="19">
          <cell r="B19">
            <v>25.404166666666669</v>
          </cell>
          <cell r="C19">
            <v>32.4</v>
          </cell>
          <cell r="D19">
            <v>20.6</v>
          </cell>
          <cell r="E19">
            <v>64.166666666666671</v>
          </cell>
          <cell r="F19">
            <v>83</v>
          </cell>
          <cell r="G19">
            <v>29</v>
          </cell>
          <cell r="H19">
            <v>14.04</v>
          </cell>
          <cell r="I19" t="str">
            <v>SE</v>
          </cell>
          <cell r="J19">
            <v>32.76</v>
          </cell>
          <cell r="K19">
            <v>0.8</v>
          </cell>
        </row>
        <row r="20">
          <cell r="B20">
            <v>24.875</v>
          </cell>
          <cell r="C20">
            <v>30.7</v>
          </cell>
          <cell r="D20">
            <v>21.3</v>
          </cell>
          <cell r="E20">
            <v>70.541666666666671</v>
          </cell>
          <cell r="F20">
            <v>84</v>
          </cell>
          <cell r="G20">
            <v>49</v>
          </cell>
          <cell r="H20">
            <v>10.44</v>
          </cell>
          <cell r="I20" t="str">
            <v>SE</v>
          </cell>
          <cell r="J20">
            <v>27</v>
          </cell>
          <cell r="K20">
            <v>0</v>
          </cell>
        </row>
        <row r="21">
          <cell r="B21">
            <v>25.508333333333329</v>
          </cell>
          <cell r="C21">
            <v>32.700000000000003</v>
          </cell>
          <cell r="D21">
            <v>20.399999999999999</v>
          </cell>
          <cell r="E21">
            <v>65.375</v>
          </cell>
          <cell r="F21">
            <v>84</v>
          </cell>
          <cell r="G21">
            <v>35</v>
          </cell>
          <cell r="H21">
            <v>15.48</v>
          </cell>
          <cell r="I21" t="str">
            <v>SO</v>
          </cell>
          <cell r="J21">
            <v>39.24</v>
          </cell>
          <cell r="K21">
            <v>2.6</v>
          </cell>
        </row>
        <row r="22">
          <cell r="B22">
            <v>22.041666666666668</v>
          </cell>
          <cell r="C22">
            <v>27.6</v>
          </cell>
          <cell r="D22">
            <v>18.3</v>
          </cell>
          <cell r="E22">
            <v>77.166666666666671</v>
          </cell>
          <cell r="F22">
            <v>94</v>
          </cell>
          <cell r="G22">
            <v>48</v>
          </cell>
          <cell r="H22">
            <v>16.2</v>
          </cell>
          <cell r="I22" t="str">
            <v>N</v>
          </cell>
          <cell r="J22">
            <v>36.72</v>
          </cell>
          <cell r="K22">
            <v>30.8</v>
          </cell>
        </row>
        <row r="23">
          <cell r="B23">
            <v>22.695833333333329</v>
          </cell>
          <cell r="C23">
            <v>28.8</v>
          </cell>
          <cell r="D23">
            <v>19.2</v>
          </cell>
          <cell r="E23">
            <v>79.416666666666671</v>
          </cell>
          <cell r="F23">
            <v>93</v>
          </cell>
          <cell r="G23">
            <v>55</v>
          </cell>
          <cell r="H23">
            <v>14.4</v>
          </cell>
          <cell r="I23" t="str">
            <v>SE</v>
          </cell>
          <cell r="J23">
            <v>38.880000000000003</v>
          </cell>
          <cell r="K23">
            <v>0</v>
          </cell>
        </row>
        <row r="24">
          <cell r="B24">
            <v>23.370833333333334</v>
          </cell>
          <cell r="C24">
            <v>30.7</v>
          </cell>
          <cell r="D24">
            <v>18.600000000000001</v>
          </cell>
          <cell r="E24">
            <v>74.916666666666671</v>
          </cell>
          <cell r="F24">
            <v>94</v>
          </cell>
          <cell r="G24">
            <v>40</v>
          </cell>
          <cell r="H24">
            <v>12.96</v>
          </cell>
          <cell r="I24" t="str">
            <v>SE</v>
          </cell>
          <cell r="J24">
            <v>42.84</v>
          </cell>
          <cell r="K24">
            <v>1.4</v>
          </cell>
        </row>
        <row r="25">
          <cell r="B25">
            <v>25.137499999999999</v>
          </cell>
          <cell r="C25">
            <v>31.9</v>
          </cell>
          <cell r="D25">
            <v>20</v>
          </cell>
          <cell r="E25">
            <v>67.791666666666671</v>
          </cell>
          <cell r="F25">
            <v>85</v>
          </cell>
          <cell r="G25">
            <v>40</v>
          </cell>
          <cell r="H25">
            <v>10.44</v>
          </cell>
          <cell r="I25" t="str">
            <v>N</v>
          </cell>
          <cell r="J25">
            <v>25.92</v>
          </cell>
          <cell r="K25">
            <v>0</v>
          </cell>
        </row>
        <row r="26">
          <cell r="B26">
            <v>27.575000000000006</v>
          </cell>
          <cell r="C26">
            <v>33</v>
          </cell>
          <cell r="D26">
            <v>21.4</v>
          </cell>
          <cell r="E26">
            <v>58.583333333333336</v>
          </cell>
          <cell r="F26">
            <v>83</v>
          </cell>
          <cell r="G26">
            <v>34</v>
          </cell>
          <cell r="H26">
            <v>11.16</v>
          </cell>
          <cell r="I26" t="str">
            <v>NO</v>
          </cell>
          <cell r="J26">
            <v>24.12</v>
          </cell>
          <cell r="K26">
            <v>0</v>
          </cell>
        </row>
        <row r="27">
          <cell r="B27">
            <v>27.987500000000008</v>
          </cell>
          <cell r="C27">
            <v>33.299999999999997</v>
          </cell>
          <cell r="D27">
            <v>23.7</v>
          </cell>
          <cell r="E27">
            <v>57.666666666666664</v>
          </cell>
          <cell r="F27">
            <v>78</v>
          </cell>
          <cell r="G27">
            <v>38</v>
          </cell>
          <cell r="H27">
            <v>16.2</v>
          </cell>
          <cell r="I27" t="str">
            <v>NO</v>
          </cell>
          <cell r="J27">
            <v>41.76</v>
          </cell>
          <cell r="K27">
            <v>0</v>
          </cell>
        </row>
        <row r="28">
          <cell r="B28">
            <v>23.608333333333334</v>
          </cell>
          <cell r="C28">
            <v>31.4</v>
          </cell>
          <cell r="D28">
            <v>19.2</v>
          </cell>
          <cell r="E28">
            <v>76.5</v>
          </cell>
          <cell r="F28">
            <v>94</v>
          </cell>
          <cell r="G28">
            <v>46</v>
          </cell>
          <cell r="H28">
            <v>20.16</v>
          </cell>
          <cell r="I28" t="str">
            <v>N</v>
          </cell>
          <cell r="J28">
            <v>54</v>
          </cell>
          <cell r="K28">
            <v>35</v>
          </cell>
        </row>
        <row r="29">
          <cell r="B29">
            <v>22.9375</v>
          </cell>
          <cell r="C29">
            <v>30.1</v>
          </cell>
          <cell r="D29">
            <v>19.399999999999999</v>
          </cell>
          <cell r="E29">
            <v>81.791666666666671</v>
          </cell>
          <cell r="F29">
            <v>94</v>
          </cell>
          <cell r="G29">
            <v>50</v>
          </cell>
          <cell r="H29">
            <v>14.4</v>
          </cell>
          <cell r="I29" t="str">
            <v>S</v>
          </cell>
          <cell r="J29">
            <v>29.880000000000003</v>
          </cell>
          <cell r="K29">
            <v>9.7999999999999989</v>
          </cell>
        </row>
        <row r="30">
          <cell r="B30">
            <v>22.641666666666669</v>
          </cell>
          <cell r="C30">
            <v>28.4</v>
          </cell>
          <cell r="D30">
            <v>19.5</v>
          </cell>
          <cell r="E30">
            <v>83.625</v>
          </cell>
          <cell r="F30">
            <v>94</v>
          </cell>
          <cell r="G30">
            <v>62</v>
          </cell>
          <cell r="H30">
            <v>18.720000000000002</v>
          </cell>
          <cell r="I30" t="str">
            <v>S</v>
          </cell>
          <cell r="J30">
            <v>44.64</v>
          </cell>
          <cell r="K30">
            <v>40.6</v>
          </cell>
        </row>
        <row r="31">
          <cell r="B31">
            <v>21.037500000000001</v>
          </cell>
          <cell r="C31">
            <v>27.1</v>
          </cell>
          <cell r="D31">
            <v>18.5</v>
          </cell>
          <cell r="E31">
            <v>85.583333333333329</v>
          </cell>
          <cell r="F31">
            <v>94</v>
          </cell>
          <cell r="G31">
            <v>60</v>
          </cell>
          <cell r="H31">
            <v>23.400000000000002</v>
          </cell>
          <cell r="I31" t="str">
            <v>SO</v>
          </cell>
          <cell r="J31">
            <v>47.16</v>
          </cell>
          <cell r="K31">
            <v>4.4000000000000004</v>
          </cell>
        </row>
        <row r="32">
          <cell r="B32">
            <v>22.066666666666666</v>
          </cell>
          <cell r="C32">
            <v>27.3</v>
          </cell>
          <cell r="D32">
            <v>18.7</v>
          </cell>
          <cell r="E32">
            <v>81.166666666666671</v>
          </cell>
          <cell r="F32">
            <v>93</v>
          </cell>
          <cell r="G32">
            <v>61</v>
          </cell>
          <cell r="H32">
            <v>18.720000000000002</v>
          </cell>
          <cell r="I32" t="str">
            <v>O</v>
          </cell>
          <cell r="J32">
            <v>36.36</v>
          </cell>
          <cell r="K32">
            <v>1</v>
          </cell>
        </row>
        <row r="33">
          <cell r="B33">
            <v>24.329166666666662</v>
          </cell>
          <cell r="C33">
            <v>31</v>
          </cell>
          <cell r="D33">
            <v>19.5</v>
          </cell>
          <cell r="E33">
            <v>73.833333333333329</v>
          </cell>
          <cell r="F33">
            <v>92</v>
          </cell>
          <cell r="G33">
            <v>42</v>
          </cell>
          <cell r="H33">
            <v>15.840000000000002</v>
          </cell>
          <cell r="I33" t="str">
            <v>NO</v>
          </cell>
          <cell r="J33">
            <v>31.680000000000003</v>
          </cell>
          <cell r="K33">
            <v>0</v>
          </cell>
        </row>
        <row r="34">
          <cell r="B34">
            <v>24.962499999999995</v>
          </cell>
          <cell r="C34">
            <v>32.1</v>
          </cell>
          <cell r="D34">
            <v>19.2</v>
          </cell>
          <cell r="E34">
            <v>63.5</v>
          </cell>
          <cell r="F34">
            <v>85</v>
          </cell>
          <cell r="G34">
            <v>33</v>
          </cell>
          <cell r="H34">
            <v>14.4</v>
          </cell>
          <cell r="I34" t="str">
            <v>NO</v>
          </cell>
          <cell r="J34">
            <v>33.840000000000003</v>
          </cell>
          <cell r="K34">
            <v>0</v>
          </cell>
        </row>
        <row r="35">
          <cell r="B35">
            <v>26.012500000000006</v>
          </cell>
          <cell r="C35">
            <v>32.299999999999997</v>
          </cell>
          <cell r="D35">
            <v>20.399999999999999</v>
          </cell>
          <cell r="E35">
            <v>62.541666666666664</v>
          </cell>
          <cell r="F35">
            <v>83</v>
          </cell>
          <cell r="G35">
            <v>33</v>
          </cell>
          <cell r="H35">
            <v>16.559999999999999</v>
          </cell>
          <cell r="I35" t="str">
            <v>NO</v>
          </cell>
          <cell r="J35">
            <v>27.720000000000002</v>
          </cell>
          <cell r="K35">
            <v>0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28.224999999999998</v>
          </cell>
          <cell r="C5">
            <v>33.299999999999997</v>
          </cell>
          <cell r="D5">
            <v>25.5</v>
          </cell>
          <cell r="E5">
            <v>76.916666666666671</v>
          </cell>
          <cell r="F5">
            <v>88</v>
          </cell>
          <cell r="G5">
            <v>54</v>
          </cell>
          <cell r="H5">
            <v>9.7200000000000006</v>
          </cell>
          <cell r="I5" t="str">
            <v>N</v>
          </cell>
          <cell r="J5">
            <v>46.080000000000005</v>
          </cell>
          <cell r="K5">
            <v>0.6</v>
          </cell>
        </row>
        <row r="6">
          <cell r="B6">
            <v>28.583333333333332</v>
          </cell>
          <cell r="C6">
            <v>34.299999999999997</v>
          </cell>
          <cell r="D6">
            <v>24.9</v>
          </cell>
          <cell r="E6">
            <v>73.125</v>
          </cell>
          <cell r="F6">
            <v>90</v>
          </cell>
          <cell r="G6">
            <v>49</v>
          </cell>
          <cell r="H6">
            <v>9.7200000000000006</v>
          </cell>
          <cell r="I6" t="str">
            <v>NE</v>
          </cell>
          <cell r="J6">
            <v>28.08</v>
          </cell>
          <cell r="K6">
            <v>0</v>
          </cell>
        </row>
        <row r="7">
          <cell r="B7">
            <v>29.679166666666671</v>
          </cell>
          <cell r="C7">
            <v>35.299999999999997</v>
          </cell>
          <cell r="D7">
            <v>25.2</v>
          </cell>
          <cell r="E7">
            <v>66.125</v>
          </cell>
          <cell r="F7">
            <v>84</v>
          </cell>
          <cell r="G7">
            <v>44</v>
          </cell>
          <cell r="H7">
            <v>10.8</v>
          </cell>
          <cell r="I7" t="str">
            <v>N</v>
          </cell>
          <cell r="J7">
            <v>33.480000000000004</v>
          </cell>
          <cell r="K7">
            <v>0</v>
          </cell>
        </row>
        <row r="8">
          <cell r="B8">
            <v>28.96</v>
          </cell>
          <cell r="C8">
            <v>30.5</v>
          </cell>
          <cell r="D8">
            <v>28.1</v>
          </cell>
          <cell r="E8">
            <v>69.8</v>
          </cell>
          <cell r="F8">
            <v>75</v>
          </cell>
          <cell r="G8">
            <v>64</v>
          </cell>
          <cell r="H8">
            <v>9</v>
          </cell>
          <cell r="I8" t="str">
            <v>L</v>
          </cell>
          <cell r="J8">
            <v>15.840000000000002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30.724999999999994</v>
          </cell>
          <cell r="C16">
            <v>34.5</v>
          </cell>
          <cell r="D16">
            <v>24.8</v>
          </cell>
          <cell r="E16">
            <v>57.75</v>
          </cell>
          <cell r="F16">
            <v>82</v>
          </cell>
          <cell r="G16">
            <v>42</v>
          </cell>
          <cell r="H16">
            <v>11.520000000000001</v>
          </cell>
          <cell r="I16" t="str">
            <v>N</v>
          </cell>
          <cell r="J16">
            <v>24.12</v>
          </cell>
          <cell r="K16">
            <v>0</v>
          </cell>
        </row>
        <row r="17">
          <cell r="B17">
            <v>28.279166666666665</v>
          </cell>
          <cell r="C17">
            <v>35.6</v>
          </cell>
          <cell r="D17">
            <v>24.5</v>
          </cell>
          <cell r="E17">
            <v>69.041666666666671</v>
          </cell>
          <cell r="F17">
            <v>84</v>
          </cell>
          <cell r="G17">
            <v>42</v>
          </cell>
          <cell r="H17">
            <v>12.24</v>
          </cell>
          <cell r="I17" t="str">
            <v>L</v>
          </cell>
          <cell r="J17">
            <v>40.32</v>
          </cell>
          <cell r="K17">
            <v>3.2</v>
          </cell>
        </row>
        <row r="18">
          <cell r="B18">
            <v>29.587500000000002</v>
          </cell>
          <cell r="C18">
            <v>36.200000000000003</v>
          </cell>
          <cell r="D18">
            <v>24.9</v>
          </cell>
          <cell r="E18">
            <v>64.833333333333329</v>
          </cell>
          <cell r="F18">
            <v>86</v>
          </cell>
          <cell r="G18">
            <v>40</v>
          </cell>
          <cell r="H18">
            <v>17.28</v>
          </cell>
          <cell r="I18" t="str">
            <v>L</v>
          </cell>
          <cell r="J18">
            <v>36.36</v>
          </cell>
          <cell r="K18">
            <v>0</v>
          </cell>
        </row>
        <row r="19">
          <cell r="B19">
            <v>29.987500000000008</v>
          </cell>
          <cell r="C19">
            <v>36.799999999999997</v>
          </cell>
          <cell r="D19">
            <v>24.8</v>
          </cell>
          <cell r="E19">
            <v>61.416666666666664</v>
          </cell>
          <cell r="F19">
            <v>85</v>
          </cell>
          <cell r="G19">
            <v>35</v>
          </cell>
          <cell r="H19">
            <v>11.879999999999999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30.599999999999994</v>
          </cell>
          <cell r="C31">
            <v>36</v>
          </cell>
          <cell r="D31">
            <v>25</v>
          </cell>
          <cell r="E31">
            <v>61</v>
          </cell>
          <cell r="F31">
            <v>85</v>
          </cell>
          <cell r="G31">
            <v>41</v>
          </cell>
          <cell r="H31">
            <v>19.079999999999998</v>
          </cell>
          <cell r="I31" t="str">
            <v>NE</v>
          </cell>
          <cell r="J31">
            <v>45</v>
          </cell>
          <cell r="K31">
            <v>0</v>
          </cell>
        </row>
        <row r="32">
          <cell r="B32">
            <v>27.50833333333334</v>
          </cell>
          <cell r="C32">
            <v>33.4</v>
          </cell>
          <cell r="D32">
            <v>24.7</v>
          </cell>
          <cell r="E32">
            <v>74.541666666666671</v>
          </cell>
          <cell r="F32">
            <v>90</v>
          </cell>
          <cell r="G32">
            <v>49</v>
          </cell>
          <cell r="H32">
            <v>19.8</v>
          </cell>
          <cell r="I32" t="str">
            <v>NE</v>
          </cell>
          <cell r="J32">
            <v>42.84</v>
          </cell>
          <cell r="K32">
            <v>3</v>
          </cell>
        </row>
        <row r="33">
          <cell r="B33">
            <v>27.358333333333331</v>
          </cell>
          <cell r="C33">
            <v>33</v>
          </cell>
          <cell r="D33">
            <v>24</v>
          </cell>
          <cell r="E33">
            <v>71.166666666666671</v>
          </cell>
          <cell r="F33">
            <v>88</v>
          </cell>
          <cell r="G33">
            <v>45</v>
          </cell>
          <cell r="H33">
            <v>14.76</v>
          </cell>
          <cell r="I33" t="str">
            <v>L</v>
          </cell>
          <cell r="J33">
            <v>36.36</v>
          </cell>
          <cell r="K33">
            <v>0</v>
          </cell>
        </row>
        <row r="34">
          <cell r="B34">
            <v>28.474999999999998</v>
          </cell>
          <cell r="C34">
            <v>35.799999999999997</v>
          </cell>
          <cell r="D34">
            <v>23.8</v>
          </cell>
          <cell r="E34">
            <v>66.125</v>
          </cell>
          <cell r="F34">
            <v>88</v>
          </cell>
          <cell r="G34">
            <v>36</v>
          </cell>
          <cell r="H34">
            <v>11.16</v>
          </cell>
          <cell r="I34" t="str">
            <v>N</v>
          </cell>
          <cell r="J34">
            <v>28.44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24.987500000000001</v>
          </cell>
          <cell r="C5">
            <v>31.2</v>
          </cell>
          <cell r="D5">
            <v>21.2</v>
          </cell>
          <cell r="E5">
            <v>76.375</v>
          </cell>
          <cell r="F5">
            <v>95</v>
          </cell>
          <cell r="G5">
            <v>46</v>
          </cell>
          <cell r="H5">
            <v>15.840000000000002</v>
          </cell>
          <cell r="I5" t="str">
            <v>N</v>
          </cell>
          <cell r="J5">
            <v>29.16</v>
          </cell>
          <cell r="K5">
            <v>0.2</v>
          </cell>
        </row>
        <row r="6">
          <cell r="B6">
            <v>24.579166666666666</v>
          </cell>
          <cell r="C6">
            <v>31.5</v>
          </cell>
          <cell r="D6">
            <v>20.7</v>
          </cell>
          <cell r="E6">
            <v>77.375</v>
          </cell>
          <cell r="F6">
            <v>96</v>
          </cell>
          <cell r="G6">
            <v>45</v>
          </cell>
          <cell r="H6">
            <v>19.8</v>
          </cell>
          <cell r="I6" t="str">
            <v>N</v>
          </cell>
          <cell r="J6">
            <v>45.72</v>
          </cell>
          <cell r="K6">
            <v>0.8</v>
          </cell>
        </row>
        <row r="7">
          <cell r="B7">
            <v>26.120833333333341</v>
          </cell>
          <cell r="C7">
            <v>33.200000000000003</v>
          </cell>
          <cell r="D7">
            <v>20.2</v>
          </cell>
          <cell r="E7">
            <v>69.916666666666671</v>
          </cell>
          <cell r="F7">
            <v>95</v>
          </cell>
          <cell r="G7">
            <v>38</v>
          </cell>
          <cell r="H7">
            <v>18</v>
          </cell>
          <cell r="I7" t="str">
            <v>NE</v>
          </cell>
          <cell r="J7">
            <v>33.840000000000003</v>
          </cell>
          <cell r="K7">
            <v>0</v>
          </cell>
        </row>
        <row r="8">
          <cell r="B8">
            <v>24.07083333333334</v>
          </cell>
          <cell r="C8">
            <v>31.1</v>
          </cell>
          <cell r="D8">
            <v>21.6</v>
          </cell>
          <cell r="E8">
            <v>82.208333333333329</v>
          </cell>
          <cell r="F8">
            <v>96</v>
          </cell>
          <cell r="G8">
            <v>52</v>
          </cell>
          <cell r="H8">
            <v>22.32</v>
          </cell>
          <cell r="I8" t="str">
            <v>NE</v>
          </cell>
          <cell r="J8">
            <v>39.24</v>
          </cell>
          <cell r="K8">
            <v>4.8</v>
          </cell>
        </row>
        <row r="9">
          <cell r="B9">
            <v>23.191666666666666</v>
          </cell>
          <cell r="C9">
            <v>28</v>
          </cell>
          <cell r="D9">
            <v>20.8</v>
          </cell>
          <cell r="E9">
            <v>83.458333333333329</v>
          </cell>
          <cell r="F9">
            <v>97</v>
          </cell>
          <cell r="G9">
            <v>57</v>
          </cell>
          <cell r="H9">
            <v>25.92</v>
          </cell>
          <cell r="I9" t="str">
            <v>N</v>
          </cell>
          <cell r="J9">
            <v>48.96</v>
          </cell>
          <cell r="K9">
            <v>0</v>
          </cell>
        </row>
        <row r="10">
          <cell r="B10">
            <v>22.775000000000002</v>
          </cell>
          <cell r="C10">
            <v>29</v>
          </cell>
          <cell r="D10">
            <v>20.2</v>
          </cell>
          <cell r="E10">
            <v>86.458333333333329</v>
          </cell>
          <cell r="F10">
            <v>97</v>
          </cell>
          <cell r="G10">
            <v>52</v>
          </cell>
          <cell r="H10">
            <v>20.16</v>
          </cell>
          <cell r="I10" t="str">
            <v>NE</v>
          </cell>
          <cell r="J10">
            <v>36</v>
          </cell>
          <cell r="K10">
            <v>18.799999999999997</v>
          </cell>
        </row>
        <row r="11">
          <cell r="B11">
            <v>24.216666666666669</v>
          </cell>
          <cell r="C11">
            <v>31.5</v>
          </cell>
          <cell r="D11">
            <v>20.5</v>
          </cell>
          <cell r="E11">
            <v>77.875</v>
          </cell>
          <cell r="F11">
            <v>96</v>
          </cell>
          <cell r="G11">
            <v>46</v>
          </cell>
          <cell r="H11">
            <v>27</v>
          </cell>
          <cell r="I11" t="str">
            <v>N</v>
          </cell>
          <cell r="J11">
            <v>51.480000000000004</v>
          </cell>
          <cell r="K11">
            <v>0</v>
          </cell>
        </row>
        <row r="12">
          <cell r="B12">
            <v>23.554166666666664</v>
          </cell>
          <cell r="C12">
            <v>32.9</v>
          </cell>
          <cell r="D12">
            <v>18.600000000000001</v>
          </cell>
          <cell r="E12">
            <v>81.833333333333329</v>
          </cell>
          <cell r="F12">
            <v>98</v>
          </cell>
          <cell r="G12">
            <v>37</v>
          </cell>
          <cell r="H12">
            <v>15.840000000000002</v>
          </cell>
          <cell r="I12" t="str">
            <v>NE</v>
          </cell>
          <cell r="J12">
            <v>41.04</v>
          </cell>
          <cell r="K12">
            <v>3.4000000000000004</v>
          </cell>
        </row>
        <row r="13">
          <cell r="B13">
            <v>23.420833333333331</v>
          </cell>
          <cell r="C13">
            <v>33.200000000000003</v>
          </cell>
          <cell r="D13">
            <v>18.600000000000001</v>
          </cell>
          <cell r="E13">
            <v>77.708333333333329</v>
          </cell>
          <cell r="F13">
            <v>95</v>
          </cell>
          <cell r="G13">
            <v>39</v>
          </cell>
          <cell r="H13">
            <v>15.840000000000002</v>
          </cell>
          <cell r="I13" t="str">
            <v>NE</v>
          </cell>
          <cell r="J13">
            <v>46.440000000000005</v>
          </cell>
          <cell r="K13">
            <v>5.8</v>
          </cell>
        </row>
        <row r="14">
          <cell r="B14">
            <v>24.950000000000003</v>
          </cell>
          <cell r="C14">
            <v>32.9</v>
          </cell>
          <cell r="D14">
            <v>19.2</v>
          </cell>
          <cell r="E14">
            <v>64.5</v>
          </cell>
          <cell r="F14">
            <v>92</v>
          </cell>
          <cell r="G14">
            <v>29</v>
          </cell>
          <cell r="H14">
            <v>19.079999999999998</v>
          </cell>
          <cell r="I14" t="str">
            <v>NE</v>
          </cell>
          <cell r="J14">
            <v>40.32</v>
          </cell>
          <cell r="K14">
            <v>0</v>
          </cell>
        </row>
        <row r="15">
          <cell r="B15">
            <v>23.041666666666668</v>
          </cell>
          <cell r="C15">
            <v>30.3</v>
          </cell>
          <cell r="D15">
            <v>19.3</v>
          </cell>
          <cell r="E15">
            <v>80.791666666666671</v>
          </cell>
          <cell r="F15">
            <v>97</v>
          </cell>
          <cell r="G15">
            <v>50</v>
          </cell>
          <cell r="H15">
            <v>19.8</v>
          </cell>
          <cell r="I15" t="str">
            <v>N</v>
          </cell>
          <cell r="J15">
            <v>34.92</v>
          </cell>
          <cell r="K15">
            <v>25.599999999999998</v>
          </cell>
        </row>
        <row r="16">
          <cell r="B16">
            <v>24.074999999999999</v>
          </cell>
          <cell r="C16">
            <v>31.6</v>
          </cell>
          <cell r="D16">
            <v>18.3</v>
          </cell>
          <cell r="E16">
            <v>72.708333333333329</v>
          </cell>
          <cell r="F16">
            <v>97</v>
          </cell>
          <cell r="G16">
            <v>36</v>
          </cell>
          <cell r="H16">
            <v>15.48</v>
          </cell>
          <cell r="I16" t="str">
            <v>NE</v>
          </cell>
          <cell r="J16">
            <v>33.480000000000004</v>
          </cell>
          <cell r="K16">
            <v>0.4</v>
          </cell>
        </row>
        <row r="17">
          <cell r="B17">
            <v>24.649999999999995</v>
          </cell>
          <cell r="C17">
            <v>32.799999999999997</v>
          </cell>
          <cell r="D17">
            <v>18.2</v>
          </cell>
          <cell r="E17">
            <v>67.583333333333329</v>
          </cell>
          <cell r="F17">
            <v>95</v>
          </cell>
          <cell r="G17">
            <v>30</v>
          </cell>
          <cell r="H17">
            <v>24.840000000000003</v>
          </cell>
          <cell r="I17" t="str">
            <v>N</v>
          </cell>
          <cell r="J17">
            <v>45</v>
          </cell>
          <cell r="K17">
            <v>0</v>
          </cell>
        </row>
        <row r="18">
          <cell r="B18">
            <v>25.358333333333334</v>
          </cell>
          <cell r="C18">
            <v>33.5</v>
          </cell>
          <cell r="D18">
            <v>19.3</v>
          </cell>
          <cell r="E18">
            <v>69</v>
          </cell>
          <cell r="F18">
            <v>96</v>
          </cell>
          <cell r="G18">
            <v>32</v>
          </cell>
          <cell r="H18">
            <v>15.840000000000002</v>
          </cell>
          <cell r="I18" t="str">
            <v>NE</v>
          </cell>
          <cell r="J18">
            <v>35.28</v>
          </cell>
          <cell r="K18">
            <v>0.8</v>
          </cell>
        </row>
        <row r="19">
          <cell r="B19">
            <v>24.754166666666666</v>
          </cell>
          <cell r="C19">
            <v>31.6</v>
          </cell>
          <cell r="D19">
            <v>19.3</v>
          </cell>
          <cell r="E19">
            <v>72.708333333333329</v>
          </cell>
          <cell r="F19">
            <v>96</v>
          </cell>
          <cell r="G19">
            <v>46</v>
          </cell>
          <cell r="H19">
            <v>15.840000000000002</v>
          </cell>
          <cell r="I19" t="str">
            <v>NO</v>
          </cell>
          <cell r="J19">
            <v>43.56</v>
          </cell>
          <cell r="K19">
            <v>0.2</v>
          </cell>
        </row>
        <row r="20">
          <cell r="B20">
            <v>24.208333333333332</v>
          </cell>
          <cell r="C20">
            <v>31</v>
          </cell>
          <cell r="D20">
            <v>20</v>
          </cell>
          <cell r="E20">
            <v>77.958333333333329</v>
          </cell>
          <cell r="F20">
            <v>93</v>
          </cell>
          <cell r="G20">
            <v>47</v>
          </cell>
          <cell r="H20">
            <v>17.28</v>
          </cell>
          <cell r="I20" t="str">
            <v>NE</v>
          </cell>
          <cell r="J20">
            <v>37.440000000000005</v>
          </cell>
          <cell r="K20">
            <v>4</v>
          </cell>
        </row>
        <row r="21">
          <cell r="B21">
            <v>24.883333333333329</v>
          </cell>
          <cell r="C21">
            <v>33.700000000000003</v>
          </cell>
          <cell r="D21">
            <v>20</v>
          </cell>
          <cell r="E21">
            <v>72.791666666666671</v>
          </cell>
          <cell r="F21">
            <v>93</v>
          </cell>
          <cell r="G21">
            <v>34</v>
          </cell>
          <cell r="H21">
            <v>30.240000000000002</v>
          </cell>
          <cell r="I21" t="str">
            <v>NE</v>
          </cell>
          <cell r="J21">
            <v>80.28</v>
          </cell>
          <cell r="K21">
            <v>28</v>
          </cell>
        </row>
        <row r="22">
          <cell r="B22">
            <v>23.075000000000003</v>
          </cell>
          <cell r="C22">
            <v>28.5</v>
          </cell>
          <cell r="D22">
            <v>18.8</v>
          </cell>
          <cell r="E22">
            <v>78.125</v>
          </cell>
          <cell r="F22">
            <v>97</v>
          </cell>
          <cell r="G22">
            <v>50</v>
          </cell>
          <cell r="H22">
            <v>33.840000000000003</v>
          </cell>
          <cell r="I22" t="str">
            <v>NE</v>
          </cell>
          <cell r="J22">
            <v>47.88</v>
          </cell>
          <cell r="K22">
            <v>13.599999999999998</v>
          </cell>
        </row>
        <row r="23">
          <cell r="B23">
            <v>22.975000000000005</v>
          </cell>
          <cell r="C23">
            <v>31.1</v>
          </cell>
          <cell r="D23">
            <v>19.3</v>
          </cell>
          <cell r="E23">
            <v>82.458333333333329</v>
          </cell>
          <cell r="F23">
            <v>98</v>
          </cell>
          <cell r="G23">
            <v>49</v>
          </cell>
          <cell r="H23">
            <v>42.480000000000004</v>
          </cell>
          <cell r="I23" t="str">
            <v>SO</v>
          </cell>
          <cell r="J23">
            <v>68.039999999999992</v>
          </cell>
          <cell r="K23">
            <v>1.4</v>
          </cell>
        </row>
        <row r="24">
          <cell r="B24">
            <v>24.05</v>
          </cell>
          <cell r="C24">
            <v>32.200000000000003</v>
          </cell>
          <cell r="D24">
            <v>19.2</v>
          </cell>
          <cell r="E24">
            <v>77.416666666666671</v>
          </cell>
          <cell r="F24">
            <v>98</v>
          </cell>
          <cell r="G24">
            <v>31</v>
          </cell>
          <cell r="H24">
            <v>14.4</v>
          </cell>
          <cell r="I24" t="str">
            <v>N</v>
          </cell>
          <cell r="J24">
            <v>30.240000000000002</v>
          </cell>
          <cell r="K24">
            <v>0.2</v>
          </cell>
        </row>
        <row r="25">
          <cell r="B25">
            <v>25.479166666666668</v>
          </cell>
          <cell r="C25">
            <v>34</v>
          </cell>
          <cell r="D25">
            <v>18.5</v>
          </cell>
          <cell r="E25">
            <v>67.375</v>
          </cell>
          <cell r="F25">
            <v>92</v>
          </cell>
          <cell r="G25">
            <v>32</v>
          </cell>
          <cell r="H25">
            <v>13.32</v>
          </cell>
          <cell r="I25" t="str">
            <v>NE</v>
          </cell>
          <cell r="J25">
            <v>30.6</v>
          </cell>
          <cell r="K25">
            <v>0</v>
          </cell>
        </row>
        <row r="26">
          <cell r="B26">
            <v>27.729166666666668</v>
          </cell>
          <cell r="C26">
            <v>35.4</v>
          </cell>
          <cell r="D26">
            <v>20.3</v>
          </cell>
          <cell r="E26">
            <v>62.083333333333336</v>
          </cell>
          <cell r="F26">
            <v>95</v>
          </cell>
          <cell r="G26">
            <v>24</v>
          </cell>
          <cell r="H26">
            <v>12.6</v>
          </cell>
          <cell r="I26" t="str">
            <v>NE</v>
          </cell>
          <cell r="J26">
            <v>23.759999999999998</v>
          </cell>
          <cell r="K26">
            <v>0.4</v>
          </cell>
        </row>
        <row r="27">
          <cell r="B27">
            <v>25.429166666666664</v>
          </cell>
          <cell r="C27">
            <v>34.200000000000003</v>
          </cell>
          <cell r="D27">
            <v>21</v>
          </cell>
          <cell r="E27">
            <v>71.666666666666671</v>
          </cell>
          <cell r="F27">
            <v>88</v>
          </cell>
          <cell r="G27">
            <v>39</v>
          </cell>
          <cell r="H27">
            <v>28.44</v>
          </cell>
          <cell r="I27" t="str">
            <v>NE</v>
          </cell>
          <cell r="J27">
            <v>50.04</v>
          </cell>
          <cell r="K27">
            <v>2.6</v>
          </cell>
        </row>
        <row r="28">
          <cell r="B28">
            <v>23.479166666666668</v>
          </cell>
          <cell r="C28">
            <v>32.700000000000003</v>
          </cell>
          <cell r="D28">
            <v>19.3</v>
          </cell>
          <cell r="E28">
            <v>81.458333333333329</v>
          </cell>
          <cell r="F28">
            <v>98</v>
          </cell>
          <cell r="G28">
            <v>46</v>
          </cell>
          <cell r="H28">
            <v>25.56</v>
          </cell>
          <cell r="I28" t="str">
            <v>NE</v>
          </cell>
          <cell r="J28">
            <v>57.24</v>
          </cell>
          <cell r="K28">
            <v>11.400000000000002</v>
          </cell>
        </row>
        <row r="29">
          <cell r="B29">
            <v>23.683333333333337</v>
          </cell>
          <cell r="C29">
            <v>31.9</v>
          </cell>
          <cell r="D29">
            <v>19.2</v>
          </cell>
          <cell r="E29">
            <v>80.416666666666671</v>
          </cell>
          <cell r="F29">
            <v>97</v>
          </cell>
          <cell r="G29">
            <v>48</v>
          </cell>
          <cell r="H29">
            <v>20.16</v>
          </cell>
          <cell r="I29" t="str">
            <v>N</v>
          </cell>
          <cell r="J29">
            <v>42.480000000000004</v>
          </cell>
          <cell r="K29">
            <v>1.6</v>
          </cell>
        </row>
        <row r="30">
          <cell r="B30">
            <v>23.462500000000002</v>
          </cell>
          <cell r="C30">
            <v>31.9</v>
          </cell>
          <cell r="D30">
            <v>18.7</v>
          </cell>
          <cell r="E30">
            <v>84.416666666666671</v>
          </cell>
          <cell r="F30">
            <v>98</v>
          </cell>
          <cell r="G30">
            <v>51</v>
          </cell>
          <cell r="H30">
            <v>20.88</v>
          </cell>
          <cell r="I30" t="str">
            <v>NE</v>
          </cell>
          <cell r="J30">
            <v>51.480000000000004</v>
          </cell>
          <cell r="K30">
            <v>60.199999999999996</v>
          </cell>
        </row>
        <row r="31">
          <cell r="B31">
            <v>21.762499999999999</v>
          </cell>
          <cell r="C31">
            <v>27.8</v>
          </cell>
          <cell r="D31">
            <v>19.3</v>
          </cell>
          <cell r="E31">
            <v>86.375</v>
          </cell>
          <cell r="F31">
            <v>98</v>
          </cell>
          <cell r="G31">
            <v>59</v>
          </cell>
          <cell r="H31">
            <v>27.720000000000002</v>
          </cell>
          <cell r="I31" t="str">
            <v>NE</v>
          </cell>
          <cell r="J31">
            <v>44.64</v>
          </cell>
          <cell r="K31">
            <v>5.2</v>
          </cell>
        </row>
        <row r="32">
          <cell r="B32">
            <v>21.858333333333334</v>
          </cell>
          <cell r="C32">
            <v>29.1</v>
          </cell>
          <cell r="D32">
            <v>19.100000000000001</v>
          </cell>
          <cell r="E32">
            <v>86.666666666666671</v>
          </cell>
          <cell r="F32">
            <v>98</v>
          </cell>
          <cell r="G32">
            <v>57</v>
          </cell>
          <cell r="H32">
            <v>36.72</v>
          </cell>
          <cell r="I32" t="str">
            <v>NE</v>
          </cell>
          <cell r="J32">
            <v>70.2</v>
          </cell>
          <cell r="K32">
            <v>15.2</v>
          </cell>
        </row>
        <row r="33">
          <cell r="B33">
            <v>23.691666666666674</v>
          </cell>
          <cell r="C33">
            <v>32.9</v>
          </cell>
          <cell r="D33">
            <v>18.899999999999999</v>
          </cell>
          <cell r="E33">
            <v>77.291666666666671</v>
          </cell>
          <cell r="F33">
            <v>96</v>
          </cell>
          <cell r="G33">
            <v>37</v>
          </cell>
          <cell r="H33">
            <v>20.16</v>
          </cell>
          <cell r="I33" t="str">
            <v>L</v>
          </cell>
          <cell r="J33">
            <v>35.28</v>
          </cell>
          <cell r="K33">
            <v>0.4</v>
          </cell>
        </row>
        <row r="34">
          <cell r="B34">
            <v>24.704166666666669</v>
          </cell>
          <cell r="C34">
            <v>33.799999999999997</v>
          </cell>
          <cell r="D34">
            <v>18.899999999999999</v>
          </cell>
          <cell r="E34">
            <v>72.583333333333329</v>
          </cell>
          <cell r="F34">
            <v>98</v>
          </cell>
          <cell r="G34">
            <v>28</v>
          </cell>
          <cell r="H34">
            <v>14.76</v>
          </cell>
          <cell r="I34" t="str">
            <v>L</v>
          </cell>
          <cell r="J34">
            <v>34.92</v>
          </cell>
          <cell r="K34">
            <v>0.60000000000000009</v>
          </cell>
        </row>
        <row r="35">
          <cell r="B35">
            <v>24.491666666666671</v>
          </cell>
          <cell r="C35">
            <v>33.6</v>
          </cell>
          <cell r="D35">
            <v>18.7</v>
          </cell>
          <cell r="E35">
            <v>72.708333333333329</v>
          </cell>
          <cell r="F35">
            <v>97</v>
          </cell>
          <cell r="G35">
            <v>32</v>
          </cell>
          <cell r="H35">
            <v>45</v>
          </cell>
          <cell r="I35" t="str">
            <v>L</v>
          </cell>
          <cell r="J35">
            <v>77.400000000000006</v>
          </cell>
          <cell r="K35">
            <v>19.200000000000003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29.25</v>
          </cell>
          <cell r="C6">
            <v>34.5</v>
          </cell>
          <cell r="D6">
            <v>22.9</v>
          </cell>
          <cell r="E6">
            <v>69.25</v>
          </cell>
          <cell r="F6">
            <v>87</v>
          </cell>
          <cell r="G6">
            <v>50</v>
          </cell>
          <cell r="H6">
            <v>13.68</v>
          </cell>
          <cell r="I6" t="str">
            <v>NO</v>
          </cell>
          <cell r="J6">
            <v>32.04</v>
          </cell>
          <cell r="K6" t="str">
            <v>*</v>
          </cell>
        </row>
        <row r="7">
          <cell r="B7">
            <v>29.75</v>
          </cell>
          <cell r="C7">
            <v>35.299999999999997</v>
          </cell>
          <cell r="D7">
            <v>22.6</v>
          </cell>
          <cell r="E7">
            <v>61.5</v>
          </cell>
          <cell r="F7">
            <v>85</v>
          </cell>
          <cell r="G7">
            <v>45</v>
          </cell>
          <cell r="H7">
            <v>12.6</v>
          </cell>
          <cell r="I7" t="str">
            <v>NO</v>
          </cell>
          <cell r="J7">
            <v>24.48</v>
          </cell>
          <cell r="K7" t="str">
            <v>*</v>
          </cell>
        </row>
        <row r="8">
          <cell r="B8">
            <v>25.8</v>
          </cell>
          <cell r="C8">
            <v>27.6</v>
          </cell>
          <cell r="D8">
            <v>23.8</v>
          </cell>
          <cell r="E8">
            <v>80.666666666666671</v>
          </cell>
          <cell r="F8">
            <v>87</v>
          </cell>
          <cell r="G8">
            <v>71</v>
          </cell>
          <cell r="H8">
            <v>5.4</v>
          </cell>
          <cell r="I8" t="str">
            <v>L</v>
          </cell>
          <cell r="J8">
            <v>11.520000000000001</v>
          </cell>
          <cell r="K8" t="str">
            <v>*</v>
          </cell>
        </row>
        <row r="9">
          <cell r="B9">
            <v>24.666666666666668</v>
          </cell>
          <cell r="C9">
            <v>26.9</v>
          </cell>
          <cell r="D9">
            <v>23.3</v>
          </cell>
          <cell r="E9">
            <v>79.666666666666671</v>
          </cell>
          <cell r="F9">
            <v>82</v>
          </cell>
          <cell r="G9">
            <v>74</v>
          </cell>
          <cell r="H9">
            <v>12.24</v>
          </cell>
          <cell r="I9" t="str">
            <v>L</v>
          </cell>
          <cell r="J9">
            <v>25.92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27.4</v>
          </cell>
          <cell r="C11">
            <v>29.7</v>
          </cell>
          <cell r="D11">
            <v>26.1</v>
          </cell>
          <cell r="E11">
            <v>69.5</v>
          </cell>
          <cell r="F11">
            <v>76</v>
          </cell>
          <cell r="G11">
            <v>60</v>
          </cell>
          <cell r="H11">
            <v>3.24</v>
          </cell>
          <cell r="I11" t="str">
            <v>N</v>
          </cell>
          <cell r="J11">
            <v>14.4</v>
          </cell>
          <cell r="K11" t="str">
            <v>*</v>
          </cell>
        </row>
        <row r="12">
          <cell r="B12">
            <v>24.8</v>
          </cell>
          <cell r="C12">
            <v>28</v>
          </cell>
          <cell r="D12">
            <v>22.9</v>
          </cell>
          <cell r="E12">
            <v>86</v>
          </cell>
          <cell r="F12">
            <v>88</v>
          </cell>
          <cell r="G12">
            <v>84</v>
          </cell>
          <cell r="H12">
            <v>3.9600000000000004</v>
          </cell>
          <cell r="I12" t="str">
            <v>N</v>
          </cell>
          <cell r="J12">
            <v>15.840000000000002</v>
          </cell>
          <cell r="K12" t="str">
            <v>*</v>
          </cell>
        </row>
        <row r="13">
          <cell r="B13">
            <v>22</v>
          </cell>
          <cell r="C13">
            <v>27.3</v>
          </cell>
          <cell r="D13">
            <v>22</v>
          </cell>
          <cell r="E13">
            <v>71</v>
          </cell>
          <cell r="F13">
            <v>71</v>
          </cell>
          <cell r="G13">
            <v>54</v>
          </cell>
          <cell r="H13">
            <v>9</v>
          </cell>
          <cell r="I13" t="str">
            <v>O</v>
          </cell>
          <cell r="J13">
            <v>63.72</v>
          </cell>
          <cell r="K13" t="str">
            <v>*</v>
          </cell>
        </row>
        <row r="14">
          <cell r="B14">
            <v>21.4</v>
          </cell>
          <cell r="C14">
            <v>21.5</v>
          </cell>
          <cell r="D14">
            <v>21.2</v>
          </cell>
          <cell r="E14">
            <v>88</v>
          </cell>
          <cell r="F14">
            <v>88</v>
          </cell>
          <cell r="G14">
            <v>87</v>
          </cell>
          <cell r="H14">
            <v>1.08</v>
          </cell>
          <cell r="I14" t="str">
            <v>SE</v>
          </cell>
          <cell r="J14">
            <v>5.04</v>
          </cell>
          <cell r="K14" t="str">
            <v>*</v>
          </cell>
        </row>
        <row r="15">
          <cell r="B15">
            <v>27.833333333333332</v>
          </cell>
          <cell r="C15">
            <v>33.1</v>
          </cell>
          <cell r="D15">
            <v>23.7</v>
          </cell>
          <cell r="E15">
            <v>67</v>
          </cell>
          <cell r="F15">
            <v>73</v>
          </cell>
          <cell r="G15">
            <v>57</v>
          </cell>
          <cell r="H15">
            <v>9.7200000000000006</v>
          </cell>
          <cell r="I15" t="str">
            <v>NO</v>
          </cell>
          <cell r="J15">
            <v>36.72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28.366666666666664</v>
          </cell>
          <cell r="C18">
            <v>31.5</v>
          </cell>
          <cell r="D18">
            <v>24.1</v>
          </cell>
          <cell r="E18">
            <v>68.333333333333329</v>
          </cell>
          <cell r="F18">
            <v>83</v>
          </cell>
          <cell r="G18">
            <v>48</v>
          </cell>
          <cell r="H18">
            <v>5.7600000000000007</v>
          </cell>
          <cell r="I18" t="str">
            <v>NE</v>
          </cell>
          <cell r="J18">
            <v>23.040000000000003</v>
          </cell>
          <cell r="K18" t="str">
            <v>*</v>
          </cell>
        </row>
        <row r="19">
          <cell r="B19">
            <v>34.6</v>
          </cell>
          <cell r="C19">
            <v>35.1</v>
          </cell>
          <cell r="D19">
            <v>34.299999999999997</v>
          </cell>
          <cell r="E19">
            <v>46</v>
          </cell>
          <cell r="F19">
            <v>49</v>
          </cell>
          <cell r="G19">
            <v>46</v>
          </cell>
          <cell r="H19">
            <v>11.520000000000001</v>
          </cell>
          <cell r="I19" t="str">
            <v>O</v>
          </cell>
          <cell r="J19">
            <v>26.28</v>
          </cell>
          <cell r="K19" t="str">
            <v>*</v>
          </cell>
        </row>
        <row r="20">
          <cell r="B20">
            <v>24.933333333333334</v>
          </cell>
          <cell r="C20">
            <v>27.3</v>
          </cell>
          <cell r="D20">
            <v>22.7</v>
          </cell>
          <cell r="E20">
            <v>78</v>
          </cell>
          <cell r="F20">
            <v>85</v>
          </cell>
          <cell r="G20">
            <v>60</v>
          </cell>
          <cell r="H20">
            <v>3.9600000000000004</v>
          </cell>
          <cell r="I20" t="str">
            <v>O</v>
          </cell>
          <cell r="J20">
            <v>14.04</v>
          </cell>
          <cell r="K20" t="str">
            <v>*</v>
          </cell>
        </row>
        <row r="21">
          <cell r="B21">
            <v>31.566666666666663</v>
          </cell>
          <cell r="C21">
            <v>37.299999999999997</v>
          </cell>
          <cell r="D21">
            <v>22.9</v>
          </cell>
          <cell r="E21">
            <v>54.666666666666664</v>
          </cell>
          <cell r="F21">
            <v>83</v>
          </cell>
          <cell r="G21">
            <v>35</v>
          </cell>
          <cell r="H21">
            <v>12.24</v>
          </cell>
          <cell r="I21" t="str">
            <v>S</v>
          </cell>
          <cell r="J21">
            <v>28.8</v>
          </cell>
          <cell r="K21" t="str">
            <v>*</v>
          </cell>
        </row>
        <row r="22">
          <cell r="B22">
            <v>25.399999999999995</v>
          </cell>
          <cell r="C22">
            <v>28.9</v>
          </cell>
          <cell r="D22">
            <v>23.7</v>
          </cell>
          <cell r="E22">
            <v>69.555555555555557</v>
          </cell>
          <cell r="F22">
            <v>76</v>
          </cell>
          <cell r="G22">
            <v>59</v>
          </cell>
          <cell r="H22">
            <v>9.7200000000000006</v>
          </cell>
          <cell r="I22" t="str">
            <v>SE</v>
          </cell>
          <cell r="J22">
            <v>31.319999999999997</v>
          </cell>
          <cell r="K22" t="str">
            <v>*</v>
          </cell>
        </row>
        <row r="23">
          <cell r="B23">
            <v>25.44</v>
          </cell>
          <cell r="C23">
            <v>27.9</v>
          </cell>
          <cell r="D23">
            <v>23.9</v>
          </cell>
          <cell r="E23">
            <v>82.2</v>
          </cell>
          <cell r="F23">
            <v>88</v>
          </cell>
          <cell r="G23">
            <v>70</v>
          </cell>
          <cell r="H23">
            <v>8.2799999999999994</v>
          </cell>
          <cell r="I23" t="str">
            <v>L</v>
          </cell>
          <cell r="J23">
            <v>17.28</v>
          </cell>
          <cell r="K23" t="str">
            <v>*</v>
          </cell>
        </row>
        <row r="24">
          <cell r="B24">
            <v>25.357142857142858</v>
          </cell>
          <cell r="C24">
            <v>32.799999999999997</v>
          </cell>
          <cell r="D24">
            <v>22.1</v>
          </cell>
          <cell r="E24">
            <v>79.285714285714292</v>
          </cell>
          <cell r="F24">
            <v>88</v>
          </cell>
          <cell r="G24">
            <v>55</v>
          </cell>
          <cell r="H24">
            <v>13.68</v>
          </cell>
          <cell r="I24" t="str">
            <v>SE</v>
          </cell>
          <cell r="J24">
            <v>30.6</v>
          </cell>
          <cell r="K24" t="str">
            <v>*</v>
          </cell>
        </row>
        <row r="25">
          <cell r="B25">
            <v>26.633333333333336</v>
          </cell>
          <cell r="C25">
            <v>35.700000000000003</v>
          </cell>
          <cell r="D25">
            <v>23.9</v>
          </cell>
          <cell r="E25">
            <v>67.666666666666671</v>
          </cell>
          <cell r="F25">
            <v>78</v>
          </cell>
          <cell r="G25">
            <v>42</v>
          </cell>
          <cell r="H25">
            <v>5.7600000000000007</v>
          </cell>
          <cell r="I25" t="str">
            <v>O</v>
          </cell>
          <cell r="J25">
            <v>27</v>
          </cell>
          <cell r="K25" t="str">
            <v>*</v>
          </cell>
        </row>
        <row r="26">
          <cell r="B26">
            <v>27.3</v>
          </cell>
          <cell r="C26">
            <v>28.4</v>
          </cell>
          <cell r="D26">
            <v>27.3</v>
          </cell>
          <cell r="E26">
            <v>63</v>
          </cell>
          <cell r="F26">
            <v>63</v>
          </cell>
          <cell r="G26">
            <v>56</v>
          </cell>
          <cell r="H26">
            <v>3.9600000000000004</v>
          </cell>
          <cell r="I26" t="str">
            <v>SE</v>
          </cell>
          <cell r="J26">
            <v>8.2799999999999994</v>
          </cell>
          <cell r="K26" t="str">
            <v>*</v>
          </cell>
        </row>
        <row r="27">
          <cell r="B27">
            <v>24</v>
          </cell>
          <cell r="C27">
            <v>24.7</v>
          </cell>
          <cell r="D27">
            <v>24</v>
          </cell>
          <cell r="E27">
            <v>82</v>
          </cell>
          <cell r="F27">
            <v>82</v>
          </cell>
          <cell r="G27">
            <v>82</v>
          </cell>
          <cell r="H27">
            <v>1.4400000000000002</v>
          </cell>
          <cell r="I27" t="str">
            <v>N</v>
          </cell>
          <cell r="J27">
            <v>7.2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27.8</v>
          </cell>
          <cell r="C30">
            <v>33.5</v>
          </cell>
          <cell r="D30">
            <v>23.9</v>
          </cell>
          <cell r="E30">
            <v>75</v>
          </cell>
          <cell r="F30">
            <v>86</v>
          </cell>
          <cell r="G30">
            <v>62</v>
          </cell>
          <cell r="H30">
            <v>12.24</v>
          </cell>
          <cell r="I30" t="str">
            <v>NO</v>
          </cell>
          <cell r="J30">
            <v>27.36</v>
          </cell>
          <cell r="K30" t="str">
            <v>*</v>
          </cell>
        </row>
        <row r="31">
          <cell r="B31">
            <v>24.775000000000002</v>
          </cell>
          <cell r="C31">
            <v>30.5</v>
          </cell>
          <cell r="D31">
            <v>22.3</v>
          </cell>
          <cell r="E31">
            <v>81</v>
          </cell>
          <cell r="F31">
            <v>87</v>
          </cell>
          <cell r="G31">
            <v>69</v>
          </cell>
          <cell r="H31">
            <v>6.12</v>
          </cell>
          <cell r="I31" t="str">
            <v>L</v>
          </cell>
          <cell r="J31">
            <v>31.680000000000003</v>
          </cell>
          <cell r="K31" t="str">
            <v>*</v>
          </cell>
        </row>
        <row r="32">
          <cell r="B32">
            <v>23.3</v>
          </cell>
          <cell r="C32">
            <v>25.1</v>
          </cell>
          <cell r="D32">
            <v>22.2</v>
          </cell>
          <cell r="E32">
            <v>86</v>
          </cell>
          <cell r="F32">
            <v>88</v>
          </cell>
          <cell r="G32">
            <v>84</v>
          </cell>
          <cell r="H32">
            <v>2.8800000000000003</v>
          </cell>
          <cell r="I32" t="str">
            <v>L</v>
          </cell>
          <cell r="J32">
            <v>12.6</v>
          </cell>
          <cell r="K32" t="str">
            <v>*</v>
          </cell>
        </row>
        <row r="33">
          <cell r="B33">
            <v>23.15</v>
          </cell>
          <cell r="C33">
            <v>23.8</v>
          </cell>
          <cell r="D33">
            <v>22.7</v>
          </cell>
          <cell r="E33">
            <v>83</v>
          </cell>
          <cell r="F33">
            <v>87</v>
          </cell>
          <cell r="G33">
            <v>74</v>
          </cell>
          <cell r="H33">
            <v>3.6</v>
          </cell>
          <cell r="I33" t="str">
            <v>SO</v>
          </cell>
          <cell r="J33">
            <v>12.96</v>
          </cell>
          <cell r="K33" t="str">
            <v>*</v>
          </cell>
        </row>
        <row r="34">
          <cell r="B34">
            <v>23.3</v>
          </cell>
          <cell r="C34">
            <v>23.6</v>
          </cell>
          <cell r="D34">
            <v>23.1</v>
          </cell>
          <cell r="E34">
            <v>85</v>
          </cell>
          <cell r="F34">
            <v>85</v>
          </cell>
          <cell r="G34">
            <v>84</v>
          </cell>
          <cell r="H34">
            <v>4.32</v>
          </cell>
          <cell r="I34" t="str">
            <v>O</v>
          </cell>
          <cell r="J34">
            <v>11.879999999999999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5">
          <cell r="B5">
            <v>27.016666666666666</v>
          </cell>
          <cell r="C5">
            <v>32.200000000000003</v>
          </cell>
          <cell r="D5">
            <v>23.5</v>
          </cell>
          <cell r="E5">
            <v>80.375</v>
          </cell>
          <cell r="F5">
            <v>96</v>
          </cell>
          <cell r="G5">
            <v>57</v>
          </cell>
          <cell r="H5">
            <v>10.08</v>
          </cell>
          <cell r="I5" t="str">
            <v>S</v>
          </cell>
          <cell r="J5">
            <v>24.12</v>
          </cell>
          <cell r="K5">
            <v>4.8</v>
          </cell>
        </row>
        <row r="6">
          <cell r="B6">
            <v>26.5625</v>
          </cell>
          <cell r="C6">
            <v>31.7</v>
          </cell>
          <cell r="D6">
            <v>23</v>
          </cell>
          <cell r="E6">
            <v>82.041666666666671</v>
          </cell>
          <cell r="F6">
            <v>96</v>
          </cell>
          <cell r="G6">
            <v>59</v>
          </cell>
          <cell r="H6">
            <v>12.96</v>
          </cell>
          <cell r="I6" t="str">
            <v>S</v>
          </cell>
          <cell r="J6">
            <v>29.880000000000003</v>
          </cell>
          <cell r="K6">
            <v>0.8</v>
          </cell>
        </row>
        <row r="7">
          <cell r="B7">
            <v>26.958333333333332</v>
          </cell>
          <cell r="C7">
            <v>32.5</v>
          </cell>
          <cell r="D7">
            <v>22.4</v>
          </cell>
          <cell r="E7">
            <v>76.208333333333329</v>
          </cell>
          <cell r="F7">
            <v>93</v>
          </cell>
          <cell r="G7">
            <v>53</v>
          </cell>
          <cell r="H7">
            <v>23.040000000000003</v>
          </cell>
          <cell r="I7" t="str">
            <v>SE</v>
          </cell>
          <cell r="J7">
            <v>42.480000000000004</v>
          </cell>
          <cell r="K7">
            <v>0.4</v>
          </cell>
        </row>
        <row r="8">
          <cell r="B8">
            <v>27.708333333333329</v>
          </cell>
          <cell r="C8">
            <v>33.6</v>
          </cell>
          <cell r="D8">
            <v>23.1</v>
          </cell>
          <cell r="E8">
            <v>73.375</v>
          </cell>
          <cell r="F8">
            <v>92</v>
          </cell>
          <cell r="G8">
            <v>50</v>
          </cell>
          <cell r="H8">
            <v>14.04</v>
          </cell>
          <cell r="I8" t="str">
            <v>SE</v>
          </cell>
          <cell r="J8">
            <v>53.64</v>
          </cell>
          <cell r="K8">
            <v>12.200000000000001</v>
          </cell>
        </row>
        <row r="9">
          <cell r="B9">
            <v>23.412500000000005</v>
          </cell>
          <cell r="C9">
            <v>27.6</v>
          </cell>
          <cell r="D9">
            <v>20.6</v>
          </cell>
          <cell r="E9">
            <v>92</v>
          </cell>
          <cell r="F9">
            <v>98</v>
          </cell>
          <cell r="G9">
            <v>79</v>
          </cell>
          <cell r="H9">
            <v>17.64</v>
          </cell>
          <cell r="I9" t="str">
            <v>S</v>
          </cell>
          <cell r="J9">
            <v>41.76</v>
          </cell>
          <cell r="K9">
            <v>113.39999999999999</v>
          </cell>
        </row>
        <row r="10">
          <cell r="B10">
            <v>25.666666666666668</v>
          </cell>
          <cell r="C10">
            <v>31.5</v>
          </cell>
          <cell r="D10">
            <v>21.7</v>
          </cell>
          <cell r="E10">
            <v>83.875</v>
          </cell>
          <cell r="F10">
            <v>98</v>
          </cell>
          <cell r="G10">
            <v>59</v>
          </cell>
          <cell r="H10">
            <v>16.559999999999999</v>
          </cell>
          <cell r="I10" t="str">
            <v>S</v>
          </cell>
          <cell r="J10">
            <v>33.119999999999997</v>
          </cell>
          <cell r="K10">
            <v>1.7999999999999998</v>
          </cell>
        </row>
        <row r="11">
          <cell r="B11">
            <v>24.204166666666669</v>
          </cell>
          <cell r="C11">
            <v>29.6</v>
          </cell>
          <cell r="D11">
            <v>21.9</v>
          </cell>
          <cell r="E11">
            <v>88.958333333333329</v>
          </cell>
          <cell r="F11">
            <v>97</v>
          </cell>
          <cell r="G11">
            <v>70</v>
          </cell>
          <cell r="H11">
            <v>14.4</v>
          </cell>
          <cell r="I11" t="str">
            <v>SE</v>
          </cell>
          <cell r="J11">
            <v>37.080000000000005</v>
          </cell>
          <cell r="K11">
            <v>10.399999999999997</v>
          </cell>
        </row>
        <row r="12">
          <cell r="B12">
            <v>24.833333333333339</v>
          </cell>
          <cell r="C12">
            <v>30.2</v>
          </cell>
          <cell r="D12">
            <v>21.9</v>
          </cell>
          <cell r="E12">
            <v>86</v>
          </cell>
          <cell r="F12">
            <v>97</v>
          </cell>
          <cell r="G12">
            <v>60</v>
          </cell>
          <cell r="H12">
            <v>16.2</v>
          </cell>
          <cell r="I12" t="str">
            <v>S</v>
          </cell>
          <cell r="J12">
            <v>32.04</v>
          </cell>
          <cell r="K12">
            <v>0.2</v>
          </cell>
        </row>
        <row r="13">
          <cell r="B13">
            <v>26.349999999999998</v>
          </cell>
          <cell r="C13">
            <v>32.6</v>
          </cell>
          <cell r="D13">
            <v>22.4</v>
          </cell>
          <cell r="E13">
            <v>76</v>
          </cell>
          <cell r="F13">
            <v>89</v>
          </cell>
          <cell r="G13">
            <v>54</v>
          </cell>
          <cell r="H13">
            <v>20.16</v>
          </cell>
          <cell r="I13" t="str">
            <v>S</v>
          </cell>
          <cell r="J13">
            <v>49.680000000000007</v>
          </cell>
          <cell r="K13">
            <v>0</v>
          </cell>
        </row>
        <row r="14">
          <cell r="B14">
            <v>26.045833333333334</v>
          </cell>
          <cell r="C14">
            <v>32.1</v>
          </cell>
          <cell r="D14">
            <v>20.6</v>
          </cell>
          <cell r="E14">
            <v>71.333333333333329</v>
          </cell>
          <cell r="F14">
            <v>92</v>
          </cell>
          <cell r="G14">
            <v>45</v>
          </cell>
          <cell r="H14">
            <v>13.68</v>
          </cell>
          <cell r="I14" t="str">
            <v>SE</v>
          </cell>
          <cell r="J14">
            <v>26.28</v>
          </cell>
          <cell r="K14">
            <v>0</v>
          </cell>
        </row>
        <row r="15">
          <cell r="B15">
            <v>25.791666666666661</v>
          </cell>
          <cell r="C15">
            <v>32.299999999999997</v>
          </cell>
          <cell r="D15">
            <v>21</v>
          </cell>
          <cell r="E15">
            <v>71.666666666666671</v>
          </cell>
          <cell r="F15">
            <v>91</v>
          </cell>
          <cell r="G15">
            <v>48</v>
          </cell>
          <cell r="H15">
            <v>16.559999999999999</v>
          </cell>
          <cell r="I15" t="str">
            <v>SO</v>
          </cell>
          <cell r="J15">
            <v>37.080000000000005</v>
          </cell>
          <cell r="K15">
            <v>0.60000000000000009</v>
          </cell>
        </row>
        <row r="16">
          <cell r="B16">
            <v>24.108333333333334</v>
          </cell>
          <cell r="C16">
            <v>31.1</v>
          </cell>
          <cell r="D16">
            <v>19.8</v>
          </cell>
          <cell r="E16">
            <v>79.75</v>
          </cell>
          <cell r="F16">
            <v>96</v>
          </cell>
          <cell r="G16">
            <v>58</v>
          </cell>
          <cell r="H16">
            <v>16.2</v>
          </cell>
          <cell r="I16" t="str">
            <v>S</v>
          </cell>
          <cell r="J16">
            <v>38.880000000000003</v>
          </cell>
          <cell r="K16">
            <v>17.399999999999999</v>
          </cell>
        </row>
        <row r="17">
          <cell r="B17">
            <v>25.362500000000001</v>
          </cell>
          <cell r="C17">
            <v>32.5</v>
          </cell>
          <cell r="D17">
            <v>21.2</v>
          </cell>
          <cell r="E17">
            <v>77.375</v>
          </cell>
          <cell r="F17">
            <v>96</v>
          </cell>
          <cell r="G17">
            <v>48</v>
          </cell>
          <cell r="H17">
            <v>15.120000000000001</v>
          </cell>
          <cell r="I17" t="str">
            <v>S</v>
          </cell>
          <cell r="J17">
            <v>36.36</v>
          </cell>
          <cell r="K17">
            <v>0</v>
          </cell>
        </row>
        <row r="18">
          <cell r="B18">
            <v>27.016666666666666</v>
          </cell>
          <cell r="C18">
            <v>33.700000000000003</v>
          </cell>
          <cell r="D18">
            <v>22.1</v>
          </cell>
          <cell r="E18">
            <v>68.5</v>
          </cell>
          <cell r="F18">
            <v>86</v>
          </cell>
          <cell r="G18">
            <v>45</v>
          </cell>
          <cell r="H18">
            <v>13.68</v>
          </cell>
          <cell r="I18" t="str">
            <v>S</v>
          </cell>
          <cell r="J18">
            <v>41.04</v>
          </cell>
          <cell r="K18">
            <v>1.4</v>
          </cell>
        </row>
        <row r="19">
          <cell r="B19">
            <v>27.204166666666669</v>
          </cell>
          <cell r="C19">
            <v>32.299999999999997</v>
          </cell>
          <cell r="D19">
            <v>23</v>
          </cell>
          <cell r="E19">
            <v>69</v>
          </cell>
          <cell r="F19">
            <v>91</v>
          </cell>
          <cell r="G19">
            <v>47</v>
          </cell>
          <cell r="H19">
            <v>16.920000000000002</v>
          </cell>
          <cell r="I19" t="str">
            <v>S</v>
          </cell>
          <cell r="J19">
            <v>38.880000000000003</v>
          </cell>
          <cell r="K19">
            <v>0.2</v>
          </cell>
        </row>
        <row r="20">
          <cell r="B20">
            <v>27.849999999999998</v>
          </cell>
          <cell r="C20">
            <v>33.6</v>
          </cell>
          <cell r="D20">
            <v>22.7</v>
          </cell>
          <cell r="E20">
            <v>70.625</v>
          </cell>
          <cell r="F20">
            <v>90</v>
          </cell>
          <cell r="G20">
            <v>45</v>
          </cell>
          <cell r="H20">
            <v>11.520000000000001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29.087500000000002</v>
          </cell>
          <cell r="C21">
            <v>34.200000000000003</v>
          </cell>
          <cell r="D21">
            <v>23.6</v>
          </cell>
          <cell r="E21">
            <v>64.708333333333329</v>
          </cell>
          <cell r="F21">
            <v>85</v>
          </cell>
          <cell r="G21">
            <v>41</v>
          </cell>
          <cell r="H21">
            <v>12.6</v>
          </cell>
          <cell r="I21" t="str">
            <v>SE</v>
          </cell>
          <cell r="J21">
            <v>28.44</v>
          </cell>
          <cell r="K21">
            <v>0</v>
          </cell>
        </row>
        <row r="22">
          <cell r="B22">
            <v>25.945833333333326</v>
          </cell>
          <cell r="C22">
            <v>32.700000000000003</v>
          </cell>
          <cell r="D22">
            <v>20.5</v>
          </cell>
          <cell r="E22">
            <v>76.875</v>
          </cell>
          <cell r="F22">
            <v>96</v>
          </cell>
          <cell r="G22">
            <v>53</v>
          </cell>
          <cell r="H22">
            <v>16.2</v>
          </cell>
          <cell r="I22" t="str">
            <v>S</v>
          </cell>
          <cell r="J22">
            <v>43.56</v>
          </cell>
          <cell r="K22">
            <v>34</v>
          </cell>
        </row>
        <row r="23">
          <cell r="B23">
            <v>23.758333333333336</v>
          </cell>
          <cell r="C23">
            <v>29.3</v>
          </cell>
          <cell r="D23">
            <v>20.3</v>
          </cell>
          <cell r="E23">
            <v>86.083333333333329</v>
          </cell>
          <cell r="F23">
            <v>98</v>
          </cell>
          <cell r="G23">
            <v>62</v>
          </cell>
          <cell r="H23">
            <v>13.32</v>
          </cell>
          <cell r="I23" t="str">
            <v>N</v>
          </cell>
          <cell r="J23">
            <v>27.36</v>
          </cell>
          <cell r="K23">
            <v>35.800000000000004</v>
          </cell>
        </row>
        <row r="24">
          <cell r="B24">
            <v>24.358333333333334</v>
          </cell>
          <cell r="C24">
            <v>30.8</v>
          </cell>
          <cell r="D24">
            <v>20.6</v>
          </cell>
          <cell r="E24">
            <v>80.625</v>
          </cell>
          <cell r="F24">
            <v>94</v>
          </cell>
          <cell r="G24">
            <v>53</v>
          </cell>
          <cell r="H24">
            <v>10.8</v>
          </cell>
          <cell r="I24" t="str">
            <v>N</v>
          </cell>
          <cell r="J24">
            <v>28.08</v>
          </cell>
          <cell r="K24">
            <v>0</v>
          </cell>
        </row>
        <row r="25">
          <cell r="B25">
            <v>26.979166666666657</v>
          </cell>
          <cell r="C25">
            <v>32.9</v>
          </cell>
          <cell r="D25">
            <v>21.9</v>
          </cell>
          <cell r="E25">
            <v>72.5</v>
          </cell>
          <cell r="F25">
            <v>94</v>
          </cell>
          <cell r="G25">
            <v>47</v>
          </cell>
          <cell r="H25">
            <v>9</v>
          </cell>
          <cell r="I25" t="str">
            <v>SE</v>
          </cell>
          <cell r="J25">
            <v>25.2</v>
          </cell>
          <cell r="K25">
            <v>0</v>
          </cell>
        </row>
        <row r="26">
          <cell r="B26">
            <v>28.950000000000006</v>
          </cell>
          <cell r="C26">
            <v>35.1</v>
          </cell>
          <cell r="D26">
            <v>22.4</v>
          </cell>
          <cell r="E26">
            <v>64.583333333333329</v>
          </cell>
          <cell r="F26">
            <v>91</v>
          </cell>
          <cell r="G26">
            <v>36</v>
          </cell>
          <cell r="H26">
            <v>10.08</v>
          </cell>
          <cell r="I26" t="str">
            <v>SE</v>
          </cell>
          <cell r="J26">
            <v>24.12</v>
          </cell>
          <cell r="K26">
            <v>0</v>
          </cell>
        </row>
        <row r="27">
          <cell r="B27">
            <v>30.666666666666671</v>
          </cell>
          <cell r="C27">
            <v>36.200000000000003</v>
          </cell>
          <cell r="D27">
            <v>24.7</v>
          </cell>
          <cell r="E27">
            <v>54.875</v>
          </cell>
          <cell r="F27">
            <v>83</v>
          </cell>
          <cell r="G27">
            <v>33</v>
          </cell>
          <cell r="H27">
            <v>10.8</v>
          </cell>
          <cell r="I27" t="str">
            <v>SO</v>
          </cell>
          <cell r="J27">
            <v>23.759999999999998</v>
          </cell>
          <cell r="K27">
            <v>0</v>
          </cell>
        </row>
        <row r="28">
          <cell r="B28">
            <v>27.991666666666664</v>
          </cell>
          <cell r="C28">
            <v>32.1</v>
          </cell>
          <cell r="D28">
            <v>23.3</v>
          </cell>
          <cell r="E28">
            <v>68.25</v>
          </cell>
          <cell r="F28">
            <v>88</v>
          </cell>
          <cell r="G28">
            <v>37</v>
          </cell>
          <cell r="H28">
            <v>18</v>
          </cell>
          <cell r="I28" t="str">
            <v>NO</v>
          </cell>
          <cell r="J28">
            <v>32.76</v>
          </cell>
          <cell r="K28">
            <v>0</v>
          </cell>
        </row>
        <row r="29">
          <cell r="B29">
            <v>27.254166666666666</v>
          </cell>
          <cell r="C29">
            <v>34.299999999999997</v>
          </cell>
          <cell r="D29">
            <v>21.3</v>
          </cell>
          <cell r="E29">
            <v>70.708333333333329</v>
          </cell>
          <cell r="F29">
            <v>96</v>
          </cell>
          <cell r="G29">
            <v>43</v>
          </cell>
          <cell r="H29">
            <v>11.520000000000001</v>
          </cell>
          <cell r="I29" t="str">
            <v>S</v>
          </cell>
          <cell r="J29">
            <v>24.12</v>
          </cell>
          <cell r="K29">
            <v>0</v>
          </cell>
        </row>
        <row r="30">
          <cell r="B30">
            <v>27.900000000000002</v>
          </cell>
          <cell r="C30">
            <v>34.5</v>
          </cell>
          <cell r="D30">
            <v>23.3</v>
          </cell>
          <cell r="E30">
            <v>68.583333333333329</v>
          </cell>
          <cell r="F30">
            <v>87</v>
          </cell>
          <cell r="G30">
            <v>42</v>
          </cell>
          <cell r="H30">
            <v>14.04</v>
          </cell>
          <cell r="I30" t="str">
            <v>SO</v>
          </cell>
          <cell r="J30">
            <v>42.12</v>
          </cell>
          <cell r="K30">
            <v>0</v>
          </cell>
        </row>
        <row r="31">
          <cell r="B31">
            <v>25.620833333333334</v>
          </cell>
          <cell r="C31">
            <v>31.3</v>
          </cell>
          <cell r="D31">
            <v>21.9</v>
          </cell>
          <cell r="E31">
            <v>73.958333333333329</v>
          </cell>
          <cell r="F31">
            <v>95</v>
          </cell>
          <cell r="G31">
            <v>47</v>
          </cell>
          <cell r="H31">
            <v>16.2</v>
          </cell>
          <cell r="I31" t="str">
            <v>SO</v>
          </cell>
          <cell r="J31">
            <v>46.080000000000005</v>
          </cell>
          <cell r="K31">
            <v>0</v>
          </cell>
        </row>
        <row r="32">
          <cell r="B32">
            <v>24.058333333333337</v>
          </cell>
          <cell r="C32">
            <v>30.7</v>
          </cell>
          <cell r="D32">
            <v>20.6</v>
          </cell>
          <cell r="E32">
            <v>79</v>
          </cell>
          <cell r="F32">
            <v>94</v>
          </cell>
          <cell r="G32">
            <v>52</v>
          </cell>
          <cell r="H32">
            <v>17.64</v>
          </cell>
          <cell r="I32" t="str">
            <v>SO</v>
          </cell>
          <cell r="J32">
            <v>51.84</v>
          </cell>
          <cell r="K32">
            <v>1.4</v>
          </cell>
        </row>
        <row r="33">
          <cell r="B33">
            <v>25.541666666666668</v>
          </cell>
          <cell r="C33">
            <v>33.5</v>
          </cell>
          <cell r="D33">
            <v>20.9</v>
          </cell>
          <cell r="E33">
            <v>73.791666666666671</v>
          </cell>
          <cell r="F33">
            <v>91</v>
          </cell>
          <cell r="G33">
            <v>42</v>
          </cell>
          <cell r="H33">
            <v>14.76</v>
          </cell>
          <cell r="I33" t="str">
            <v>SE</v>
          </cell>
          <cell r="J33">
            <v>57.960000000000008</v>
          </cell>
          <cell r="K33">
            <v>0</v>
          </cell>
        </row>
        <row r="34">
          <cell r="B34">
            <v>27.5208333333333</v>
          </cell>
          <cell r="C34">
            <v>34.299999999999997</v>
          </cell>
          <cell r="D34">
            <v>22.3</v>
          </cell>
          <cell r="E34">
            <v>67.25</v>
          </cell>
          <cell r="F34">
            <v>87</v>
          </cell>
          <cell r="G34">
            <v>40</v>
          </cell>
          <cell r="H34">
            <v>15.48</v>
          </cell>
          <cell r="I34" t="str">
            <v>L</v>
          </cell>
          <cell r="J34">
            <v>38.519999999999996</v>
          </cell>
          <cell r="K34">
            <v>0</v>
          </cell>
        </row>
        <row r="35">
          <cell r="B35">
            <v>28.595833333333335</v>
          </cell>
          <cell r="C35">
            <v>36</v>
          </cell>
          <cell r="D35">
            <v>21.9</v>
          </cell>
          <cell r="E35">
            <v>58.083333333333336</v>
          </cell>
          <cell r="F35">
            <v>86</v>
          </cell>
          <cell r="G35">
            <v>27</v>
          </cell>
          <cell r="H35">
            <v>20.16</v>
          </cell>
          <cell r="I35" t="str">
            <v>L</v>
          </cell>
          <cell r="J35">
            <v>52.2</v>
          </cell>
          <cell r="K35">
            <v>0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26.329166666666669</v>
          </cell>
          <cell r="C5">
            <v>32.5</v>
          </cell>
          <cell r="D5">
            <v>22</v>
          </cell>
          <cell r="E5">
            <v>84.708333333333329</v>
          </cell>
          <cell r="F5">
            <v>99</v>
          </cell>
          <cell r="G5">
            <v>55</v>
          </cell>
          <cell r="H5">
            <v>28.8</v>
          </cell>
          <cell r="I5" t="str">
            <v>SO</v>
          </cell>
          <cell r="J5">
            <v>47.16</v>
          </cell>
          <cell r="K5">
            <v>0.2</v>
          </cell>
        </row>
        <row r="6">
          <cell r="B6">
            <v>26.420833333333334</v>
          </cell>
          <cell r="C6">
            <v>32.700000000000003</v>
          </cell>
          <cell r="D6">
            <v>22</v>
          </cell>
          <cell r="E6">
            <v>80.75</v>
          </cell>
          <cell r="F6">
            <v>98</v>
          </cell>
          <cell r="G6">
            <v>49</v>
          </cell>
          <cell r="H6">
            <v>14.04</v>
          </cell>
          <cell r="I6" t="str">
            <v>SO</v>
          </cell>
          <cell r="J6">
            <v>32.4</v>
          </cell>
          <cell r="K6">
            <v>0.2</v>
          </cell>
        </row>
        <row r="7">
          <cell r="B7">
            <v>26.325000000000003</v>
          </cell>
          <cell r="C7">
            <v>34.1</v>
          </cell>
          <cell r="D7">
            <v>22.2</v>
          </cell>
          <cell r="E7">
            <v>78.041666666666671</v>
          </cell>
          <cell r="F7">
            <v>92</v>
          </cell>
          <cell r="G7">
            <v>44</v>
          </cell>
          <cell r="H7">
            <v>15.840000000000002</v>
          </cell>
          <cell r="I7" t="str">
            <v>SO</v>
          </cell>
          <cell r="J7">
            <v>50.4</v>
          </cell>
          <cell r="K7">
            <v>0</v>
          </cell>
        </row>
        <row r="8">
          <cell r="B8">
            <v>27.666666666666668</v>
          </cell>
          <cell r="C8">
            <v>35.4</v>
          </cell>
          <cell r="D8">
            <v>21.9</v>
          </cell>
          <cell r="E8">
            <v>74.458333333333329</v>
          </cell>
          <cell r="F8">
            <v>97</v>
          </cell>
          <cell r="G8">
            <v>42</v>
          </cell>
          <cell r="H8">
            <v>12.6</v>
          </cell>
          <cell r="I8" t="str">
            <v>SO</v>
          </cell>
          <cell r="J8">
            <v>30.240000000000002</v>
          </cell>
          <cell r="K8">
            <v>0</v>
          </cell>
        </row>
        <row r="9">
          <cell r="B9">
            <v>24.370833333333326</v>
          </cell>
          <cell r="C9">
            <v>31.7</v>
          </cell>
          <cell r="D9">
            <v>21</v>
          </cell>
          <cell r="E9">
            <v>85.833333333333329</v>
          </cell>
          <cell r="F9">
            <v>98</v>
          </cell>
          <cell r="G9">
            <v>57</v>
          </cell>
          <cell r="H9">
            <v>13.32</v>
          </cell>
          <cell r="I9" t="str">
            <v>SO</v>
          </cell>
          <cell r="J9">
            <v>32.04</v>
          </cell>
          <cell r="K9">
            <v>0</v>
          </cell>
        </row>
        <row r="10">
          <cell r="B10">
            <v>25.754166666666666</v>
          </cell>
          <cell r="C10">
            <v>32.1</v>
          </cell>
          <cell r="D10">
            <v>21.4</v>
          </cell>
          <cell r="E10">
            <v>81.583333333333329</v>
          </cell>
          <cell r="F10">
            <v>98</v>
          </cell>
          <cell r="G10">
            <v>52</v>
          </cell>
          <cell r="H10">
            <v>12.24</v>
          </cell>
          <cell r="I10" t="str">
            <v>SO</v>
          </cell>
          <cell r="J10">
            <v>29.52</v>
          </cell>
          <cell r="K10">
            <v>0</v>
          </cell>
        </row>
        <row r="11">
          <cell r="B11">
            <v>26.045833333333334</v>
          </cell>
          <cell r="C11">
            <v>32.700000000000003</v>
          </cell>
          <cell r="D11">
            <v>23.1</v>
          </cell>
          <cell r="E11">
            <v>79.541666666666671</v>
          </cell>
          <cell r="F11">
            <v>93</v>
          </cell>
          <cell r="G11">
            <v>51</v>
          </cell>
          <cell r="H11">
            <v>18</v>
          </cell>
          <cell r="I11" t="str">
            <v>SO</v>
          </cell>
          <cell r="J11">
            <v>44.28</v>
          </cell>
          <cell r="K11">
            <v>0</v>
          </cell>
        </row>
        <row r="12">
          <cell r="B12">
            <v>25.487499999999997</v>
          </cell>
          <cell r="C12">
            <v>30.7</v>
          </cell>
          <cell r="D12">
            <v>23.1</v>
          </cell>
          <cell r="E12">
            <v>79.791666666666671</v>
          </cell>
          <cell r="F12">
            <v>92</v>
          </cell>
          <cell r="G12">
            <v>59</v>
          </cell>
          <cell r="H12">
            <v>13.68</v>
          </cell>
          <cell r="I12" t="str">
            <v>SO</v>
          </cell>
          <cell r="J12">
            <v>34.56</v>
          </cell>
          <cell r="K12">
            <v>0</v>
          </cell>
        </row>
        <row r="13">
          <cell r="B13">
            <v>26.470833333333331</v>
          </cell>
          <cell r="C13">
            <v>32.799999999999997</v>
          </cell>
          <cell r="D13">
            <v>21.2</v>
          </cell>
          <cell r="E13">
            <v>76.958333333333329</v>
          </cell>
          <cell r="F13">
            <v>98</v>
          </cell>
          <cell r="G13">
            <v>48</v>
          </cell>
          <cell r="H13">
            <v>14.04</v>
          </cell>
          <cell r="I13" t="str">
            <v>SO</v>
          </cell>
          <cell r="J13">
            <v>29.52</v>
          </cell>
          <cell r="K13">
            <v>0</v>
          </cell>
        </row>
        <row r="14">
          <cell r="B14">
            <v>26.604166666666671</v>
          </cell>
          <cell r="C14">
            <v>33.1</v>
          </cell>
          <cell r="D14">
            <v>20.5</v>
          </cell>
          <cell r="E14">
            <v>63.541666666666664</v>
          </cell>
          <cell r="F14">
            <v>92</v>
          </cell>
          <cell r="G14">
            <v>34</v>
          </cell>
          <cell r="H14">
            <v>11.520000000000001</v>
          </cell>
          <cell r="I14" t="str">
            <v>SO</v>
          </cell>
          <cell r="J14">
            <v>36</v>
          </cell>
          <cell r="K14">
            <v>0</v>
          </cell>
        </row>
        <row r="15">
          <cell r="B15">
            <v>25.233333333333334</v>
          </cell>
          <cell r="C15">
            <v>31.9</v>
          </cell>
          <cell r="D15">
            <v>20.2</v>
          </cell>
          <cell r="E15">
            <v>71.666666666666671</v>
          </cell>
          <cell r="F15">
            <v>90</v>
          </cell>
          <cell r="G15">
            <v>42</v>
          </cell>
          <cell r="H15">
            <v>15.120000000000001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24.633333333333336</v>
          </cell>
          <cell r="C16">
            <v>31.6</v>
          </cell>
          <cell r="D16">
            <v>20.7</v>
          </cell>
          <cell r="E16">
            <v>76.875</v>
          </cell>
          <cell r="F16">
            <v>98</v>
          </cell>
          <cell r="G16">
            <v>44</v>
          </cell>
          <cell r="H16">
            <v>10.8</v>
          </cell>
          <cell r="I16" t="str">
            <v>SO</v>
          </cell>
          <cell r="J16">
            <v>22.32</v>
          </cell>
          <cell r="K16">
            <v>0</v>
          </cell>
        </row>
        <row r="17">
          <cell r="B17">
            <v>25.529166666666672</v>
          </cell>
          <cell r="C17">
            <v>33.1</v>
          </cell>
          <cell r="D17">
            <v>21.2</v>
          </cell>
          <cell r="E17">
            <v>77.291666666666671</v>
          </cell>
          <cell r="F17">
            <v>98</v>
          </cell>
          <cell r="G17">
            <v>45</v>
          </cell>
          <cell r="H17">
            <v>11.520000000000001</v>
          </cell>
          <cell r="I17" t="str">
            <v>SO</v>
          </cell>
          <cell r="J17">
            <v>33.840000000000003</v>
          </cell>
          <cell r="K17">
            <v>0</v>
          </cell>
        </row>
        <row r="18">
          <cell r="B18">
            <v>26.824999999999999</v>
          </cell>
          <cell r="C18">
            <v>34.6</v>
          </cell>
          <cell r="D18">
            <v>21.3</v>
          </cell>
          <cell r="E18">
            <v>72.208333333333329</v>
          </cell>
          <cell r="F18">
            <v>98</v>
          </cell>
          <cell r="G18">
            <v>34</v>
          </cell>
          <cell r="H18">
            <v>10.8</v>
          </cell>
          <cell r="I18" t="str">
            <v>SO</v>
          </cell>
          <cell r="J18">
            <v>24.48</v>
          </cell>
          <cell r="K18">
            <v>0</v>
          </cell>
        </row>
        <row r="19">
          <cell r="B19">
            <v>25.916666666666671</v>
          </cell>
          <cell r="C19">
            <v>33.9</v>
          </cell>
          <cell r="D19">
            <v>22.8</v>
          </cell>
          <cell r="E19">
            <v>78.291666666666671</v>
          </cell>
          <cell r="F19">
            <v>97</v>
          </cell>
          <cell r="G19">
            <v>43</v>
          </cell>
          <cell r="H19">
            <v>19.8</v>
          </cell>
          <cell r="I19" t="str">
            <v>SO</v>
          </cell>
          <cell r="J19">
            <v>68.760000000000005</v>
          </cell>
          <cell r="K19">
            <v>0</v>
          </cell>
        </row>
        <row r="20">
          <cell r="B20">
            <v>28.062500000000004</v>
          </cell>
          <cell r="C20">
            <v>35.299999999999997</v>
          </cell>
          <cell r="D20">
            <v>22</v>
          </cell>
          <cell r="E20">
            <v>67.333333333333329</v>
          </cell>
          <cell r="F20">
            <v>98</v>
          </cell>
          <cell r="G20">
            <v>30</v>
          </cell>
          <cell r="H20">
            <v>12.6</v>
          </cell>
          <cell r="I20" t="str">
            <v>SO</v>
          </cell>
          <cell r="J20">
            <v>30.240000000000002</v>
          </cell>
          <cell r="K20">
            <v>0</v>
          </cell>
        </row>
        <row r="21">
          <cell r="B21">
            <v>28.812499999999996</v>
          </cell>
          <cell r="C21">
            <v>36.4</v>
          </cell>
          <cell r="D21">
            <v>22.2</v>
          </cell>
          <cell r="E21">
            <v>61.791666666666664</v>
          </cell>
          <cell r="F21">
            <v>90</v>
          </cell>
          <cell r="G21">
            <v>30</v>
          </cell>
          <cell r="H21">
            <v>13.32</v>
          </cell>
          <cell r="I21" t="str">
            <v>SO</v>
          </cell>
          <cell r="J21">
            <v>32.4</v>
          </cell>
          <cell r="K21">
            <v>0</v>
          </cell>
        </row>
        <row r="22">
          <cell r="B22">
            <v>27.316666666666666</v>
          </cell>
          <cell r="C22">
            <v>34.1</v>
          </cell>
          <cell r="D22">
            <v>22.5</v>
          </cell>
          <cell r="E22">
            <v>68.75</v>
          </cell>
          <cell r="F22">
            <v>92</v>
          </cell>
          <cell r="G22">
            <v>38</v>
          </cell>
          <cell r="H22">
            <v>12.6</v>
          </cell>
          <cell r="I22" t="str">
            <v>SO</v>
          </cell>
          <cell r="J22">
            <v>37.080000000000005</v>
          </cell>
          <cell r="K22">
            <v>0</v>
          </cell>
        </row>
        <row r="23">
          <cell r="B23">
            <v>24.391666666666669</v>
          </cell>
          <cell r="C23">
            <v>29.6</v>
          </cell>
          <cell r="D23">
            <v>22.2</v>
          </cell>
          <cell r="E23">
            <v>83.416666666666671</v>
          </cell>
          <cell r="F23">
            <v>98</v>
          </cell>
          <cell r="G23">
            <v>56</v>
          </cell>
          <cell r="H23">
            <v>10.44</v>
          </cell>
          <cell r="I23" t="str">
            <v>SO</v>
          </cell>
          <cell r="J23">
            <v>25.2</v>
          </cell>
          <cell r="K23">
            <v>0</v>
          </cell>
        </row>
        <row r="24">
          <cell r="B24">
            <v>24.375</v>
          </cell>
          <cell r="C24">
            <v>31.5</v>
          </cell>
          <cell r="D24">
            <v>20</v>
          </cell>
          <cell r="E24">
            <v>75.416666666666671</v>
          </cell>
          <cell r="F24">
            <v>92</v>
          </cell>
          <cell r="G24">
            <v>46</v>
          </cell>
          <cell r="H24">
            <v>8.2799999999999994</v>
          </cell>
          <cell r="I24" t="str">
            <v>SO</v>
          </cell>
          <cell r="J24">
            <v>26.28</v>
          </cell>
          <cell r="K24">
            <v>0</v>
          </cell>
        </row>
        <row r="25">
          <cell r="B25">
            <v>26.55</v>
          </cell>
          <cell r="C25">
            <v>35.4</v>
          </cell>
          <cell r="D25">
            <v>20.5</v>
          </cell>
          <cell r="E25">
            <v>72.416666666666671</v>
          </cell>
          <cell r="F25">
            <v>97</v>
          </cell>
          <cell r="G25">
            <v>33</v>
          </cell>
          <cell r="H25">
            <v>9.3600000000000012</v>
          </cell>
          <cell r="I25" t="str">
            <v>SO</v>
          </cell>
          <cell r="J25">
            <v>23.400000000000002</v>
          </cell>
          <cell r="K25">
            <v>0</v>
          </cell>
        </row>
        <row r="26">
          <cell r="B26">
            <v>28.579166666666666</v>
          </cell>
          <cell r="C26">
            <v>37.4</v>
          </cell>
          <cell r="D26">
            <v>22.3</v>
          </cell>
          <cell r="E26">
            <v>65.833333333333329</v>
          </cell>
          <cell r="F26">
            <v>97</v>
          </cell>
          <cell r="G26">
            <v>26</v>
          </cell>
          <cell r="H26">
            <v>10.08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29.145833333333332</v>
          </cell>
          <cell r="C27">
            <v>37.799999999999997</v>
          </cell>
          <cell r="D27">
            <v>22.4</v>
          </cell>
          <cell r="E27">
            <v>63.041666666666664</v>
          </cell>
          <cell r="F27">
            <v>93</v>
          </cell>
          <cell r="G27">
            <v>25</v>
          </cell>
          <cell r="H27">
            <v>11.879999999999999</v>
          </cell>
          <cell r="I27" t="str">
            <v>SO</v>
          </cell>
          <cell r="J27">
            <v>26.28</v>
          </cell>
          <cell r="K27">
            <v>0</v>
          </cell>
        </row>
        <row r="28">
          <cell r="B28">
            <v>26.824999999999999</v>
          </cell>
          <cell r="C28">
            <v>31.6</v>
          </cell>
          <cell r="D28">
            <v>23.3</v>
          </cell>
          <cell r="E28">
            <v>75.083333333333329</v>
          </cell>
          <cell r="F28">
            <v>93</v>
          </cell>
          <cell r="G28">
            <v>51</v>
          </cell>
          <cell r="H28">
            <v>15.840000000000002</v>
          </cell>
          <cell r="I28" t="str">
            <v>SO</v>
          </cell>
          <cell r="J28">
            <v>35.64</v>
          </cell>
          <cell r="K28">
            <v>0</v>
          </cell>
        </row>
        <row r="29">
          <cell r="B29">
            <v>27.204166666666662</v>
          </cell>
          <cell r="C29">
            <v>36</v>
          </cell>
          <cell r="D29">
            <v>20.399999999999999</v>
          </cell>
          <cell r="E29">
            <v>68.75</v>
          </cell>
          <cell r="F29">
            <v>98</v>
          </cell>
          <cell r="G29">
            <v>29</v>
          </cell>
          <cell r="H29">
            <v>8.64</v>
          </cell>
          <cell r="I29" t="str">
            <v>SO</v>
          </cell>
          <cell r="J29">
            <v>23.040000000000003</v>
          </cell>
          <cell r="K29">
            <v>0</v>
          </cell>
        </row>
        <row r="30">
          <cell r="B30">
            <v>27.537500000000005</v>
          </cell>
          <cell r="C30">
            <v>34.4</v>
          </cell>
          <cell r="D30">
            <v>22.8</v>
          </cell>
          <cell r="E30">
            <v>70.041666666666671</v>
          </cell>
          <cell r="F30">
            <v>92</v>
          </cell>
          <cell r="G30">
            <v>39</v>
          </cell>
          <cell r="H30">
            <v>13.68</v>
          </cell>
          <cell r="I30" t="str">
            <v>SO</v>
          </cell>
          <cell r="J30">
            <v>29.880000000000003</v>
          </cell>
          <cell r="K30">
            <v>0</v>
          </cell>
        </row>
        <row r="31">
          <cell r="B31">
            <v>26.245833333333337</v>
          </cell>
          <cell r="C31">
            <v>33.200000000000003</v>
          </cell>
          <cell r="D31">
            <v>21.3</v>
          </cell>
          <cell r="E31">
            <v>69.208333333333329</v>
          </cell>
          <cell r="F31">
            <v>98</v>
          </cell>
          <cell r="G31">
            <v>32</v>
          </cell>
          <cell r="H31">
            <v>16.559999999999999</v>
          </cell>
          <cell r="I31" t="str">
            <v>SO</v>
          </cell>
          <cell r="J31">
            <v>38.880000000000003</v>
          </cell>
          <cell r="K31">
            <v>0</v>
          </cell>
        </row>
        <row r="32">
          <cell r="B32">
            <v>24.808333333333334</v>
          </cell>
          <cell r="C32">
            <v>32.200000000000003</v>
          </cell>
          <cell r="D32">
            <v>20.8</v>
          </cell>
          <cell r="E32">
            <v>72.583333333333329</v>
          </cell>
          <cell r="F32">
            <v>91</v>
          </cell>
          <cell r="G32">
            <v>38</v>
          </cell>
          <cell r="H32">
            <v>31.319999999999997</v>
          </cell>
          <cell r="I32" t="str">
            <v>SO</v>
          </cell>
          <cell r="J32">
            <v>54</v>
          </cell>
          <cell r="K32">
            <v>0</v>
          </cell>
        </row>
        <row r="33">
          <cell r="B33">
            <v>26.266666666666666</v>
          </cell>
          <cell r="C33">
            <v>34.799999999999997</v>
          </cell>
          <cell r="D33">
            <v>20.2</v>
          </cell>
          <cell r="E33">
            <v>68.958333333333329</v>
          </cell>
          <cell r="F33">
            <v>91</v>
          </cell>
          <cell r="G33">
            <v>33</v>
          </cell>
          <cell r="H33">
            <v>16.2</v>
          </cell>
          <cell r="I33" t="str">
            <v>SO</v>
          </cell>
          <cell r="J33">
            <v>39.24</v>
          </cell>
          <cell r="K33">
            <v>0</v>
          </cell>
        </row>
        <row r="34">
          <cell r="B34">
            <v>26.904166666666669</v>
          </cell>
          <cell r="C34">
            <v>36</v>
          </cell>
          <cell r="D34">
            <v>19.8</v>
          </cell>
          <cell r="E34">
            <v>68.25</v>
          </cell>
          <cell r="F34">
            <v>98</v>
          </cell>
          <cell r="G34">
            <v>30</v>
          </cell>
          <cell r="H34">
            <v>17.64</v>
          </cell>
          <cell r="I34" t="str">
            <v>SO</v>
          </cell>
          <cell r="J34">
            <v>32.4</v>
          </cell>
          <cell r="K34">
            <v>0.4</v>
          </cell>
        </row>
        <row r="35">
          <cell r="B35">
            <v>26.962500000000002</v>
          </cell>
          <cell r="C35">
            <v>36.799999999999997</v>
          </cell>
          <cell r="D35">
            <v>20.8</v>
          </cell>
          <cell r="E35">
            <v>68.833333333333329</v>
          </cell>
          <cell r="F35">
            <v>94</v>
          </cell>
          <cell r="G35">
            <v>25</v>
          </cell>
          <cell r="H35">
            <v>10.44</v>
          </cell>
          <cell r="I35" t="str">
            <v>SO</v>
          </cell>
          <cell r="J35">
            <v>37.080000000000005</v>
          </cell>
          <cell r="K35">
            <v>0.4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27.425000000000008</v>
          </cell>
          <cell r="C5">
            <v>33.5</v>
          </cell>
          <cell r="D5">
            <v>21.9</v>
          </cell>
          <cell r="E5" t="str">
            <v>*</v>
          </cell>
          <cell r="F5" t="str">
            <v>*</v>
          </cell>
          <cell r="G5" t="str">
            <v>*</v>
          </cell>
          <cell r="H5">
            <v>14.76</v>
          </cell>
          <cell r="I5" t="str">
            <v>N</v>
          </cell>
          <cell r="J5">
            <v>51.480000000000004</v>
          </cell>
          <cell r="K5">
            <v>35.800000000000004</v>
          </cell>
        </row>
        <row r="6">
          <cell r="B6">
            <v>27.020833333333329</v>
          </cell>
          <cell r="C6">
            <v>33.200000000000003</v>
          </cell>
          <cell r="D6">
            <v>22.7</v>
          </cell>
          <cell r="E6" t="str">
            <v>*</v>
          </cell>
          <cell r="F6" t="str">
            <v>*</v>
          </cell>
          <cell r="G6" t="str">
            <v>*</v>
          </cell>
          <cell r="H6">
            <v>21.6</v>
          </cell>
          <cell r="I6" t="str">
            <v>N</v>
          </cell>
          <cell r="J6">
            <v>44.28</v>
          </cell>
          <cell r="K6">
            <v>0.2</v>
          </cell>
        </row>
        <row r="7">
          <cell r="B7">
            <v>28.083333333333329</v>
          </cell>
          <cell r="C7">
            <v>34.799999999999997</v>
          </cell>
          <cell r="D7">
            <v>23.1</v>
          </cell>
          <cell r="E7">
            <v>61.857142857142854</v>
          </cell>
          <cell r="F7">
            <v>81</v>
          </cell>
          <cell r="G7">
            <v>51</v>
          </cell>
          <cell r="H7">
            <v>24.48</v>
          </cell>
          <cell r="I7" t="str">
            <v>NO</v>
          </cell>
          <cell r="J7">
            <v>45.72</v>
          </cell>
          <cell r="K7">
            <v>0</v>
          </cell>
        </row>
        <row r="8">
          <cell r="B8">
            <v>28.429166666666664</v>
          </cell>
          <cell r="C8">
            <v>35.200000000000003</v>
          </cell>
          <cell r="D8">
            <v>23.3</v>
          </cell>
          <cell r="E8">
            <v>64.777777777777771</v>
          </cell>
          <cell r="F8">
            <v>94</v>
          </cell>
          <cell r="G8">
            <v>48</v>
          </cell>
          <cell r="H8">
            <v>19.079999999999998</v>
          </cell>
          <cell r="I8" t="str">
            <v>NO</v>
          </cell>
          <cell r="J8">
            <v>43.92</v>
          </cell>
          <cell r="K8">
            <v>8.6</v>
          </cell>
        </row>
        <row r="9">
          <cell r="B9">
            <v>24.254166666666663</v>
          </cell>
          <cell r="C9">
            <v>28.6</v>
          </cell>
          <cell r="D9">
            <v>21.1</v>
          </cell>
          <cell r="E9">
            <v>91</v>
          </cell>
          <cell r="F9">
            <v>98</v>
          </cell>
          <cell r="G9">
            <v>69</v>
          </cell>
          <cell r="H9">
            <v>16.920000000000002</v>
          </cell>
          <cell r="I9" t="str">
            <v>N</v>
          </cell>
          <cell r="J9">
            <v>39.96</v>
          </cell>
          <cell r="K9">
            <v>70.2</v>
          </cell>
        </row>
        <row r="10">
          <cell r="B10">
            <v>26.166666666666671</v>
          </cell>
          <cell r="C10">
            <v>33.799999999999997</v>
          </cell>
          <cell r="D10">
            <v>23.3</v>
          </cell>
          <cell r="E10">
            <v>92.066666666666663</v>
          </cell>
          <cell r="F10">
            <v>98</v>
          </cell>
          <cell r="G10">
            <v>66</v>
          </cell>
          <cell r="H10">
            <v>16.559999999999999</v>
          </cell>
          <cell r="I10" t="str">
            <v>NE</v>
          </cell>
          <cell r="J10">
            <v>43.2</v>
          </cell>
          <cell r="K10">
            <v>5</v>
          </cell>
        </row>
        <row r="11">
          <cell r="B11">
            <v>25.425000000000008</v>
          </cell>
          <cell r="C11">
            <v>31.5</v>
          </cell>
          <cell r="D11">
            <v>22.5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24.12</v>
          </cell>
          <cell r="I11" t="str">
            <v>NE</v>
          </cell>
          <cell r="J11">
            <v>75.600000000000009</v>
          </cell>
          <cell r="K11">
            <v>10.8</v>
          </cell>
        </row>
        <row r="12">
          <cell r="B12">
            <v>25.820833333333336</v>
          </cell>
          <cell r="C12">
            <v>32.200000000000003</v>
          </cell>
          <cell r="D12">
            <v>22.6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23.400000000000002</v>
          </cell>
          <cell r="I12" t="str">
            <v>NE</v>
          </cell>
          <cell r="J12">
            <v>35.64</v>
          </cell>
          <cell r="K12">
            <v>1.2</v>
          </cell>
        </row>
        <row r="13">
          <cell r="B13">
            <v>27.208333333333329</v>
          </cell>
          <cell r="C13">
            <v>34.5</v>
          </cell>
          <cell r="D13">
            <v>22.7</v>
          </cell>
          <cell r="E13">
            <v>57</v>
          </cell>
          <cell r="F13" t="str">
            <v>*</v>
          </cell>
          <cell r="G13" t="str">
            <v>*</v>
          </cell>
          <cell r="H13">
            <v>21.96</v>
          </cell>
          <cell r="I13" t="str">
            <v>NE</v>
          </cell>
          <cell r="J13">
            <v>50.04</v>
          </cell>
          <cell r="K13">
            <v>0</v>
          </cell>
        </row>
        <row r="14">
          <cell r="B14">
            <v>25.991666666666671</v>
          </cell>
          <cell r="C14">
            <v>34.200000000000003</v>
          </cell>
          <cell r="D14">
            <v>21.2</v>
          </cell>
          <cell r="E14">
            <v>67.400000000000006</v>
          </cell>
          <cell r="F14">
            <v>89</v>
          </cell>
          <cell r="G14">
            <v>51</v>
          </cell>
          <cell r="H14">
            <v>15.48</v>
          </cell>
          <cell r="I14" t="str">
            <v>NE</v>
          </cell>
          <cell r="J14">
            <v>47.88</v>
          </cell>
          <cell r="K14">
            <v>6.2</v>
          </cell>
        </row>
        <row r="15">
          <cell r="B15">
            <v>26.008333333333329</v>
          </cell>
          <cell r="C15">
            <v>33.1</v>
          </cell>
          <cell r="D15">
            <v>21.3</v>
          </cell>
          <cell r="E15">
            <v>85</v>
          </cell>
          <cell r="F15">
            <v>96</v>
          </cell>
          <cell r="G15">
            <v>61</v>
          </cell>
          <cell r="H15">
            <v>15.840000000000002</v>
          </cell>
          <cell r="I15" t="str">
            <v>L</v>
          </cell>
          <cell r="J15">
            <v>38.519999999999996</v>
          </cell>
          <cell r="K15">
            <v>1.6</v>
          </cell>
        </row>
        <row r="16">
          <cell r="B16">
            <v>25.145833333333332</v>
          </cell>
          <cell r="C16">
            <v>32.9</v>
          </cell>
          <cell r="D16">
            <v>21.3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29.880000000000003</v>
          </cell>
          <cell r="I16" t="str">
            <v>N</v>
          </cell>
          <cell r="J16">
            <v>52.2</v>
          </cell>
          <cell r="K16">
            <v>4.2</v>
          </cell>
        </row>
        <row r="17">
          <cell r="B17">
            <v>25.44583333333334</v>
          </cell>
          <cell r="C17">
            <v>33.200000000000003</v>
          </cell>
          <cell r="D17">
            <v>21.7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19.440000000000001</v>
          </cell>
          <cell r="I17" t="str">
            <v>NE</v>
          </cell>
          <cell r="J17">
            <v>74.160000000000011</v>
          </cell>
          <cell r="K17">
            <v>18.399999999999999</v>
          </cell>
        </row>
        <row r="18">
          <cell r="B18">
            <v>26.533333333333328</v>
          </cell>
          <cell r="C18">
            <v>34.799999999999997</v>
          </cell>
          <cell r="D18">
            <v>22.6</v>
          </cell>
          <cell r="E18">
            <v>75.285714285714292</v>
          </cell>
          <cell r="F18">
            <v>91</v>
          </cell>
          <cell r="G18">
            <v>47</v>
          </cell>
          <cell r="H18">
            <v>20.16</v>
          </cell>
          <cell r="I18" t="str">
            <v>S</v>
          </cell>
          <cell r="J18">
            <v>58.680000000000007</v>
          </cell>
          <cell r="K18">
            <v>13.400000000000002</v>
          </cell>
        </row>
        <row r="19">
          <cell r="B19">
            <v>26.729166666666671</v>
          </cell>
          <cell r="C19">
            <v>34.5</v>
          </cell>
          <cell r="D19">
            <v>23</v>
          </cell>
          <cell r="E19">
            <v>84.6</v>
          </cell>
          <cell r="F19">
            <v>96</v>
          </cell>
          <cell r="G19">
            <v>50</v>
          </cell>
          <cell r="H19">
            <v>27.720000000000002</v>
          </cell>
          <cell r="I19" t="str">
            <v>NE</v>
          </cell>
          <cell r="J19">
            <v>68.760000000000005</v>
          </cell>
          <cell r="K19">
            <v>1</v>
          </cell>
        </row>
        <row r="20">
          <cell r="B20">
            <v>27.995833333333334</v>
          </cell>
          <cell r="C20">
            <v>34.799999999999997</v>
          </cell>
          <cell r="D20">
            <v>22.7</v>
          </cell>
          <cell r="E20">
            <v>76.458333333333329</v>
          </cell>
          <cell r="F20">
            <v>97</v>
          </cell>
          <cell r="G20">
            <v>46</v>
          </cell>
          <cell r="H20">
            <v>15.48</v>
          </cell>
          <cell r="I20" t="str">
            <v>NO</v>
          </cell>
          <cell r="J20">
            <v>31.680000000000003</v>
          </cell>
          <cell r="K20">
            <v>0</v>
          </cell>
        </row>
        <row r="21">
          <cell r="B21">
            <v>29.349999999999994</v>
          </cell>
          <cell r="C21">
            <v>35.9</v>
          </cell>
          <cell r="D21">
            <v>23.6</v>
          </cell>
          <cell r="E21">
            <v>56.8</v>
          </cell>
          <cell r="F21">
            <v>85</v>
          </cell>
          <cell r="G21">
            <v>44</v>
          </cell>
          <cell r="H21">
            <v>15.120000000000001</v>
          </cell>
          <cell r="I21" t="str">
            <v>L</v>
          </cell>
          <cell r="J21">
            <v>25.92</v>
          </cell>
          <cell r="K21">
            <v>0</v>
          </cell>
        </row>
        <row r="22">
          <cell r="B22">
            <v>26.037499999999998</v>
          </cell>
          <cell r="C22">
            <v>34.5</v>
          </cell>
          <cell r="D22">
            <v>22.4</v>
          </cell>
          <cell r="E22">
            <v>81.666666666666671</v>
          </cell>
          <cell r="F22">
            <v>97</v>
          </cell>
          <cell r="G22">
            <v>53</v>
          </cell>
          <cell r="H22">
            <v>24.12</v>
          </cell>
          <cell r="I22" t="str">
            <v>NE</v>
          </cell>
          <cell r="J22">
            <v>56.519999999999996</v>
          </cell>
          <cell r="K22">
            <v>22</v>
          </cell>
        </row>
        <row r="23">
          <cell r="B23">
            <v>24.025000000000002</v>
          </cell>
          <cell r="C23">
            <v>28.2</v>
          </cell>
          <cell r="D23">
            <v>21.9</v>
          </cell>
          <cell r="E23">
            <v>91.208333333333329</v>
          </cell>
          <cell r="F23">
            <v>97</v>
          </cell>
          <cell r="G23">
            <v>73</v>
          </cell>
          <cell r="H23">
            <v>10.08</v>
          </cell>
          <cell r="I23" t="str">
            <v>SO</v>
          </cell>
          <cell r="J23">
            <v>20.16</v>
          </cell>
          <cell r="K23">
            <v>0.8</v>
          </cell>
        </row>
        <row r="24">
          <cell r="B24">
            <v>25.641666666666669</v>
          </cell>
          <cell r="C24">
            <v>31.9</v>
          </cell>
          <cell r="D24">
            <v>21.9</v>
          </cell>
          <cell r="E24">
            <v>82.75</v>
          </cell>
          <cell r="F24">
            <v>98</v>
          </cell>
          <cell r="G24">
            <v>57</v>
          </cell>
          <cell r="H24">
            <v>9.7200000000000006</v>
          </cell>
          <cell r="I24" t="str">
            <v>O</v>
          </cell>
          <cell r="J24">
            <v>21.240000000000002</v>
          </cell>
          <cell r="K24">
            <v>0</v>
          </cell>
        </row>
        <row r="25">
          <cell r="B25">
            <v>27.654166666666672</v>
          </cell>
          <cell r="C25">
            <v>34.200000000000003</v>
          </cell>
          <cell r="D25">
            <v>22.1</v>
          </cell>
          <cell r="E25">
            <v>80.142857142857139</v>
          </cell>
          <cell r="F25">
            <v>98</v>
          </cell>
          <cell r="G25">
            <v>48</v>
          </cell>
          <cell r="H25">
            <v>12.6</v>
          </cell>
          <cell r="I25" t="str">
            <v>NO</v>
          </cell>
          <cell r="J25">
            <v>25.2</v>
          </cell>
          <cell r="K25">
            <v>0</v>
          </cell>
        </row>
        <row r="26">
          <cell r="B26">
            <v>24.699999999999996</v>
          </cell>
          <cell r="C26">
            <v>28.9</v>
          </cell>
          <cell r="D26">
            <v>22.9</v>
          </cell>
          <cell r="E26">
            <v>92.3</v>
          </cell>
          <cell r="F26">
            <v>97</v>
          </cell>
          <cell r="G26">
            <v>71</v>
          </cell>
          <cell r="I26" t="str">
            <v>S</v>
          </cell>
          <cell r="J26">
            <v>15.48</v>
          </cell>
          <cell r="K26">
            <v>0</v>
          </cell>
        </row>
        <row r="27">
          <cell r="B27">
            <v>30.133333333333336</v>
          </cell>
          <cell r="C27">
            <v>37.799999999999997</v>
          </cell>
          <cell r="D27">
            <v>23.1</v>
          </cell>
          <cell r="E27">
            <v>51.5</v>
          </cell>
          <cell r="F27">
            <v>76</v>
          </cell>
          <cell r="G27">
            <v>36</v>
          </cell>
          <cell r="H27">
            <v>14.76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27.829166666666666</v>
          </cell>
          <cell r="C28">
            <v>32.6</v>
          </cell>
          <cell r="D28">
            <v>23.6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18</v>
          </cell>
          <cell r="I28" t="str">
            <v>SE</v>
          </cell>
          <cell r="J28">
            <v>38.519999999999996</v>
          </cell>
          <cell r="K28">
            <v>0</v>
          </cell>
        </row>
        <row r="29">
          <cell r="B29">
            <v>27.866666666666671</v>
          </cell>
          <cell r="C29">
            <v>34.700000000000003</v>
          </cell>
          <cell r="D29">
            <v>21.8</v>
          </cell>
          <cell r="E29">
            <v>50.5</v>
          </cell>
          <cell r="F29">
            <v>64</v>
          </cell>
          <cell r="G29">
            <v>45</v>
          </cell>
          <cell r="H29">
            <v>11.16</v>
          </cell>
          <cell r="I29" t="str">
            <v>L</v>
          </cell>
          <cell r="J29">
            <v>20.88</v>
          </cell>
          <cell r="K29">
            <v>0</v>
          </cell>
        </row>
        <row r="30">
          <cell r="B30">
            <v>27.016666666666669</v>
          </cell>
          <cell r="C30">
            <v>35</v>
          </cell>
          <cell r="D30">
            <v>23.3</v>
          </cell>
          <cell r="E30">
            <v>72</v>
          </cell>
          <cell r="F30">
            <v>94</v>
          </cell>
          <cell r="G30">
            <v>47</v>
          </cell>
          <cell r="H30">
            <v>25.2</v>
          </cell>
          <cell r="I30" t="str">
            <v>L</v>
          </cell>
          <cell r="J30">
            <v>49.32</v>
          </cell>
          <cell r="K30">
            <v>2</v>
          </cell>
        </row>
        <row r="31">
          <cell r="B31">
            <v>25.854166666666668</v>
          </cell>
          <cell r="C31">
            <v>32.4</v>
          </cell>
          <cell r="D31">
            <v>21.4</v>
          </cell>
          <cell r="E31">
            <v>83.555555555555557</v>
          </cell>
          <cell r="F31">
            <v>98</v>
          </cell>
          <cell r="G31">
            <v>49</v>
          </cell>
          <cell r="H31">
            <v>27</v>
          </cell>
          <cell r="I31" t="str">
            <v>NE</v>
          </cell>
          <cell r="J31">
            <v>51.84</v>
          </cell>
          <cell r="K31">
            <v>0.2</v>
          </cell>
        </row>
        <row r="32">
          <cell r="B32">
            <v>24.712500000000002</v>
          </cell>
          <cell r="C32">
            <v>33</v>
          </cell>
          <cell r="D32">
            <v>21.1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25.92</v>
          </cell>
          <cell r="I32" t="str">
            <v>NE</v>
          </cell>
          <cell r="J32">
            <v>44.28</v>
          </cell>
          <cell r="K32">
            <v>6.3999999999999995</v>
          </cell>
        </row>
        <row r="33">
          <cell r="B33">
            <v>26.395833333333329</v>
          </cell>
          <cell r="C33">
            <v>35.1</v>
          </cell>
          <cell r="D33">
            <v>20.5</v>
          </cell>
          <cell r="E33">
            <v>56</v>
          </cell>
          <cell r="F33">
            <v>77</v>
          </cell>
          <cell r="G33">
            <v>40</v>
          </cell>
          <cell r="H33">
            <v>18.36</v>
          </cell>
          <cell r="I33" t="str">
            <v>L</v>
          </cell>
          <cell r="J33">
            <v>41.76</v>
          </cell>
          <cell r="K33">
            <v>0</v>
          </cell>
        </row>
        <row r="34">
          <cell r="B34">
            <v>26.812500000000004</v>
          </cell>
          <cell r="C34">
            <v>35.4</v>
          </cell>
          <cell r="D34">
            <v>20.6</v>
          </cell>
          <cell r="E34">
            <v>81.095238095238102</v>
          </cell>
          <cell r="F34">
            <v>98</v>
          </cell>
          <cell r="G34">
            <v>44</v>
          </cell>
          <cell r="H34">
            <v>13.68</v>
          </cell>
          <cell r="I34" t="str">
            <v>NE</v>
          </cell>
          <cell r="J34">
            <v>77.400000000000006</v>
          </cell>
          <cell r="K34">
            <v>21.2</v>
          </cell>
        </row>
        <row r="35">
          <cell r="B35">
            <v>27.833333333333332</v>
          </cell>
          <cell r="C35">
            <v>35.9</v>
          </cell>
          <cell r="D35">
            <v>22</v>
          </cell>
          <cell r="E35">
            <v>74.5</v>
          </cell>
          <cell r="F35">
            <v>98</v>
          </cell>
          <cell r="G35">
            <v>39</v>
          </cell>
          <cell r="H35">
            <v>15.120000000000001</v>
          </cell>
          <cell r="I35" t="str">
            <v>L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29.074999999999999</v>
          </cell>
          <cell r="C5">
            <v>34.700000000000003</v>
          </cell>
          <cell r="D5">
            <v>23.9</v>
          </cell>
          <cell r="E5">
            <v>73.833333333333329</v>
          </cell>
          <cell r="F5">
            <v>95</v>
          </cell>
          <cell r="G5">
            <v>48</v>
          </cell>
          <cell r="H5">
            <v>18.720000000000002</v>
          </cell>
          <cell r="I5" t="str">
            <v>NE</v>
          </cell>
          <cell r="J5">
            <v>30.96</v>
          </cell>
          <cell r="K5">
            <v>1.9999999999999998</v>
          </cell>
        </row>
        <row r="6">
          <cell r="B6">
            <v>28.383333333333329</v>
          </cell>
          <cell r="C6">
            <v>33.5</v>
          </cell>
          <cell r="D6">
            <v>23.7</v>
          </cell>
          <cell r="E6">
            <v>75.208333333333329</v>
          </cell>
          <cell r="F6">
            <v>96</v>
          </cell>
          <cell r="G6">
            <v>49</v>
          </cell>
          <cell r="H6">
            <v>25.56</v>
          </cell>
          <cell r="I6" t="str">
            <v>N</v>
          </cell>
          <cell r="J6">
            <v>38.519999999999996</v>
          </cell>
          <cell r="K6">
            <v>0</v>
          </cell>
        </row>
        <row r="7">
          <cell r="B7">
            <v>28.345833333333331</v>
          </cell>
          <cell r="C7">
            <v>34.799999999999997</v>
          </cell>
          <cell r="D7">
            <v>23.6</v>
          </cell>
          <cell r="E7">
            <v>72.208333333333329</v>
          </cell>
          <cell r="F7">
            <v>95</v>
          </cell>
          <cell r="G7">
            <v>43</v>
          </cell>
          <cell r="H7">
            <v>23.400000000000002</v>
          </cell>
          <cell r="I7" t="str">
            <v>NO</v>
          </cell>
          <cell r="J7">
            <v>52.2</v>
          </cell>
          <cell r="K7">
            <v>2.8</v>
          </cell>
        </row>
        <row r="8">
          <cell r="B8">
            <v>27.558333333333337</v>
          </cell>
          <cell r="C8">
            <v>34.799999999999997</v>
          </cell>
          <cell r="D8">
            <v>23.3</v>
          </cell>
          <cell r="E8">
            <v>76.833333333333329</v>
          </cell>
          <cell r="F8">
            <v>93</v>
          </cell>
          <cell r="G8">
            <v>48</v>
          </cell>
          <cell r="H8">
            <v>16.920000000000002</v>
          </cell>
          <cell r="I8" t="str">
            <v>NE</v>
          </cell>
          <cell r="J8">
            <v>41.4</v>
          </cell>
          <cell r="K8">
            <v>2.8</v>
          </cell>
        </row>
        <row r="9">
          <cell r="B9">
            <v>25.929166666666664</v>
          </cell>
          <cell r="C9">
            <v>31.3</v>
          </cell>
          <cell r="D9">
            <v>23.3</v>
          </cell>
          <cell r="E9">
            <v>80.208333333333329</v>
          </cell>
          <cell r="F9">
            <v>96</v>
          </cell>
          <cell r="G9">
            <v>53</v>
          </cell>
          <cell r="H9">
            <v>20.52</v>
          </cell>
          <cell r="I9" t="str">
            <v>O</v>
          </cell>
          <cell r="J9">
            <v>37.440000000000005</v>
          </cell>
          <cell r="K9">
            <v>5.2</v>
          </cell>
        </row>
        <row r="10">
          <cell r="B10">
            <v>26.633333333333336</v>
          </cell>
          <cell r="C10">
            <v>33.299999999999997</v>
          </cell>
          <cell r="D10">
            <v>22.9</v>
          </cell>
          <cell r="E10">
            <v>81.083333333333329</v>
          </cell>
          <cell r="F10">
            <v>96</v>
          </cell>
          <cell r="G10">
            <v>51</v>
          </cell>
          <cell r="H10">
            <v>23.400000000000002</v>
          </cell>
          <cell r="I10" t="str">
            <v>N</v>
          </cell>
          <cell r="J10">
            <v>38.519999999999996</v>
          </cell>
          <cell r="K10">
            <v>1.6</v>
          </cell>
        </row>
        <row r="11">
          <cell r="B11">
            <v>26.037499999999998</v>
          </cell>
          <cell r="C11">
            <v>33.6</v>
          </cell>
          <cell r="D11">
            <v>22.7</v>
          </cell>
          <cell r="E11">
            <v>83.375</v>
          </cell>
          <cell r="F11">
            <v>96</v>
          </cell>
          <cell r="G11">
            <v>54</v>
          </cell>
          <cell r="H11">
            <v>28.8</v>
          </cell>
          <cell r="I11" t="str">
            <v>NE</v>
          </cell>
          <cell r="J11">
            <v>61.2</v>
          </cell>
          <cell r="K11">
            <v>5</v>
          </cell>
        </row>
        <row r="12">
          <cell r="B12">
            <v>25.987499999999997</v>
          </cell>
          <cell r="C12">
            <v>31.7</v>
          </cell>
          <cell r="D12">
            <v>22.9</v>
          </cell>
          <cell r="E12">
            <v>83.625</v>
          </cell>
          <cell r="F12">
            <v>96</v>
          </cell>
          <cell r="G12">
            <v>56</v>
          </cell>
          <cell r="H12">
            <v>24.48</v>
          </cell>
          <cell r="I12" t="str">
            <v>N</v>
          </cell>
          <cell r="J12">
            <v>39.24</v>
          </cell>
          <cell r="K12">
            <v>0</v>
          </cell>
        </row>
        <row r="13">
          <cell r="B13">
            <v>27.037500000000005</v>
          </cell>
          <cell r="C13">
            <v>33.4</v>
          </cell>
          <cell r="D13">
            <v>22.7</v>
          </cell>
          <cell r="E13">
            <v>78.375</v>
          </cell>
          <cell r="F13">
            <v>96</v>
          </cell>
          <cell r="G13">
            <v>50</v>
          </cell>
          <cell r="H13">
            <v>40.32</v>
          </cell>
          <cell r="I13" t="str">
            <v>NE</v>
          </cell>
          <cell r="J13">
            <v>59.760000000000005</v>
          </cell>
          <cell r="K13">
            <v>0.2</v>
          </cell>
        </row>
        <row r="14">
          <cell r="B14">
            <v>27.466666666666669</v>
          </cell>
          <cell r="C14">
            <v>34.9</v>
          </cell>
          <cell r="D14">
            <v>21.4</v>
          </cell>
          <cell r="E14">
            <v>69.958333333333329</v>
          </cell>
          <cell r="F14">
            <v>92</v>
          </cell>
          <cell r="G14">
            <v>41</v>
          </cell>
          <cell r="H14">
            <v>21.96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26.266666666666666</v>
          </cell>
          <cell r="C15">
            <v>34.200000000000003</v>
          </cell>
          <cell r="D15">
            <v>20.3</v>
          </cell>
          <cell r="E15">
            <v>71.916666666666671</v>
          </cell>
          <cell r="F15">
            <v>95</v>
          </cell>
          <cell r="G15">
            <v>45</v>
          </cell>
          <cell r="H15">
            <v>17.64</v>
          </cell>
          <cell r="I15" t="str">
            <v>NE</v>
          </cell>
          <cell r="J15">
            <v>39.6</v>
          </cell>
          <cell r="K15">
            <v>0.2</v>
          </cell>
        </row>
        <row r="16">
          <cell r="B16">
            <v>26.541666666666668</v>
          </cell>
          <cell r="C16">
            <v>33.799999999999997</v>
          </cell>
          <cell r="D16">
            <v>21.3</v>
          </cell>
          <cell r="E16">
            <v>75.291666666666671</v>
          </cell>
          <cell r="F16">
            <v>97</v>
          </cell>
          <cell r="G16">
            <v>46</v>
          </cell>
          <cell r="H16">
            <v>16.559999999999999</v>
          </cell>
          <cell r="I16" t="str">
            <v>NE</v>
          </cell>
          <cell r="J16">
            <v>30.240000000000002</v>
          </cell>
          <cell r="K16">
            <v>1</v>
          </cell>
        </row>
        <row r="17">
          <cell r="B17">
            <v>26.7</v>
          </cell>
          <cell r="C17">
            <v>35.200000000000003</v>
          </cell>
          <cell r="D17">
            <v>22.2</v>
          </cell>
          <cell r="E17">
            <v>76.25</v>
          </cell>
          <cell r="F17">
            <v>94</v>
          </cell>
          <cell r="G17">
            <v>42</v>
          </cell>
          <cell r="H17">
            <v>24.12</v>
          </cell>
          <cell r="I17" t="str">
            <v>N</v>
          </cell>
          <cell r="J17">
            <v>46.800000000000004</v>
          </cell>
          <cell r="K17">
            <v>0.2</v>
          </cell>
        </row>
        <row r="18">
          <cell r="B18">
            <v>28.408333333333331</v>
          </cell>
          <cell r="C18">
            <v>35.299999999999997</v>
          </cell>
          <cell r="D18">
            <v>22.9</v>
          </cell>
          <cell r="E18">
            <v>68.75</v>
          </cell>
          <cell r="F18">
            <v>92</v>
          </cell>
          <cell r="G18">
            <v>40</v>
          </cell>
          <cell r="H18">
            <v>20.16</v>
          </cell>
          <cell r="I18" t="str">
            <v>L</v>
          </cell>
          <cell r="J18">
            <v>54</v>
          </cell>
          <cell r="K18">
            <v>0</v>
          </cell>
        </row>
        <row r="19">
          <cell r="B19">
            <v>28.291666666666668</v>
          </cell>
          <cell r="C19">
            <v>36.4</v>
          </cell>
          <cell r="D19">
            <v>23.1</v>
          </cell>
          <cell r="E19">
            <v>69</v>
          </cell>
          <cell r="F19">
            <v>94</v>
          </cell>
          <cell r="G19">
            <v>42</v>
          </cell>
          <cell r="H19">
            <v>21.96</v>
          </cell>
          <cell r="I19" t="str">
            <v>N</v>
          </cell>
          <cell r="J19">
            <v>39.96</v>
          </cell>
          <cell r="K19">
            <v>0</v>
          </cell>
        </row>
        <row r="20">
          <cell r="B20">
            <v>29.295833333333331</v>
          </cell>
          <cell r="C20">
            <v>37.5</v>
          </cell>
          <cell r="D20">
            <v>22.1</v>
          </cell>
          <cell r="E20">
            <v>63.916666666666664</v>
          </cell>
          <cell r="F20">
            <v>93</v>
          </cell>
          <cell r="G20">
            <v>29</v>
          </cell>
          <cell r="H20">
            <v>21.240000000000002</v>
          </cell>
          <cell r="I20" t="str">
            <v>NO</v>
          </cell>
          <cell r="J20">
            <v>38.880000000000003</v>
          </cell>
          <cell r="K20">
            <v>0</v>
          </cell>
        </row>
        <row r="21">
          <cell r="B21">
            <v>29.754166666666666</v>
          </cell>
          <cell r="C21">
            <v>37.6</v>
          </cell>
          <cell r="D21">
            <v>22.5</v>
          </cell>
          <cell r="F21">
            <v>91</v>
          </cell>
          <cell r="G21">
            <v>36</v>
          </cell>
          <cell r="H21">
            <v>20.88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27.170833333333334</v>
          </cell>
          <cell r="C22">
            <v>34.6</v>
          </cell>
          <cell r="D22">
            <v>21.4</v>
          </cell>
          <cell r="E22">
            <v>73.458333333333329</v>
          </cell>
          <cell r="F22">
            <v>97</v>
          </cell>
          <cell r="G22">
            <v>43</v>
          </cell>
          <cell r="H22">
            <v>32.04</v>
          </cell>
          <cell r="I22" t="str">
            <v>NE</v>
          </cell>
          <cell r="J22">
            <v>54.72</v>
          </cell>
          <cell r="K22">
            <v>28.599999999999998</v>
          </cell>
        </row>
        <row r="23">
          <cell r="B23">
            <v>25.287500000000005</v>
          </cell>
          <cell r="C23">
            <v>30.5</v>
          </cell>
          <cell r="D23">
            <v>22</v>
          </cell>
          <cell r="E23">
            <v>82</v>
          </cell>
          <cell r="F23">
            <v>98</v>
          </cell>
          <cell r="G23">
            <v>57</v>
          </cell>
          <cell r="H23">
            <v>15.120000000000001</v>
          </cell>
          <cell r="J23">
            <v>29.16</v>
          </cell>
          <cell r="K23">
            <v>1</v>
          </cell>
        </row>
        <row r="24">
          <cell r="B24">
            <v>24.766666666666662</v>
          </cell>
          <cell r="C24">
            <v>30.8</v>
          </cell>
          <cell r="D24">
            <v>20.100000000000001</v>
          </cell>
          <cell r="E24">
            <v>77.208333333333329</v>
          </cell>
          <cell r="F24">
            <v>96</v>
          </cell>
          <cell r="G24">
            <v>55</v>
          </cell>
          <cell r="H24">
            <v>10.8</v>
          </cell>
          <cell r="I24" t="str">
            <v>SO</v>
          </cell>
          <cell r="J24">
            <v>25.92</v>
          </cell>
          <cell r="K24">
            <v>0</v>
          </cell>
        </row>
        <row r="25">
          <cell r="B25">
            <v>26.549999999999997</v>
          </cell>
          <cell r="C25">
            <v>34.299999999999997</v>
          </cell>
          <cell r="D25">
            <v>21.7</v>
          </cell>
          <cell r="E25">
            <v>79.041666666666671</v>
          </cell>
          <cell r="F25">
            <v>96</v>
          </cell>
          <cell r="G25">
            <v>48</v>
          </cell>
          <cell r="H25">
            <v>15.840000000000002</v>
          </cell>
          <cell r="I25" t="str">
            <v>NE</v>
          </cell>
          <cell r="J25">
            <v>32.4</v>
          </cell>
          <cell r="K25">
            <v>0.6</v>
          </cell>
        </row>
        <row r="26">
          <cell r="B26">
            <v>28.824999999999999</v>
          </cell>
          <cell r="C26">
            <v>36.9</v>
          </cell>
          <cell r="D26">
            <v>21.9</v>
          </cell>
          <cell r="E26">
            <v>70.916666666666671</v>
          </cell>
          <cell r="F26">
            <v>98</v>
          </cell>
          <cell r="G26">
            <v>35</v>
          </cell>
          <cell r="H26">
            <v>11.520000000000001</v>
          </cell>
          <cell r="I26" t="str">
            <v>NO</v>
          </cell>
          <cell r="J26">
            <v>25.56</v>
          </cell>
          <cell r="K26">
            <v>0.2</v>
          </cell>
        </row>
        <row r="27">
          <cell r="B27">
            <v>29.308333333333334</v>
          </cell>
          <cell r="C27">
            <v>37.1</v>
          </cell>
          <cell r="D27">
            <v>22.1</v>
          </cell>
          <cell r="E27">
            <v>68.208333333333329</v>
          </cell>
          <cell r="F27">
            <v>94</v>
          </cell>
          <cell r="G27">
            <v>38</v>
          </cell>
          <cell r="H27">
            <v>17.64</v>
          </cell>
          <cell r="I27" t="str">
            <v>NE</v>
          </cell>
          <cell r="J27">
            <v>41.04</v>
          </cell>
          <cell r="K27">
            <v>0.2</v>
          </cell>
        </row>
        <row r="28">
          <cell r="B28">
            <v>25.804166666666671</v>
          </cell>
          <cell r="C28">
            <v>30.9</v>
          </cell>
          <cell r="D28">
            <v>21.6</v>
          </cell>
          <cell r="E28">
            <v>77</v>
          </cell>
          <cell r="F28">
            <v>92</v>
          </cell>
          <cell r="G28">
            <v>62</v>
          </cell>
          <cell r="H28">
            <v>25.2</v>
          </cell>
          <cell r="I28" t="str">
            <v>L</v>
          </cell>
          <cell r="J28">
            <v>46.800000000000004</v>
          </cell>
          <cell r="K28">
            <v>0.2</v>
          </cell>
        </row>
        <row r="29">
          <cell r="B29">
            <v>27.116666666666671</v>
          </cell>
          <cell r="C29">
            <v>36.299999999999997</v>
          </cell>
          <cell r="D29">
            <v>19.600000000000001</v>
          </cell>
          <cell r="E29">
            <v>73.833333333333329</v>
          </cell>
          <cell r="F29">
            <v>98</v>
          </cell>
          <cell r="G29">
            <v>41</v>
          </cell>
          <cell r="H29">
            <v>13.32</v>
          </cell>
          <cell r="I29" t="str">
            <v>NE</v>
          </cell>
          <cell r="J29">
            <v>27</v>
          </cell>
          <cell r="K29">
            <v>0.2</v>
          </cell>
        </row>
        <row r="30">
          <cell r="B30">
            <v>28.262500000000003</v>
          </cell>
          <cell r="C30">
            <v>33.5</v>
          </cell>
          <cell r="D30">
            <v>24.1</v>
          </cell>
          <cell r="E30">
            <v>70.5</v>
          </cell>
          <cell r="F30">
            <v>85</v>
          </cell>
          <cell r="G30">
            <v>53</v>
          </cell>
          <cell r="H30">
            <v>17.28</v>
          </cell>
          <cell r="I30" t="str">
            <v>L</v>
          </cell>
          <cell r="J30">
            <v>45.36</v>
          </cell>
          <cell r="K30">
            <v>0</v>
          </cell>
        </row>
        <row r="31">
          <cell r="B31">
            <v>27.037499999999998</v>
          </cell>
          <cell r="C31">
            <v>34.5</v>
          </cell>
          <cell r="D31">
            <v>21.8</v>
          </cell>
          <cell r="E31">
            <v>70.916666666666671</v>
          </cell>
          <cell r="F31">
            <v>95</v>
          </cell>
          <cell r="G31">
            <v>41</v>
          </cell>
          <cell r="H31">
            <v>26.64</v>
          </cell>
          <cell r="I31" t="str">
            <v>NE</v>
          </cell>
          <cell r="J31">
            <v>39.96</v>
          </cell>
          <cell r="K31">
            <v>0.6</v>
          </cell>
        </row>
        <row r="32">
          <cell r="B32">
            <v>26.241666666666664</v>
          </cell>
          <cell r="C32">
            <v>34.1</v>
          </cell>
          <cell r="D32">
            <v>22</v>
          </cell>
          <cell r="E32">
            <v>70.583333333333329</v>
          </cell>
          <cell r="F32">
            <v>88</v>
          </cell>
          <cell r="G32">
            <v>43</v>
          </cell>
          <cell r="H32">
            <v>32.04</v>
          </cell>
          <cell r="I32" t="str">
            <v>NE</v>
          </cell>
          <cell r="J32">
            <v>56.519999999999996</v>
          </cell>
          <cell r="K32">
            <v>0</v>
          </cell>
        </row>
        <row r="33">
          <cell r="B33">
            <v>27.491666666666664</v>
          </cell>
          <cell r="C33">
            <v>36.700000000000003</v>
          </cell>
          <cell r="D33">
            <v>19.2</v>
          </cell>
          <cell r="E33">
            <v>67.708333333333329</v>
          </cell>
          <cell r="F33">
            <v>97</v>
          </cell>
          <cell r="G33">
            <v>32</v>
          </cell>
          <cell r="H33">
            <v>22.32</v>
          </cell>
          <cell r="I33" t="str">
            <v>NE</v>
          </cell>
          <cell r="J33">
            <v>39.96</v>
          </cell>
          <cell r="K33">
            <v>0</v>
          </cell>
        </row>
        <row r="34">
          <cell r="B34">
            <v>27.808333333333334</v>
          </cell>
          <cell r="C34">
            <v>36.700000000000003</v>
          </cell>
          <cell r="D34">
            <v>20.100000000000001</v>
          </cell>
          <cell r="E34">
            <v>70.291666666666671</v>
          </cell>
          <cell r="F34">
            <v>97</v>
          </cell>
          <cell r="G34">
            <v>36</v>
          </cell>
          <cell r="H34">
            <v>18.720000000000002</v>
          </cell>
          <cell r="I34" t="str">
            <v>N</v>
          </cell>
          <cell r="J34">
            <v>32.4</v>
          </cell>
          <cell r="K34">
            <v>0</v>
          </cell>
        </row>
        <row r="35">
          <cell r="B35">
            <v>28.733333333333331</v>
          </cell>
          <cell r="C35">
            <v>37.700000000000003</v>
          </cell>
          <cell r="D35">
            <v>21.1</v>
          </cell>
          <cell r="E35">
            <v>66.083333333333329</v>
          </cell>
          <cell r="F35">
            <v>96</v>
          </cell>
          <cell r="G35">
            <v>31</v>
          </cell>
          <cell r="H35">
            <v>18.720000000000002</v>
          </cell>
          <cell r="I35" t="str">
            <v>L</v>
          </cell>
          <cell r="J35">
            <v>44.64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27.866666666666664</v>
          </cell>
          <cell r="C5">
            <v>33</v>
          </cell>
          <cell r="D5">
            <v>23.8</v>
          </cell>
          <cell r="E5">
            <v>79.708333333333329</v>
          </cell>
          <cell r="F5">
            <v>95</v>
          </cell>
          <cell r="G5">
            <v>53</v>
          </cell>
          <cell r="H5">
            <v>11.16</v>
          </cell>
          <cell r="I5" t="str">
            <v>N</v>
          </cell>
          <cell r="J5">
            <v>29.880000000000003</v>
          </cell>
          <cell r="K5">
            <v>0</v>
          </cell>
        </row>
        <row r="6">
          <cell r="B6">
            <v>27.470833333333331</v>
          </cell>
          <cell r="C6">
            <v>32.6</v>
          </cell>
          <cell r="D6">
            <v>23.5</v>
          </cell>
          <cell r="E6">
            <v>80.791666666666671</v>
          </cell>
          <cell r="F6">
            <v>97</v>
          </cell>
          <cell r="G6">
            <v>56</v>
          </cell>
          <cell r="H6">
            <v>21.96</v>
          </cell>
          <cell r="I6" t="str">
            <v>N</v>
          </cell>
          <cell r="J6">
            <v>34.92</v>
          </cell>
          <cell r="K6">
            <v>0.2</v>
          </cell>
        </row>
        <row r="7">
          <cell r="B7">
            <v>28.262500000000003</v>
          </cell>
          <cell r="C7">
            <v>34.299999999999997</v>
          </cell>
          <cell r="D7">
            <v>22.7</v>
          </cell>
          <cell r="E7">
            <v>73.75</v>
          </cell>
          <cell r="F7">
            <v>95</v>
          </cell>
          <cell r="G7">
            <v>48</v>
          </cell>
          <cell r="H7">
            <v>25.92</v>
          </cell>
          <cell r="I7" t="str">
            <v>NO</v>
          </cell>
          <cell r="J7">
            <v>43.2</v>
          </cell>
          <cell r="K7">
            <v>0</v>
          </cell>
        </row>
        <row r="8">
          <cell r="B8">
            <v>28.375</v>
          </cell>
          <cell r="C8">
            <v>35.1</v>
          </cell>
          <cell r="D8">
            <v>23.1</v>
          </cell>
          <cell r="E8">
            <v>75.75</v>
          </cell>
          <cell r="F8">
            <v>95</v>
          </cell>
          <cell r="G8">
            <v>49</v>
          </cell>
          <cell r="H8">
            <v>19.079999999999998</v>
          </cell>
          <cell r="I8" t="str">
            <v>NO</v>
          </cell>
          <cell r="J8">
            <v>43.92</v>
          </cell>
          <cell r="K8">
            <v>3.6</v>
          </cell>
        </row>
        <row r="9">
          <cell r="B9">
            <v>24.329166666666669</v>
          </cell>
          <cell r="C9">
            <v>28.2</v>
          </cell>
          <cell r="D9">
            <v>21.3</v>
          </cell>
          <cell r="E9">
            <v>91.541666666666671</v>
          </cell>
          <cell r="F9">
            <v>98</v>
          </cell>
          <cell r="G9">
            <v>78</v>
          </cell>
          <cell r="H9">
            <v>19.440000000000001</v>
          </cell>
          <cell r="I9" t="str">
            <v>SE</v>
          </cell>
          <cell r="J9">
            <v>34.92</v>
          </cell>
          <cell r="K9">
            <v>64.400000000000006</v>
          </cell>
        </row>
        <row r="10">
          <cell r="B10">
            <v>25.991666666666671</v>
          </cell>
          <cell r="C10">
            <v>33.299999999999997</v>
          </cell>
          <cell r="D10">
            <v>22.3</v>
          </cell>
          <cell r="E10">
            <v>86.583333333333329</v>
          </cell>
          <cell r="F10">
            <v>98</v>
          </cell>
          <cell r="G10">
            <v>55</v>
          </cell>
          <cell r="H10">
            <v>18</v>
          </cell>
          <cell r="I10" t="str">
            <v>L</v>
          </cell>
          <cell r="J10">
            <v>41.4</v>
          </cell>
          <cell r="K10">
            <v>4.6000000000000005</v>
          </cell>
        </row>
        <row r="11">
          <cell r="B11">
            <v>24.970833333333331</v>
          </cell>
          <cell r="C11">
            <v>31.4</v>
          </cell>
          <cell r="D11">
            <v>22.2</v>
          </cell>
          <cell r="E11">
            <v>88.916666666666671</v>
          </cell>
          <cell r="F11">
            <v>97</v>
          </cell>
          <cell r="G11">
            <v>63</v>
          </cell>
          <cell r="H11">
            <v>33.119999999999997</v>
          </cell>
          <cell r="I11" t="str">
            <v>NE</v>
          </cell>
          <cell r="J11">
            <v>53.28</v>
          </cell>
          <cell r="K11">
            <v>13.200000000000001</v>
          </cell>
        </row>
        <row r="12">
          <cell r="B12">
            <v>25.879166666666663</v>
          </cell>
          <cell r="C12">
            <v>31.7</v>
          </cell>
          <cell r="D12">
            <v>22.7</v>
          </cell>
          <cell r="E12">
            <v>83.583333333333329</v>
          </cell>
          <cell r="F12">
            <v>96</v>
          </cell>
          <cell r="G12">
            <v>57</v>
          </cell>
          <cell r="H12">
            <v>21.6</v>
          </cell>
          <cell r="I12" t="str">
            <v>N</v>
          </cell>
          <cell r="J12">
            <v>41.04</v>
          </cell>
          <cell r="K12">
            <v>1.2</v>
          </cell>
        </row>
        <row r="13">
          <cell r="B13">
            <v>26.841666666666665</v>
          </cell>
          <cell r="C13">
            <v>33.6</v>
          </cell>
          <cell r="D13">
            <v>22.4</v>
          </cell>
          <cell r="E13">
            <v>79.125</v>
          </cell>
          <cell r="F13">
            <v>94</v>
          </cell>
          <cell r="G13">
            <v>53</v>
          </cell>
          <cell r="H13">
            <v>14.4</v>
          </cell>
          <cell r="I13" t="str">
            <v>L</v>
          </cell>
          <cell r="J13">
            <v>53.64</v>
          </cell>
          <cell r="K13">
            <v>2.2000000000000002</v>
          </cell>
        </row>
        <row r="14">
          <cell r="B14">
            <v>26.4375</v>
          </cell>
          <cell r="C14">
            <v>33.200000000000003</v>
          </cell>
          <cell r="D14">
            <v>20.8</v>
          </cell>
          <cell r="E14">
            <v>76.125</v>
          </cell>
          <cell r="F14">
            <v>97</v>
          </cell>
          <cell r="G14">
            <v>45</v>
          </cell>
          <cell r="H14">
            <v>15.48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26.329166666666669</v>
          </cell>
          <cell r="C15">
            <v>34</v>
          </cell>
          <cell r="D15">
            <v>20.9</v>
          </cell>
          <cell r="E15">
            <v>75.75</v>
          </cell>
          <cell r="F15">
            <v>97</v>
          </cell>
          <cell r="G15">
            <v>47</v>
          </cell>
          <cell r="H15">
            <v>16.559999999999999</v>
          </cell>
          <cell r="I15" t="str">
            <v>L</v>
          </cell>
          <cell r="J15">
            <v>33.480000000000004</v>
          </cell>
          <cell r="K15">
            <v>5.4</v>
          </cell>
        </row>
        <row r="16">
          <cell r="B16">
            <v>24.320833333333329</v>
          </cell>
          <cell r="C16">
            <v>31.9</v>
          </cell>
          <cell r="D16">
            <v>20.3</v>
          </cell>
          <cell r="E16">
            <v>83.791666666666671</v>
          </cell>
          <cell r="F16">
            <v>98</v>
          </cell>
          <cell r="G16">
            <v>58</v>
          </cell>
          <cell r="H16">
            <v>19.8</v>
          </cell>
          <cell r="I16" t="str">
            <v>N</v>
          </cell>
          <cell r="J16">
            <v>42.480000000000004</v>
          </cell>
          <cell r="K16">
            <v>37.200000000000003</v>
          </cell>
        </row>
        <row r="17">
          <cell r="B17">
            <v>25.908333333333342</v>
          </cell>
          <cell r="C17">
            <v>34</v>
          </cell>
          <cell r="D17">
            <v>21.6</v>
          </cell>
          <cell r="E17">
            <v>84.473684210526315</v>
          </cell>
          <cell r="F17">
            <v>98</v>
          </cell>
          <cell r="G17">
            <v>49</v>
          </cell>
          <cell r="H17">
            <v>16.2</v>
          </cell>
          <cell r="I17" t="str">
            <v>SE</v>
          </cell>
          <cell r="J17">
            <v>34.92</v>
          </cell>
          <cell r="K17">
            <v>0.4</v>
          </cell>
        </row>
        <row r="18">
          <cell r="B18">
            <v>26.791666666666661</v>
          </cell>
          <cell r="C18">
            <v>35.5</v>
          </cell>
          <cell r="D18">
            <v>22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16.559999999999999</v>
          </cell>
          <cell r="I18" t="str">
            <v>SE</v>
          </cell>
          <cell r="J18">
            <v>32.4</v>
          </cell>
          <cell r="K18">
            <v>1.2</v>
          </cell>
        </row>
        <row r="19">
          <cell r="B19">
            <v>27.299999999999997</v>
          </cell>
          <cell r="C19">
            <v>34.700000000000003</v>
          </cell>
          <cell r="D19">
            <v>22.6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24.48</v>
          </cell>
          <cell r="I19" t="str">
            <v>NE</v>
          </cell>
          <cell r="J19">
            <v>47.519999999999996</v>
          </cell>
          <cell r="K19">
            <v>7.6</v>
          </cell>
        </row>
        <row r="20">
          <cell r="B20">
            <v>28.291666666666657</v>
          </cell>
          <cell r="C20">
            <v>36.1</v>
          </cell>
          <cell r="D20">
            <v>22.5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18.36</v>
          </cell>
          <cell r="I20" t="str">
            <v>NO</v>
          </cell>
          <cell r="J20">
            <v>35.64</v>
          </cell>
          <cell r="K20">
            <v>0</v>
          </cell>
        </row>
        <row r="21">
          <cell r="B21">
            <v>29.545833333333334</v>
          </cell>
          <cell r="C21">
            <v>36.4</v>
          </cell>
          <cell r="D21">
            <v>23.7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18</v>
          </cell>
          <cell r="I21" t="str">
            <v>NO</v>
          </cell>
          <cell r="J21">
            <v>30.240000000000002</v>
          </cell>
          <cell r="K21">
            <v>0</v>
          </cell>
        </row>
        <row r="22">
          <cell r="B22">
            <v>26.208333333333329</v>
          </cell>
          <cell r="C22">
            <v>33.700000000000003</v>
          </cell>
          <cell r="D22">
            <v>20.6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13.68</v>
          </cell>
          <cell r="I22" t="str">
            <v>L</v>
          </cell>
          <cell r="J22">
            <v>61.560000000000009</v>
          </cell>
          <cell r="K22">
            <v>36.6</v>
          </cell>
        </row>
        <row r="23">
          <cell r="B23">
            <v>24.291666666666661</v>
          </cell>
          <cell r="C23">
            <v>30.5</v>
          </cell>
          <cell r="D23">
            <v>20.6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14.4</v>
          </cell>
          <cell r="I23" t="str">
            <v>SO</v>
          </cell>
          <cell r="J23">
            <v>41.4</v>
          </cell>
          <cell r="K23">
            <v>11.399999999999999</v>
          </cell>
        </row>
        <row r="24">
          <cell r="B24">
            <v>25.345833333333335</v>
          </cell>
          <cell r="C24">
            <v>32.9</v>
          </cell>
          <cell r="D24">
            <v>21.3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12.6</v>
          </cell>
          <cell r="I24" t="str">
            <v>SO</v>
          </cell>
          <cell r="J24">
            <v>27.720000000000002</v>
          </cell>
          <cell r="K24">
            <v>0.4</v>
          </cell>
        </row>
        <row r="25">
          <cell r="B25">
            <v>27.508333333333329</v>
          </cell>
          <cell r="C25">
            <v>35.200000000000003</v>
          </cell>
          <cell r="D25">
            <v>21.7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14.04</v>
          </cell>
          <cell r="I25" t="str">
            <v>NO</v>
          </cell>
          <cell r="J25">
            <v>27.720000000000002</v>
          </cell>
          <cell r="K25">
            <v>0</v>
          </cell>
        </row>
        <row r="26">
          <cell r="B26">
            <v>29.45</v>
          </cell>
          <cell r="C26">
            <v>37.299999999999997</v>
          </cell>
          <cell r="D26">
            <v>22.3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10.8</v>
          </cell>
          <cell r="I26" t="str">
            <v>SE</v>
          </cell>
          <cell r="J26">
            <v>24.12</v>
          </cell>
          <cell r="K26">
            <v>0</v>
          </cell>
        </row>
        <row r="27">
          <cell r="B27">
            <v>31.012499999999992</v>
          </cell>
          <cell r="C27">
            <v>38.700000000000003</v>
          </cell>
          <cell r="D27">
            <v>23.5</v>
          </cell>
          <cell r="E27" t="str">
            <v>*</v>
          </cell>
          <cell r="F27" t="str">
            <v>*</v>
          </cell>
          <cell r="G27" t="str">
            <v>*</v>
          </cell>
          <cell r="H27">
            <v>9.7200000000000006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28.525000000000002</v>
          </cell>
          <cell r="C28">
            <v>34.299999999999997</v>
          </cell>
          <cell r="D28">
            <v>23.2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15.48</v>
          </cell>
          <cell r="I28" t="str">
            <v>SE</v>
          </cell>
          <cell r="J28">
            <v>33.480000000000004</v>
          </cell>
          <cell r="K28">
            <v>0</v>
          </cell>
        </row>
        <row r="29">
          <cell r="B29">
            <v>28.141666666666662</v>
          </cell>
          <cell r="C29">
            <v>35.700000000000003</v>
          </cell>
          <cell r="D29">
            <v>21.7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8.64</v>
          </cell>
          <cell r="I29" t="str">
            <v>N</v>
          </cell>
          <cell r="J29">
            <v>21.96</v>
          </cell>
          <cell r="K29">
            <v>0</v>
          </cell>
        </row>
        <row r="30">
          <cell r="B30">
            <v>28.429166666666674</v>
          </cell>
          <cell r="C30">
            <v>36.6</v>
          </cell>
          <cell r="D30">
            <v>23.2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13.32</v>
          </cell>
          <cell r="I30" t="str">
            <v>L</v>
          </cell>
          <cell r="J30">
            <v>41.76</v>
          </cell>
          <cell r="K30">
            <v>0</v>
          </cell>
        </row>
        <row r="31">
          <cell r="B31">
            <v>25.974999999999998</v>
          </cell>
          <cell r="C31">
            <v>33.200000000000003</v>
          </cell>
          <cell r="D31">
            <v>21.7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20.88</v>
          </cell>
          <cell r="I31" t="str">
            <v>L</v>
          </cell>
          <cell r="J31">
            <v>54.36</v>
          </cell>
          <cell r="K31">
            <v>7</v>
          </cell>
        </row>
        <row r="32">
          <cell r="B32">
            <v>24.787499999999998</v>
          </cell>
          <cell r="C32">
            <v>32.700000000000003</v>
          </cell>
          <cell r="D32">
            <v>20.8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19.440000000000001</v>
          </cell>
          <cell r="I32" t="str">
            <v>L</v>
          </cell>
          <cell r="J32">
            <v>38.519999999999996</v>
          </cell>
          <cell r="K32">
            <v>2.4000000000000004</v>
          </cell>
        </row>
        <row r="33">
          <cell r="B33">
            <v>25.958333333333329</v>
          </cell>
          <cell r="C33">
            <v>35.4</v>
          </cell>
          <cell r="D33">
            <v>19.899999999999999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18.720000000000002</v>
          </cell>
          <cell r="I33" t="str">
            <v>N</v>
          </cell>
          <cell r="J33">
            <v>51.480000000000004</v>
          </cell>
          <cell r="K33">
            <v>0</v>
          </cell>
        </row>
        <row r="34">
          <cell r="B34">
            <v>27.808333333333334</v>
          </cell>
          <cell r="C34">
            <v>36.700000000000003</v>
          </cell>
          <cell r="D34">
            <v>20.100000000000001</v>
          </cell>
          <cell r="E34">
            <v>70.291666666666671</v>
          </cell>
          <cell r="F34">
            <v>97</v>
          </cell>
          <cell r="G34">
            <v>36</v>
          </cell>
          <cell r="H34">
            <v>18.720000000000002</v>
          </cell>
          <cell r="I34" t="str">
            <v>N</v>
          </cell>
          <cell r="J34">
            <v>32.4</v>
          </cell>
          <cell r="K34">
            <v>0</v>
          </cell>
        </row>
        <row r="35">
          <cell r="B35">
            <v>28.733333333333331</v>
          </cell>
          <cell r="C35">
            <v>37.700000000000003</v>
          </cell>
          <cell r="D35">
            <v>21.1</v>
          </cell>
          <cell r="E35">
            <v>66.083333333333329</v>
          </cell>
          <cell r="F35">
            <v>96</v>
          </cell>
          <cell r="G35">
            <v>31</v>
          </cell>
          <cell r="H35">
            <v>18.720000000000002</v>
          </cell>
          <cell r="I35" t="str">
            <v>L</v>
          </cell>
          <cell r="J35">
            <v>44.64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29.141666666666676</v>
          </cell>
          <cell r="C5">
            <v>34.6</v>
          </cell>
          <cell r="D5">
            <v>24.6</v>
          </cell>
          <cell r="E5">
            <v>72.25</v>
          </cell>
          <cell r="F5">
            <v>97</v>
          </cell>
          <cell r="G5">
            <v>46</v>
          </cell>
          <cell r="H5">
            <v>15.840000000000002</v>
          </cell>
          <cell r="I5" t="str">
            <v>SE</v>
          </cell>
          <cell r="J5">
            <v>28.44</v>
          </cell>
          <cell r="K5">
            <v>0</v>
          </cell>
        </row>
        <row r="6">
          <cell r="B6">
            <v>28.458333333333332</v>
          </cell>
          <cell r="C6">
            <v>33</v>
          </cell>
          <cell r="D6">
            <v>24.5</v>
          </cell>
          <cell r="E6">
            <v>73.458333333333329</v>
          </cell>
          <cell r="F6">
            <v>95</v>
          </cell>
          <cell r="G6">
            <v>53</v>
          </cell>
          <cell r="H6">
            <v>16.920000000000002</v>
          </cell>
          <cell r="I6" t="str">
            <v>L</v>
          </cell>
          <cell r="J6">
            <v>35.64</v>
          </cell>
          <cell r="K6">
            <v>0</v>
          </cell>
        </row>
        <row r="7">
          <cell r="B7">
            <v>29.150000000000002</v>
          </cell>
          <cell r="C7">
            <v>35.9</v>
          </cell>
          <cell r="D7">
            <v>23.9</v>
          </cell>
          <cell r="E7">
            <v>66.958333333333329</v>
          </cell>
          <cell r="F7">
            <v>89</v>
          </cell>
          <cell r="G7">
            <v>38</v>
          </cell>
          <cell r="H7">
            <v>19.440000000000001</v>
          </cell>
          <cell r="I7" t="str">
            <v>NE</v>
          </cell>
          <cell r="J7">
            <v>44.64</v>
          </cell>
          <cell r="K7">
            <v>0</v>
          </cell>
        </row>
        <row r="8">
          <cell r="B8">
            <v>29.375</v>
          </cell>
          <cell r="C8">
            <v>37.4</v>
          </cell>
          <cell r="D8">
            <v>23.8</v>
          </cell>
          <cell r="E8">
            <v>66.291666666666671</v>
          </cell>
          <cell r="F8">
            <v>93</v>
          </cell>
          <cell r="G8">
            <v>37</v>
          </cell>
          <cell r="H8">
            <v>18.720000000000002</v>
          </cell>
          <cell r="I8" t="str">
            <v>NE</v>
          </cell>
          <cell r="J8">
            <v>43.2</v>
          </cell>
          <cell r="K8">
            <v>0</v>
          </cell>
        </row>
        <row r="9">
          <cell r="B9">
            <v>26.05</v>
          </cell>
          <cell r="C9">
            <v>32.5</v>
          </cell>
          <cell r="D9">
            <v>23</v>
          </cell>
          <cell r="E9">
            <v>81.041666666666671</v>
          </cell>
          <cell r="F9">
            <v>100</v>
          </cell>
          <cell r="G9">
            <v>48</v>
          </cell>
          <cell r="H9">
            <v>16.2</v>
          </cell>
          <cell r="I9" t="str">
            <v>NE</v>
          </cell>
          <cell r="J9">
            <v>45</v>
          </cell>
          <cell r="K9">
            <v>4.8000000000000007</v>
          </cell>
        </row>
        <row r="10">
          <cell r="B10">
            <v>26.016666666666666</v>
          </cell>
          <cell r="C10">
            <v>31.8</v>
          </cell>
          <cell r="D10">
            <v>22.9</v>
          </cell>
          <cell r="E10">
            <v>82.63636363636364</v>
          </cell>
          <cell r="F10">
            <v>100</v>
          </cell>
          <cell r="G10">
            <v>59</v>
          </cell>
          <cell r="H10">
            <v>18</v>
          </cell>
          <cell r="I10" t="str">
            <v>L</v>
          </cell>
          <cell r="J10">
            <v>30.96</v>
          </cell>
          <cell r="K10">
            <v>1.4</v>
          </cell>
        </row>
        <row r="11">
          <cell r="B11">
            <v>25.562500000000004</v>
          </cell>
          <cell r="C11">
            <v>32.4</v>
          </cell>
          <cell r="D11">
            <v>23.7</v>
          </cell>
          <cell r="E11">
            <v>82.875</v>
          </cell>
          <cell r="F11">
            <v>92</v>
          </cell>
          <cell r="G11">
            <v>60</v>
          </cell>
          <cell r="H11">
            <v>16.2</v>
          </cell>
          <cell r="I11" t="str">
            <v>SE</v>
          </cell>
          <cell r="J11">
            <v>50.04</v>
          </cell>
          <cell r="K11">
            <v>0.2</v>
          </cell>
        </row>
        <row r="12">
          <cell r="B12">
            <v>25.445833333333329</v>
          </cell>
          <cell r="C12">
            <v>30.6</v>
          </cell>
          <cell r="D12">
            <v>22.5</v>
          </cell>
          <cell r="E12">
            <v>85.625</v>
          </cell>
          <cell r="F12">
            <v>100</v>
          </cell>
          <cell r="G12">
            <v>58</v>
          </cell>
          <cell r="H12">
            <v>14.4</v>
          </cell>
          <cell r="I12" t="str">
            <v>SE</v>
          </cell>
          <cell r="J12">
            <v>36.72</v>
          </cell>
          <cell r="K12">
            <v>0.60000000000000009</v>
          </cell>
        </row>
        <row r="13">
          <cell r="B13">
            <v>27.537499999999998</v>
          </cell>
          <cell r="C13">
            <v>34</v>
          </cell>
          <cell r="D13">
            <v>23.5</v>
          </cell>
          <cell r="E13">
            <v>78.166666666666671</v>
          </cell>
          <cell r="F13">
            <v>96</v>
          </cell>
          <cell r="G13">
            <v>52</v>
          </cell>
          <cell r="H13">
            <v>18</v>
          </cell>
          <cell r="I13" t="str">
            <v>SE</v>
          </cell>
          <cell r="J13">
            <v>35.28</v>
          </cell>
          <cell r="K13">
            <v>0.4</v>
          </cell>
        </row>
        <row r="14">
          <cell r="B14">
            <v>27.091666666666669</v>
          </cell>
          <cell r="C14">
            <v>35.700000000000003</v>
          </cell>
          <cell r="D14">
            <v>21.4</v>
          </cell>
          <cell r="E14">
            <v>68.291666666666671</v>
          </cell>
          <cell r="F14">
            <v>91</v>
          </cell>
          <cell r="G14">
            <v>34</v>
          </cell>
          <cell r="H14">
            <v>15.120000000000001</v>
          </cell>
          <cell r="I14" t="str">
            <v>SE</v>
          </cell>
          <cell r="J14">
            <v>41.04</v>
          </cell>
          <cell r="K14">
            <v>0</v>
          </cell>
        </row>
        <row r="15">
          <cell r="B15">
            <v>25.829166666666655</v>
          </cell>
          <cell r="C15">
            <v>33.299999999999997</v>
          </cell>
          <cell r="D15">
            <v>20.9</v>
          </cell>
          <cell r="E15">
            <v>76</v>
          </cell>
          <cell r="F15">
            <v>97</v>
          </cell>
          <cell r="G15">
            <v>47</v>
          </cell>
          <cell r="H15">
            <v>23.040000000000003</v>
          </cell>
          <cell r="I15" t="str">
            <v>S</v>
          </cell>
          <cell r="J15">
            <v>43.2</v>
          </cell>
          <cell r="K15">
            <v>5.1999999999999993</v>
          </cell>
        </row>
        <row r="16">
          <cell r="B16">
            <v>26.366666666666664</v>
          </cell>
          <cell r="C16">
            <v>33.5</v>
          </cell>
          <cell r="D16">
            <v>21.5</v>
          </cell>
          <cell r="E16">
            <v>74.916666666666671</v>
          </cell>
          <cell r="F16">
            <v>95</v>
          </cell>
          <cell r="G16">
            <v>46</v>
          </cell>
          <cell r="H16">
            <v>15.48</v>
          </cell>
          <cell r="I16" t="str">
            <v>SE</v>
          </cell>
          <cell r="J16">
            <v>43.2</v>
          </cell>
          <cell r="K16">
            <v>0</v>
          </cell>
        </row>
        <row r="17">
          <cell r="B17">
            <v>26.470833333333331</v>
          </cell>
          <cell r="C17">
            <v>33.700000000000003</v>
          </cell>
          <cell r="D17">
            <v>22.4</v>
          </cell>
          <cell r="E17">
            <v>77.791666666666671</v>
          </cell>
          <cell r="F17">
            <v>97</v>
          </cell>
          <cell r="G17">
            <v>46</v>
          </cell>
          <cell r="H17">
            <v>14.4</v>
          </cell>
          <cell r="I17" t="str">
            <v>SE</v>
          </cell>
          <cell r="J17">
            <v>31.319999999999997</v>
          </cell>
          <cell r="K17">
            <v>0.2</v>
          </cell>
        </row>
        <row r="18">
          <cell r="B18">
            <v>28.50833333333334</v>
          </cell>
          <cell r="C18">
            <v>36.299999999999997</v>
          </cell>
          <cell r="D18">
            <v>23.3</v>
          </cell>
          <cell r="E18">
            <v>67.75</v>
          </cell>
          <cell r="F18">
            <v>93</v>
          </cell>
          <cell r="G18">
            <v>36</v>
          </cell>
          <cell r="H18">
            <v>13.32</v>
          </cell>
          <cell r="I18" t="str">
            <v>SE</v>
          </cell>
          <cell r="J18">
            <v>31.680000000000003</v>
          </cell>
          <cell r="K18">
            <v>0</v>
          </cell>
        </row>
        <row r="19">
          <cell r="B19">
            <v>28.82083333333334</v>
          </cell>
          <cell r="C19">
            <v>36</v>
          </cell>
          <cell r="D19">
            <v>23.1</v>
          </cell>
          <cell r="E19">
            <v>66.458333333333329</v>
          </cell>
          <cell r="F19">
            <v>91</v>
          </cell>
          <cell r="G19">
            <v>40</v>
          </cell>
          <cell r="H19">
            <v>16.2</v>
          </cell>
          <cell r="I19" t="str">
            <v>NE</v>
          </cell>
          <cell r="J19">
            <v>34.92</v>
          </cell>
          <cell r="K19">
            <v>0</v>
          </cell>
        </row>
        <row r="20">
          <cell r="B20">
            <v>29.270833333333332</v>
          </cell>
          <cell r="C20">
            <v>37.5</v>
          </cell>
          <cell r="D20">
            <v>22.9</v>
          </cell>
          <cell r="E20">
            <v>61.666666666666664</v>
          </cell>
          <cell r="F20">
            <v>86</v>
          </cell>
          <cell r="G20">
            <v>26</v>
          </cell>
          <cell r="H20">
            <v>16.559999999999999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30.474999999999994</v>
          </cell>
          <cell r="C21">
            <v>38.200000000000003</v>
          </cell>
          <cell r="D21">
            <v>24</v>
          </cell>
          <cell r="E21">
            <v>57.791666666666664</v>
          </cell>
          <cell r="F21">
            <v>84</v>
          </cell>
          <cell r="G21">
            <v>32</v>
          </cell>
          <cell r="H21">
            <v>13.32</v>
          </cell>
          <cell r="I21" t="str">
            <v>L</v>
          </cell>
          <cell r="J21">
            <v>31.680000000000003</v>
          </cell>
          <cell r="K21">
            <v>0</v>
          </cell>
        </row>
        <row r="22">
          <cell r="B22">
            <v>27.058333333333326</v>
          </cell>
          <cell r="C22">
            <v>36.4</v>
          </cell>
          <cell r="D22">
            <v>22.3</v>
          </cell>
          <cell r="E22">
            <v>72.708333333333329</v>
          </cell>
          <cell r="F22">
            <v>100</v>
          </cell>
          <cell r="G22">
            <v>34</v>
          </cell>
          <cell r="H22">
            <v>21.96</v>
          </cell>
          <cell r="I22" t="str">
            <v>SE</v>
          </cell>
          <cell r="J22">
            <v>48.6</v>
          </cell>
          <cell r="K22">
            <v>9.6</v>
          </cell>
        </row>
        <row r="23">
          <cell r="B23">
            <v>25.974999999999998</v>
          </cell>
          <cell r="C23">
            <v>33.1</v>
          </cell>
          <cell r="D23">
            <v>22.2</v>
          </cell>
          <cell r="E23">
            <v>78.208333333333329</v>
          </cell>
          <cell r="F23">
            <v>99</v>
          </cell>
          <cell r="G23">
            <v>49</v>
          </cell>
          <cell r="H23">
            <v>12.96</v>
          </cell>
          <cell r="I23" t="str">
            <v>N</v>
          </cell>
          <cell r="J23">
            <v>32.04</v>
          </cell>
          <cell r="K23">
            <v>0.2</v>
          </cell>
        </row>
        <row r="24">
          <cell r="B24">
            <v>25.945833333333336</v>
          </cell>
          <cell r="C24">
            <v>33.1</v>
          </cell>
          <cell r="D24">
            <v>20.2</v>
          </cell>
          <cell r="E24">
            <v>70.583333333333329</v>
          </cell>
          <cell r="F24">
            <v>89</v>
          </cell>
          <cell r="G24">
            <v>47</v>
          </cell>
          <cell r="H24">
            <v>10.8</v>
          </cell>
          <cell r="I24" t="str">
            <v>NO</v>
          </cell>
          <cell r="J24">
            <v>22.32</v>
          </cell>
          <cell r="K24">
            <v>0</v>
          </cell>
        </row>
        <row r="25">
          <cell r="B25">
            <v>27.358333333333331</v>
          </cell>
          <cell r="C25">
            <v>35</v>
          </cell>
          <cell r="D25">
            <v>22.4</v>
          </cell>
          <cell r="E25">
            <v>73.125</v>
          </cell>
          <cell r="F25">
            <v>96</v>
          </cell>
          <cell r="G25">
            <v>46</v>
          </cell>
          <cell r="H25">
            <v>11.520000000000001</v>
          </cell>
          <cell r="I25" t="str">
            <v>O</v>
          </cell>
          <cell r="J25">
            <v>27.36</v>
          </cell>
          <cell r="K25">
            <v>0.2</v>
          </cell>
        </row>
        <row r="26">
          <cell r="B26">
            <v>29.266666666666669</v>
          </cell>
          <cell r="C26">
            <v>38.799999999999997</v>
          </cell>
          <cell r="D26">
            <v>22.6</v>
          </cell>
          <cell r="E26">
            <v>66.333333333333329</v>
          </cell>
          <cell r="F26">
            <v>100</v>
          </cell>
          <cell r="G26">
            <v>27</v>
          </cell>
          <cell r="H26">
            <v>12.6</v>
          </cell>
          <cell r="I26" t="str">
            <v>NE</v>
          </cell>
          <cell r="J26">
            <v>48.6</v>
          </cell>
          <cell r="K26">
            <v>0</v>
          </cell>
        </row>
        <row r="27">
          <cell r="B27">
            <v>30.941666666666659</v>
          </cell>
          <cell r="C27">
            <v>39.1</v>
          </cell>
          <cell r="D27">
            <v>24.4</v>
          </cell>
          <cell r="E27">
            <v>57.666666666666664</v>
          </cell>
          <cell r="F27">
            <v>84</v>
          </cell>
          <cell r="G27">
            <v>29</v>
          </cell>
          <cell r="H27">
            <v>11.520000000000001</v>
          </cell>
          <cell r="I27" t="str">
            <v>SO</v>
          </cell>
          <cell r="J27">
            <v>27</v>
          </cell>
          <cell r="K27">
            <v>0</v>
          </cell>
        </row>
        <row r="28">
          <cell r="B28">
            <v>25.995833333333334</v>
          </cell>
          <cell r="C28">
            <v>31.8</v>
          </cell>
          <cell r="D28">
            <v>22.1</v>
          </cell>
          <cell r="E28">
            <v>75.791666666666671</v>
          </cell>
          <cell r="F28">
            <v>98</v>
          </cell>
          <cell r="G28">
            <v>49</v>
          </cell>
          <cell r="H28">
            <v>27.720000000000002</v>
          </cell>
          <cell r="I28" t="str">
            <v>SO</v>
          </cell>
          <cell r="J28">
            <v>46.080000000000005</v>
          </cell>
          <cell r="K28">
            <v>8.6000000000000014</v>
          </cell>
        </row>
        <row r="29">
          <cell r="B29">
            <v>27.216666666666665</v>
          </cell>
          <cell r="C29">
            <v>35.4</v>
          </cell>
          <cell r="D29">
            <v>21.6</v>
          </cell>
          <cell r="E29">
            <v>75.583333333333329</v>
          </cell>
          <cell r="F29">
            <v>100</v>
          </cell>
          <cell r="G29">
            <v>46</v>
          </cell>
          <cell r="H29">
            <v>13.32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27.845833333333342</v>
          </cell>
          <cell r="C30">
            <v>34.200000000000003</v>
          </cell>
          <cell r="D30">
            <v>23.4</v>
          </cell>
          <cell r="E30">
            <v>72.916666666666671</v>
          </cell>
          <cell r="F30">
            <v>89</v>
          </cell>
          <cell r="G30">
            <v>47</v>
          </cell>
          <cell r="H30">
            <v>13.68</v>
          </cell>
          <cell r="I30" t="str">
            <v>S</v>
          </cell>
          <cell r="J30">
            <v>28.44</v>
          </cell>
          <cell r="K30">
            <v>0</v>
          </cell>
        </row>
        <row r="31">
          <cell r="B31">
            <v>27.408333333333331</v>
          </cell>
          <cell r="C31">
            <v>33.799999999999997</v>
          </cell>
          <cell r="D31">
            <v>22.7</v>
          </cell>
          <cell r="E31">
            <v>66.875</v>
          </cell>
          <cell r="F31">
            <v>89</v>
          </cell>
          <cell r="G31">
            <v>36</v>
          </cell>
          <cell r="H31">
            <v>22.68</v>
          </cell>
          <cell r="I31" t="str">
            <v>SE</v>
          </cell>
          <cell r="J31">
            <v>41.04</v>
          </cell>
          <cell r="K31">
            <v>0.2</v>
          </cell>
        </row>
        <row r="32">
          <cell r="B32">
            <v>26.220833333333335</v>
          </cell>
          <cell r="C32">
            <v>33.700000000000003</v>
          </cell>
          <cell r="D32">
            <v>21.6</v>
          </cell>
          <cell r="E32">
            <v>69.695652173913047</v>
          </cell>
          <cell r="F32">
            <v>100</v>
          </cell>
          <cell r="G32">
            <v>39</v>
          </cell>
          <cell r="H32">
            <v>19.440000000000001</v>
          </cell>
          <cell r="I32" t="str">
            <v>SE</v>
          </cell>
          <cell r="J32">
            <v>54.72</v>
          </cell>
          <cell r="K32">
            <v>13.4</v>
          </cell>
        </row>
        <row r="33">
          <cell r="B33">
            <v>27.662499999999994</v>
          </cell>
          <cell r="C33">
            <v>35.200000000000003</v>
          </cell>
          <cell r="D33">
            <v>21.9</v>
          </cell>
          <cell r="E33">
            <v>68.958333333333329</v>
          </cell>
          <cell r="F33">
            <v>95</v>
          </cell>
          <cell r="G33">
            <v>35</v>
          </cell>
          <cell r="H33">
            <v>11.16</v>
          </cell>
          <cell r="I33" t="str">
            <v>SE</v>
          </cell>
          <cell r="J33">
            <v>27</v>
          </cell>
          <cell r="K33">
            <v>0</v>
          </cell>
        </row>
        <row r="34">
          <cell r="B34">
            <v>28.591666666666669</v>
          </cell>
          <cell r="C34">
            <v>35.700000000000003</v>
          </cell>
          <cell r="D34">
            <v>22.1</v>
          </cell>
          <cell r="E34">
            <v>66.875</v>
          </cell>
          <cell r="F34">
            <v>98</v>
          </cell>
          <cell r="G34">
            <v>36</v>
          </cell>
          <cell r="H34">
            <v>10.44</v>
          </cell>
          <cell r="I34" t="str">
            <v>SE</v>
          </cell>
          <cell r="J34">
            <v>24.840000000000003</v>
          </cell>
          <cell r="K34">
            <v>0</v>
          </cell>
        </row>
        <row r="35">
          <cell r="B35">
            <v>29.100000000000005</v>
          </cell>
          <cell r="C35">
            <v>37.1</v>
          </cell>
          <cell r="D35">
            <v>22.8</v>
          </cell>
          <cell r="E35">
            <v>63</v>
          </cell>
          <cell r="F35">
            <v>92</v>
          </cell>
          <cell r="G35">
            <v>31</v>
          </cell>
          <cell r="H35">
            <v>13.32</v>
          </cell>
          <cell r="I35" t="str">
            <v>SO</v>
          </cell>
          <cell r="J35">
            <v>34.92</v>
          </cell>
          <cell r="K35">
            <v>0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28.708333333333332</v>
          </cell>
          <cell r="C5">
            <v>34.299999999999997</v>
          </cell>
          <cell r="D5">
            <v>23.6</v>
          </cell>
          <cell r="E5">
            <v>69.833333333333329</v>
          </cell>
          <cell r="F5">
            <v>87</v>
          </cell>
          <cell r="G5">
            <v>45</v>
          </cell>
          <cell r="H5">
            <v>15.48</v>
          </cell>
          <cell r="I5" t="str">
            <v>N</v>
          </cell>
          <cell r="J5">
            <v>38.159999999999997</v>
          </cell>
          <cell r="K5">
            <v>0</v>
          </cell>
        </row>
        <row r="6">
          <cell r="B6">
            <v>26.950000000000006</v>
          </cell>
          <cell r="C6">
            <v>32.9</v>
          </cell>
          <cell r="D6">
            <v>22.9</v>
          </cell>
          <cell r="E6">
            <v>77.916666666666671</v>
          </cell>
          <cell r="F6">
            <v>95</v>
          </cell>
          <cell r="G6">
            <v>52</v>
          </cell>
          <cell r="H6">
            <v>23.400000000000002</v>
          </cell>
          <cell r="I6" t="str">
            <v>NO</v>
          </cell>
          <cell r="J6">
            <v>49.32</v>
          </cell>
          <cell r="K6">
            <v>7.2000000000000011</v>
          </cell>
        </row>
        <row r="7">
          <cell r="B7">
            <v>28.670833333333331</v>
          </cell>
          <cell r="C7">
            <v>35.299999999999997</v>
          </cell>
          <cell r="D7">
            <v>23.2</v>
          </cell>
          <cell r="E7">
            <v>69.125</v>
          </cell>
          <cell r="F7">
            <v>93</v>
          </cell>
          <cell r="G7">
            <v>38</v>
          </cell>
          <cell r="H7">
            <v>23.400000000000002</v>
          </cell>
          <cell r="I7" t="str">
            <v>NO</v>
          </cell>
          <cell r="J7">
            <v>45</v>
          </cell>
          <cell r="K7">
            <v>0</v>
          </cell>
        </row>
        <row r="8">
          <cell r="B8">
            <v>29.412499999999998</v>
          </cell>
          <cell r="C8">
            <v>35.9</v>
          </cell>
          <cell r="D8">
            <v>24.5</v>
          </cell>
          <cell r="E8">
            <v>64.708333333333329</v>
          </cell>
          <cell r="F8">
            <v>85</v>
          </cell>
          <cell r="G8">
            <v>36</v>
          </cell>
          <cell r="H8">
            <v>17.28</v>
          </cell>
          <cell r="I8" t="str">
            <v>NO</v>
          </cell>
          <cell r="J8">
            <v>40.680000000000007</v>
          </cell>
          <cell r="K8">
            <v>0.60000000000000009</v>
          </cell>
        </row>
        <row r="9">
          <cell r="B9">
            <v>24.912499999999998</v>
          </cell>
          <cell r="C9">
            <v>29.8</v>
          </cell>
          <cell r="D9">
            <v>21.4</v>
          </cell>
          <cell r="E9">
            <v>82.833333333333329</v>
          </cell>
          <cell r="F9">
            <v>96</v>
          </cell>
          <cell r="G9">
            <v>61</v>
          </cell>
          <cell r="H9">
            <v>19.440000000000001</v>
          </cell>
          <cell r="I9" t="str">
            <v>NO</v>
          </cell>
          <cell r="J9">
            <v>33.840000000000003</v>
          </cell>
          <cell r="K9">
            <v>28.8</v>
          </cell>
        </row>
        <row r="10">
          <cell r="B10">
            <v>26.174999999999997</v>
          </cell>
          <cell r="C10">
            <v>31.9</v>
          </cell>
          <cell r="D10">
            <v>22.9</v>
          </cell>
          <cell r="E10">
            <v>79.041666666666671</v>
          </cell>
          <cell r="F10">
            <v>95</v>
          </cell>
          <cell r="G10">
            <v>51</v>
          </cell>
          <cell r="H10">
            <v>26.28</v>
          </cell>
          <cell r="I10" t="str">
            <v>N</v>
          </cell>
          <cell r="J10">
            <v>44.64</v>
          </cell>
          <cell r="K10">
            <v>0</v>
          </cell>
        </row>
        <row r="11">
          <cell r="B11">
            <v>24.679166666666671</v>
          </cell>
          <cell r="C11">
            <v>29.6</v>
          </cell>
          <cell r="D11">
            <v>22.7</v>
          </cell>
          <cell r="E11">
            <v>85.333333333333329</v>
          </cell>
          <cell r="F11">
            <v>95</v>
          </cell>
          <cell r="G11">
            <v>67</v>
          </cell>
          <cell r="H11">
            <v>19.8</v>
          </cell>
          <cell r="I11" t="str">
            <v>N</v>
          </cell>
          <cell r="J11">
            <v>42.84</v>
          </cell>
          <cell r="K11">
            <v>25.6</v>
          </cell>
        </row>
        <row r="12">
          <cell r="B12">
            <v>26.104166666666668</v>
          </cell>
          <cell r="C12">
            <v>33.200000000000003</v>
          </cell>
          <cell r="D12">
            <v>22.3</v>
          </cell>
          <cell r="E12">
            <v>78.791666666666671</v>
          </cell>
          <cell r="F12">
            <v>96</v>
          </cell>
          <cell r="G12">
            <v>47</v>
          </cell>
          <cell r="H12">
            <v>14.76</v>
          </cell>
          <cell r="I12" t="str">
            <v>N</v>
          </cell>
          <cell r="J12">
            <v>29.880000000000003</v>
          </cell>
          <cell r="K12">
            <v>0.2</v>
          </cell>
        </row>
        <row r="13">
          <cell r="B13">
            <v>27.608333333333334</v>
          </cell>
          <cell r="C13">
            <v>34.9</v>
          </cell>
          <cell r="D13">
            <v>20.399999999999999</v>
          </cell>
          <cell r="E13">
            <v>69.75</v>
          </cell>
          <cell r="F13">
            <v>89</v>
          </cell>
          <cell r="G13">
            <v>41</v>
          </cell>
          <cell r="H13">
            <v>43.2</v>
          </cell>
          <cell r="I13" t="str">
            <v>NE</v>
          </cell>
          <cell r="J13">
            <v>70.56</v>
          </cell>
          <cell r="K13">
            <v>7</v>
          </cell>
        </row>
        <row r="14">
          <cell r="B14">
            <v>26.212500000000002</v>
          </cell>
          <cell r="C14">
            <v>34.4</v>
          </cell>
          <cell r="D14">
            <v>18.2</v>
          </cell>
          <cell r="E14">
            <v>73.25</v>
          </cell>
          <cell r="F14">
            <v>96</v>
          </cell>
          <cell r="G14">
            <v>43</v>
          </cell>
          <cell r="H14">
            <v>37.800000000000004</v>
          </cell>
          <cell r="I14" t="str">
            <v>NE</v>
          </cell>
          <cell r="J14">
            <v>66.239999999999995</v>
          </cell>
          <cell r="K14">
            <v>14.399999999999999</v>
          </cell>
        </row>
        <row r="15">
          <cell r="B15">
            <v>26.212500000000002</v>
          </cell>
          <cell r="C15">
            <v>33.6</v>
          </cell>
          <cell r="D15">
            <v>21.2</v>
          </cell>
          <cell r="E15">
            <v>69.708333333333329</v>
          </cell>
          <cell r="F15">
            <v>91</v>
          </cell>
          <cell r="G15">
            <v>41</v>
          </cell>
          <cell r="H15">
            <v>18.36</v>
          </cell>
          <cell r="I15" t="str">
            <v>S</v>
          </cell>
          <cell r="J15">
            <v>46.800000000000004</v>
          </cell>
          <cell r="K15">
            <v>0</v>
          </cell>
        </row>
        <row r="16">
          <cell r="B16">
            <v>25.404166666666665</v>
          </cell>
          <cell r="C16">
            <v>32.1</v>
          </cell>
          <cell r="D16">
            <v>20.9</v>
          </cell>
          <cell r="E16">
            <v>77.5</v>
          </cell>
          <cell r="F16">
            <v>94</v>
          </cell>
          <cell r="G16">
            <v>53</v>
          </cell>
          <cell r="H16">
            <v>15.120000000000001</v>
          </cell>
          <cell r="I16" t="str">
            <v>O</v>
          </cell>
          <cell r="J16">
            <v>50.76</v>
          </cell>
          <cell r="K16">
            <v>16.8</v>
          </cell>
        </row>
        <row r="17">
          <cell r="B17">
            <v>26.987500000000001</v>
          </cell>
          <cell r="C17">
            <v>34.1</v>
          </cell>
          <cell r="D17">
            <v>22.7</v>
          </cell>
          <cell r="E17">
            <v>71.208333333333329</v>
          </cell>
          <cell r="F17">
            <v>93</v>
          </cell>
          <cell r="G17">
            <v>40</v>
          </cell>
          <cell r="H17">
            <v>23.400000000000002</v>
          </cell>
          <cell r="I17" t="str">
            <v>NE</v>
          </cell>
          <cell r="J17">
            <v>42.84</v>
          </cell>
          <cell r="K17">
            <v>0</v>
          </cell>
        </row>
        <row r="18">
          <cell r="B18">
            <v>28.604347826086954</v>
          </cell>
          <cell r="C18">
            <v>35.799999999999997</v>
          </cell>
          <cell r="D18">
            <v>23.6</v>
          </cell>
          <cell r="E18">
            <v>65.304347826086953</v>
          </cell>
          <cell r="F18">
            <v>89</v>
          </cell>
          <cell r="G18">
            <v>32</v>
          </cell>
          <cell r="H18">
            <v>14.76</v>
          </cell>
          <cell r="I18" t="str">
            <v>L</v>
          </cell>
          <cell r="J18">
            <v>39.6</v>
          </cell>
          <cell r="K18">
            <v>0</v>
          </cell>
        </row>
        <row r="19">
          <cell r="B19">
            <v>28.904166666666669</v>
          </cell>
          <cell r="C19">
            <v>35.6</v>
          </cell>
          <cell r="D19">
            <v>24.8</v>
          </cell>
          <cell r="E19">
            <v>66.041666666666671</v>
          </cell>
          <cell r="F19">
            <v>85</v>
          </cell>
          <cell r="G19">
            <v>40</v>
          </cell>
          <cell r="H19">
            <v>16.559999999999999</v>
          </cell>
          <cell r="I19" t="str">
            <v>SE</v>
          </cell>
          <cell r="J19">
            <v>58.32</v>
          </cell>
          <cell r="K19">
            <v>0</v>
          </cell>
        </row>
        <row r="20">
          <cell r="B20">
            <v>29.345833333333331</v>
          </cell>
          <cell r="C20">
            <v>36.200000000000003</v>
          </cell>
          <cell r="D20">
            <v>23.9</v>
          </cell>
          <cell r="E20">
            <v>62.333333333333336</v>
          </cell>
          <cell r="F20">
            <v>89</v>
          </cell>
          <cell r="G20">
            <v>33</v>
          </cell>
          <cell r="H20">
            <v>15.48</v>
          </cell>
          <cell r="I20" t="str">
            <v>NE</v>
          </cell>
          <cell r="J20">
            <v>30.240000000000002</v>
          </cell>
          <cell r="K20">
            <v>0</v>
          </cell>
        </row>
        <row r="21">
          <cell r="B21">
            <v>30.529166666666665</v>
          </cell>
          <cell r="C21">
            <v>36.799999999999997</v>
          </cell>
          <cell r="D21">
            <v>24.3</v>
          </cell>
          <cell r="E21">
            <v>58.541666666666664</v>
          </cell>
          <cell r="F21">
            <v>88</v>
          </cell>
          <cell r="G21">
            <v>32</v>
          </cell>
          <cell r="H21">
            <v>14.04</v>
          </cell>
          <cell r="I21" t="str">
            <v>N</v>
          </cell>
          <cell r="J21">
            <v>27</v>
          </cell>
          <cell r="K21">
            <v>0</v>
          </cell>
        </row>
        <row r="22">
          <cell r="B22">
            <v>26.366666666666671</v>
          </cell>
          <cell r="C22">
            <v>33.700000000000003</v>
          </cell>
          <cell r="D22">
            <v>22.4</v>
          </cell>
          <cell r="E22">
            <v>72.291666666666671</v>
          </cell>
          <cell r="F22">
            <v>96</v>
          </cell>
          <cell r="G22">
            <v>46</v>
          </cell>
          <cell r="H22">
            <v>21.96</v>
          </cell>
          <cell r="I22" t="str">
            <v>NE</v>
          </cell>
          <cell r="J22">
            <v>42.12</v>
          </cell>
          <cell r="K22">
            <v>19</v>
          </cell>
        </row>
        <row r="23">
          <cell r="B23">
            <v>24.254166666666666</v>
          </cell>
          <cell r="C23">
            <v>27.8</v>
          </cell>
          <cell r="D23">
            <v>22</v>
          </cell>
          <cell r="E23">
            <v>85.625</v>
          </cell>
          <cell r="F23">
            <v>95</v>
          </cell>
          <cell r="G23">
            <v>68</v>
          </cell>
          <cell r="H23">
            <v>13.32</v>
          </cell>
          <cell r="I23" t="str">
            <v>SO</v>
          </cell>
          <cell r="J23">
            <v>24.12</v>
          </cell>
          <cell r="K23">
            <v>6.8</v>
          </cell>
        </row>
        <row r="24">
          <cell r="B24">
            <v>25.079166666666666</v>
          </cell>
          <cell r="C24">
            <v>30.3</v>
          </cell>
          <cell r="D24">
            <v>21.7</v>
          </cell>
          <cell r="E24">
            <v>82</v>
          </cell>
          <cell r="F24">
            <v>96</v>
          </cell>
          <cell r="G24">
            <v>58</v>
          </cell>
          <cell r="H24">
            <v>12.6</v>
          </cell>
          <cell r="I24" t="str">
            <v>SO</v>
          </cell>
          <cell r="J24">
            <v>27.36</v>
          </cell>
          <cell r="K24">
            <v>18.399999999999999</v>
          </cell>
        </row>
        <row r="25">
          <cell r="B25">
            <v>27.849999999999998</v>
          </cell>
          <cell r="C25">
            <v>34.5</v>
          </cell>
          <cell r="D25">
            <v>22.7</v>
          </cell>
          <cell r="E25">
            <v>71.083333333333329</v>
          </cell>
          <cell r="F25">
            <v>93</v>
          </cell>
          <cell r="G25">
            <v>40</v>
          </cell>
          <cell r="H25">
            <v>15.48</v>
          </cell>
          <cell r="I25" t="str">
            <v>NO</v>
          </cell>
          <cell r="J25">
            <v>29.16</v>
          </cell>
          <cell r="K25">
            <v>0</v>
          </cell>
        </row>
        <row r="26">
          <cell r="B26">
            <v>30.270833333333339</v>
          </cell>
          <cell r="C26">
            <v>37.299999999999997</v>
          </cell>
          <cell r="D26">
            <v>24</v>
          </cell>
          <cell r="E26">
            <v>60.916666666666664</v>
          </cell>
          <cell r="F26">
            <v>89</v>
          </cell>
          <cell r="G26">
            <v>32</v>
          </cell>
          <cell r="H26">
            <v>15.120000000000001</v>
          </cell>
          <cell r="I26" t="str">
            <v>O</v>
          </cell>
          <cell r="J26">
            <v>30.6</v>
          </cell>
          <cell r="K26">
            <v>0</v>
          </cell>
        </row>
        <row r="27">
          <cell r="B27">
            <v>31.995833333333337</v>
          </cell>
          <cell r="C27">
            <v>38.1</v>
          </cell>
          <cell r="D27">
            <v>27.1</v>
          </cell>
          <cell r="E27">
            <v>52.416666666666664</v>
          </cell>
          <cell r="F27">
            <v>72</v>
          </cell>
          <cell r="G27">
            <v>26</v>
          </cell>
          <cell r="H27">
            <v>11.879999999999999</v>
          </cell>
          <cell r="I27" t="str">
            <v>SE</v>
          </cell>
          <cell r="J27">
            <v>24.840000000000003</v>
          </cell>
          <cell r="K27">
            <v>0</v>
          </cell>
        </row>
        <row r="28">
          <cell r="B28">
            <v>28.679166666666664</v>
          </cell>
          <cell r="C28">
            <v>33.700000000000003</v>
          </cell>
          <cell r="D28">
            <v>25.3</v>
          </cell>
          <cell r="E28">
            <v>64.791666666666671</v>
          </cell>
          <cell r="F28">
            <v>81</v>
          </cell>
          <cell r="G28">
            <v>43</v>
          </cell>
          <cell r="H28">
            <v>20.52</v>
          </cell>
          <cell r="I28" t="str">
            <v>SE</v>
          </cell>
          <cell r="J28">
            <v>45</v>
          </cell>
          <cell r="K28">
            <v>0</v>
          </cell>
        </row>
        <row r="29">
          <cell r="B29">
            <v>28.283333333333328</v>
          </cell>
          <cell r="C29">
            <v>35.1</v>
          </cell>
          <cell r="D29">
            <v>22.7</v>
          </cell>
          <cell r="E29">
            <v>68.625</v>
          </cell>
          <cell r="F29">
            <v>91</v>
          </cell>
          <cell r="G29">
            <v>42</v>
          </cell>
          <cell r="H29">
            <v>11.520000000000001</v>
          </cell>
          <cell r="I29" t="str">
            <v>L</v>
          </cell>
          <cell r="J29">
            <v>25.2</v>
          </cell>
          <cell r="K29">
            <v>0</v>
          </cell>
        </row>
        <row r="30">
          <cell r="B30">
            <v>27.720833333333331</v>
          </cell>
          <cell r="C30">
            <v>33.799999999999997</v>
          </cell>
          <cell r="D30">
            <v>24.1</v>
          </cell>
          <cell r="E30">
            <v>71.666666666666671</v>
          </cell>
          <cell r="F30">
            <v>87</v>
          </cell>
          <cell r="G30">
            <v>45</v>
          </cell>
          <cell r="H30">
            <v>19.8</v>
          </cell>
          <cell r="I30" t="str">
            <v>L</v>
          </cell>
          <cell r="J30">
            <v>39.6</v>
          </cell>
          <cell r="K30">
            <v>0</v>
          </cell>
        </row>
        <row r="31">
          <cell r="B31">
            <v>26.433333333333326</v>
          </cell>
          <cell r="C31">
            <v>32.9</v>
          </cell>
          <cell r="D31">
            <v>21.7</v>
          </cell>
          <cell r="E31">
            <v>71.5</v>
          </cell>
          <cell r="F31">
            <v>95</v>
          </cell>
          <cell r="G31">
            <v>40</v>
          </cell>
          <cell r="H31">
            <v>18.720000000000002</v>
          </cell>
          <cell r="I31" t="str">
            <v>NE</v>
          </cell>
          <cell r="J31">
            <v>46.080000000000005</v>
          </cell>
          <cell r="K31">
            <v>0</v>
          </cell>
        </row>
        <row r="32">
          <cell r="B32">
            <v>25.420833333333334</v>
          </cell>
          <cell r="C32">
            <v>33.4</v>
          </cell>
          <cell r="D32">
            <v>21.3</v>
          </cell>
          <cell r="E32">
            <v>71.958333333333329</v>
          </cell>
          <cell r="F32">
            <v>90</v>
          </cell>
          <cell r="G32">
            <v>41</v>
          </cell>
          <cell r="H32">
            <v>27</v>
          </cell>
          <cell r="I32" t="str">
            <v>NE</v>
          </cell>
          <cell r="J32">
            <v>65.160000000000011</v>
          </cell>
          <cell r="K32">
            <v>0.2</v>
          </cell>
        </row>
        <row r="33">
          <cell r="B33">
            <v>27.787500000000005</v>
          </cell>
          <cell r="C33">
            <v>35.799999999999997</v>
          </cell>
          <cell r="D33">
            <v>21.8</v>
          </cell>
          <cell r="E33">
            <v>64.166666666666671</v>
          </cell>
          <cell r="F33">
            <v>87</v>
          </cell>
          <cell r="G33">
            <v>32</v>
          </cell>
          <cell r="H33">
            <v>12.24</v>
          </cell>
          <cell r="I33" t="str">
            <v>N</v>
          </cell>
          <cell r="J33">
            <v>30.240000000000002</v>
          </cell>
          <cell r="K33">
            <v>0</v>
          </cell>
        </row>
        <row r="34">
          <cell r="B34">
            <v>28.433333333333334</v>
          </cell>
          <cell r="C34">
            <v>36.1</v>
          </cell>
          <cell r="D34">
            <v>23.7</v>
          </cell>
          <cell r="E34">
            <v>64.041666666666671</v>
          </cell>
          <cell r="F34">
            <v>88</v>
          </cell>
          <cell r="G34">
            <v>33</v>
          </cell>
          <cell r="H34">
            <v>14.4</v>
          </cell>
          <cell r="I34" t="str">
            <v>SO</v>
          </cell>
          <cell r="J34">
            <v>43.2</v>
          </cell>
          <cell r="K34">
            <v>0</v>
          </cell>
        </row>
        <row r="35">
          <cell r="B35">
            <v>28.670833333333338</v>
          </cell>
          <cell r="C35">
            <v>37.1</v>
          </cell>
          <cell r="D35">
            <v>22.8</v>
          </cell>
          <cell r="E35">
            <v>61.833333333333336</v>
          </cell>
          <cell r="F35">
            <v>87</v>
          </cell>
          <cell r="G35">
            <v>29</v>
          </cell>
          <cell r="H35">
            <v>14.04</v>
          </cell>
          <cell r="I35" t="str">
            <v>SE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27.762499999999992</v>
          </cell>
          <cell r="C5">
            <v>32.700000000000003</v>
          </cell>
          <cell r="D5">
            <v>24.4</v>
          </cell>
          <cell r="E5">
            <v>80.36363636363636</v>
          </cell>
          <cell r="F5">
            <v>99</v>
          </cell>
          <cell r="G5">
            <v>57</v>
          </cell>
          <cell r="H5">
            <v>13.32</v>
          </cell>
          <cell r="I5" t="str">
            <v>N</v>
          </cell>
          <cell r="J5">
            <v>29.16</v>
          </cell>
          <cell r="K5">
            <v>8.4</v>
          </cell>
        </row>
        <row r="6">
          <cell r="B6">
            <v>28.149999999999995</v>
          </cell>
          <cell r="C6">
            <v>33</v>
          </cell>
          <cell r="D6">
            <v>24.4</v>
          </cell>
          <cell r="E6">
            <v>75.791666666666671</v>
          </cell>
          <cell r="F6">
            <v>96</v>
          </cell>
          <cell r="G6">
            <v>49</v>
          </cell>
          <cell r="H6">
            <v>16.2</v>
          </cell>
          <cell r="I6" t="str">
            <v>N</v>
          </cell>
          <cell r="J6">
            <v>32.76</v>
          </cell>
          <cell r="K6">
            <v>0</v>
          </cell>
        </row>
        <row r="7">
          <cell r="B7">
            <v>29.129166666666666</v>
          </cell>
          <cell r="C7">
            <v>34.6</v>
          </cell>
          <cell r="D7">
            <v>24</v>
          </cell>
          <cell r="E7">
            <v>68.875</v>
          </cell>
          <cell r="F7">
            <v>100</v>
          </cell>
          <cell r="G7">
            <v>44</v>
          </cell>
          <cell r="H7">
            <v>15.120000000000001</v>
          </cell>
          <cell r="I7" t="str">
            <v>N</v>
          </cell>
          <cell r="J7">
            <v>36.36</v>
          </cell>
          <cell r="K7">
            <v>0</v>
          </cell>
        </row>
        <row r="8">
          <cell r="B8">
            <v>29.016666666666666</v>
          </cell>
          <cell r="C8">
            <v>34.700000000000003</v>
          </cell>
          <cell r="D8">
            <v>24.6</v>
          </cell>
          <cell r="E8">
            <v>72.041666666666671</v>
          </cell>
          <cell r="F8">
            <v>93</v>
          </cell>
          <cell r="G8">
            <v>48</v>
          </cell>
          <cell r="H8">
            <v>12.6</v>
          </cell>
          <cell r="I8" t="str">
            <v>NO</v>
          </cell>
          <cell r="J8">
            <v>41.4</v>
          </cell>
          <cell r="K8">
            <v>0.2</v>
          </cell>
        </row>
        <row r="9">
          <cell r="B9">
            <v>26.787499999999998</v>
          </cell>
          <cell r="C9">
            <v>31.3</v>
          </cell>
          <cell r="D9">
            <v>22.6</v>
          </cell>
          <cell r="E9">
            <v>79.590909090909093</v>
          </cell>
          <cell r="F9">
            <v>100</v>
          </cell>
          <cell r="G9">
            <v>61</v>
          </cell>
          <cell r="H9">
            <v>11.16</v>
          </cell>
          <cell r="I9" t="str">
            <v>N</v>
          </cell>
          <cell r="J9">
            <v>24.48</v>
          </cell>
          <cell r="K9">
            <v>6.0000000000000009</v>
          </cell>
        </row>
        <row r="10">
          <cell r="B10">
            <v>28.316666666666666</v>
          </cell>
          <cell r="C10">
            <v>34.200000000000003</v>
          </cell>
          <cell r="D10">
            <v>23.9</v>
          </cell>
          <cell r="E10">
            <v>73.045454545454547</v>
          </cell>
          <cell r="F10">
            <v>100</v>
          </cell>
          <cell r="G10">
            <v>44</v>
          </cell>
          <cell r="H10">
            <v>16.559999999999999</v>
          </cell>
          <cell r="I10" t="str">
            <v>N</v>
          </cell>
          <cell r="J10">
            <v>38.880000000000003</v>
          </cell>
          <cell r="K10">
            <v>0</v>
          </cell>
        </row>
        <row r="11">
          <cell r="B11">
            <v>27.554166666666664</v>
          </cell>
          <cell r="C11">
            <v>33.5</v>
          </cell>
          <cell r="D11">
            <v>24.9</v>
          </cell>
          <cell r="E11">
            <v>75.5</v>
          </cell>
          <cell r="F11">
            <v>88</v>
          </cell>
          <cell r="G11">
            <v>52</v>
          </cell>
          <cell r="H11">
            <v>17.64</v>
          </cell>
          <cell r="I11" t="str">
            <v>N</v>
          </cell>
          <cell r="J11">
            <v>42.480000000000004</v>
          </cell>
          <cell r="K11">
            <v>0</v>
          </cell>
        </row>
        <row r="12">
          <cell r="B12">
            <v>26.57083333333334</v>
          </cell>
          <cell r="C12">
            <v>31.3</v>
          </cell>
          <cell r="D12">
            <v>24.1</v>
          </cell>
          <cell r="E12">
            <v>79.625</v>
          </cell>
          <cell r="F12">
            <v>93</v>
          </cell>
          <cell r="G12">
            <v>55</v>
          </cell>
          <cell r="H12">
            <v>19.079999999999998</v>
          </cell>
          <cell r="I12" t="str">
            <v>N</v>
          </cell>
          <cell r="J12">
            <v>38.519999999999996</v>
          </cell>
          <cell r="K12">
            <v>0</v>
          </cell>
        </row>
        <row r="13">
          <cell r="B13">
            <v>28.3125</v>
          </cell>
          <cell r="C13">
            <v>34.799999999999997</v>
          </cell>
          <cell r="D13">
            <v>22.6</v>
          </cell>
          <cell r="E13">
            <v>68.333333333333329</v>
          </cell>
          <cell r="F13">
            <v>100</v>
          </cell>
          <cell r="G13">
            <v>42</v>
          </cell>
          <cell r="H13">
            <v>15.48</v>
          </cell>
          <cell r="I13" t="str">
            <v>N</v>
          </cell>
          <cell r="J13">
            <v>34.200000000000003</v>
          </cell>
          <cell r="K13">
            <v>0</v>
          </cell>
        </row>
        <row r="14">
          <cell r="B14">
            <v>26.495833333333337</v>
          </cell>
          <cell r="C14">
            <v>33.4</v>
          </cell>
          <cell r="D14">
            <v>21</v>
          </cell>
          <cell r="E14">
            <v>64</v>
          </cell>
          <cell r="F14">
            <v>100</v>
          </cell>
          <cell r="G14">
            <v>39</v>
          </cell>
          <cell r="H14">
            <v>22.32</v>
          </cell>
          <cell r="I14" t="str">
            <v>N</v>
          </cell>
          <cell r="J14">
            <v>68.039999999999992</v>
          </cell>
          <cell r="K14">
            <v>2.2000000000000002</v>
          </cell>
        </row>
        <row r="15">
          <cell r="B15">
            <v>26.908333333333328</v>
          </cell>
          <cell r="C15">
            <v>32.799999999999997</v>
          </cell>
          <cell r="D15">
            <v>22.5</v>
          </cell>
          <cell r="E15">
            <v>70</v>
          </cell>
          <cell r="F15">
            <v>92</v>
          </cell>
          <cell r="G15">
            <v>48</v>
          </cell>
          <cell r="H15">
            <v>11.879999999999999</v>
          </cell>
          <cell r="I15" t="str">
            <v>N</v>
          </cell>
          <cell r="J15">
            <v>39.96</v>
          </cell>
          <cell r="K15">
            <v>5.6</v>
          </cell>
        </row>
        <row r="16">
          <cell r="B16">
            <v>26.620833333333326</v>
          </cell>
          <cell r="C16">
            <v>33.5</v>
          </cell>
          <cell r="D16">
            <v>22.5</v>
          </cell>
          <cell r="E16">
            <v>69.588235294117652</v>
          </cell>
          <cell r="F16">
            <v>100</v>
          </cell>
          <cell r="G16">
            <v>44</v>
          </cell>
          <cell r="H16">
            <v>13.68</v>
          </cell>
          <cell r="I16" t="str">
            <v>N</v>
          </cell>
          <cell r="J16">
            <v>23.759999999999998</v>
          </cell>
          <cell r="K16">
            <v>0.2</v>
          </cell>
        </row>
        <row r="17">
          <cell r="B17">
            <v>27.612499999999997</v>
          </cell>
          <cell r="C17">
            <v>34.4</v>
          </cell>
          <cell r="D17">
            <v>22.5</v>
          </cell>
          <cell r="E17">
            <v>69.478260869565219</v>
          </cell>
          <cell r="F17">
            <v>100</v>
          </cell>
          <cell r="G17">
            <v>34</v>
          </cell>
          <cell r="H17">
            <v>16.559999999999999</v>
          </cell>
          <cell r="I17" t="str">
            <v>N</v>
          </cell>
          <cell r="J17">
            <v>32.76</v>
          </cell>
          <cell r="K17">
            <v>0</v>
          </cell>
        </row>
        <row r="18">
          <cell r="B18">
            <v>28.904166666666658</v>
          </cell>
          <cell r="C18">
            <v>36</v>
          </cell>
          <cell r="D18">
            <v>22.8</v>
          </cell>
          <cell r="E18">
            <v>64.458333333333329</v>
          </cell>
          <cell r="F18">
            <v>100</v>
          </cell>
          <cell r="G18">
            <v>33</v>
          </cell>
          <cell r="H18">
            <v>14.4</v>
          </cell>
          <cell r="I18" t="str">
            <v>N</v>
          </cell>
          <cell r="J18">
            <v>28.08</v>
          </cell>
          <cell r="K18">
            <v>0</v>
          </cell>
        </row>
        <row r="19">
          <cell r="B19">
            <v>29.425000000000001</v>
          </cell>
          <cell r="C19">
            <v>35.200000000000003</v>
          </cell>
          <cell r="D19">
            <v>24.3</v>
          </cell>
          <cell r="E19">
            <v>64.791666666666671</v>
          </cell>
          <cell r="F19">
            <v>91</v>
          </cell>
          <cell r="G19">
            <v>40</v>
          </cell>
          <cell r="H19">
            <v>15.48</v>
          </cell>
          <cell r="I19" t="str">
            <v>N</v>
          </cell>
          <cell r="J19">
            <v>34.200000000000003</v>
          </cell>
          <cell r="K19">
            <v>0</v>
          </cell>
        </row>
        <row r="20">
          <cell r="B20">
            <v>29.762499999999999</v>
          </cell>
          <cell r="C20">
            <v>36.200000000000003</v>
          </cell>
          <cell r="D20">
            <v>24.1</v>
          </cell>
          <cell r="E20">
            <v>61.916666666666664</v>
          </cell>
          <cell r="F20">
            <v>87</v>
          </cell>
          <cell r="G20">
            <v>34</v>
          </cell>
          <cell r="H20">
            <v>14.4</v>
          </cell>
          <cell r="I20" t="str">
            <v>N</v>
          </cell>
          <cell r="J20">
            <v>35.28</v>
          </cell>
          <cell r="K20">
            <v>0</v>
          </cell>
        </row>
        <row r="21">
          <cell r="B21">
            <v>30.224999999999998</v>
          </cell>
          <cell r="C21">
            <v>37</v>
          </cell>
          <cell r="D21">
            <v>23.9</v>
          </cell>
          <cell r="E21">
            <v>61.416666666666664</v>
          </cell>
          <cell r="F21">
            <v>91</v>
          </cell>
          <cell r="G21">
            <v>33</v>
          </cell>
          <cell r="H21">
            <v>16.2</v>
          </cell>
          <cell r="I21" t="str">
            <v>N</v>
          </cell>
          <cell r="J21">
            <v>36</v>
          </cell>
          <cell r="K21">
            <v>0</v>
          </cell>
        </row>
        <row r="22">
          <cell r="B22">
            <v>27.3</v>
          </cell>
          <cell r="C22">
            <v>33.700000000000003</v>
          </cell>
          <cell r="D22">
            <v>24.4</v>
          </cell>
          <cell r="E22">
            <v>74.916666666666671</v>
          </cell>
          <cell r="F22">
            <v>100</v>
          </cell>
          <cell r="G22">
            <v>45</v>
          </cell>
          <cell r="H22">
            <v>16.2</v>
          </cell>
          <cell r="I22" t="str">
            <v>N</v>
          </cell>
          <cell r="J22">
            <v>30.6</v>
          </cell>
          <cell r="K22">
            <v>7.4</v>
          </cell>
        </row>
        <row r="23">
          <cell r="B23">
            <v>24.983333333333338</v>
          </cell>
          <cell r="C23">
            <v>28.7</v>
          </cell>
          <cell r="D23">
            <v>23.3</v>
          </cell>
          <cell r="E23">
            <v>79.933333333333337</v>
          </cell>
          <cell r="F23">
            <v>99</v>
          </cell>
          <cell r="G23">
            <v>64</v>
          </cell>
          <cell r="H23">
            <v>9</v>
          </cell>
          <cell r="I23" t="str">
            <v>SO</v>
          </cell>
          <cell r="J23">
            <v>27.720000000000002</v>
          </cell>
          <cell r="K23">
            <v>1.5999999999999999</v>
          </cell>
        </row>
        <row r="24">
          <cell r="B24">
            <v>26.020833333333332</v>
          </cell>
          <cell r="C24">
            <v>32.299999999999997</v>
          </cell>
          <cell r="D24">
            <v>21.9</v>
          </cell>
          <cell r="E24">
            <v>73.916666666666671</v>
          </cell>
          <cell r="F24">
            <v>90</v>
          </cell>
          <cell r="G24">
            <v>48</v>
          </cell>
          <cell r="H24">
            <v>7.5600000000000005</v>
          </cell>
          <cell r="I24" t="str">
            <v>SO</v>
          </cell>
          <cell r="J24">
            <v>18.36</v>
          </cell>
          <cell r="K24">
            <v>0</v>
          </cell>
        </row>
        <row r="25">
          <cell r="B25">
            <v>27.987500000000001</v>
          </cell>
          <cell r="C25">
            <v>34.9</v>
          </cell>
          <cell r="D25">
            <v>22.9</v>
          </cell>
          <cell r="E25">
            <v>68.095238095238102</v>
          </cell>
          <cell r="F25">
            <v>94</v>
          </cell>
          <cell r="G25">
            <v>41</v>
          </cell>
          <cell r="H25">
            <v>14.76</v>
          </cell>
          <cell r="I25" t="str">
            <v>N</v>
          </cell>
          <cell r="J25">
            <v>29.52</v>
          </cell>
          <cell r="K25">
            <v>0</v>
          </cell>
        </row>
        <row r="26">
          <cell r="B26">
            <v>29.625</v>
          </cell>
          <cell r="C26">
            <v>37.700000000000003</v>
          </cell>
          <cell r="D26">
            <v>22.3</v>
          </cell>
          <cell r="E26">
            <v>57.789473684210527</v>
          </cell>
          <cell r="F26">
            <v>100</v>
          </cell>
          <cell r="G26">
            <v>28</v>
          </cell>
          <cell r="H26">
            <v>11.879999999999999</v>
          </cell>
          <cell r="I26" t="str">
            <v>N</v>
          </cell>
          <cell r="J26">
            <v>27.720000000000002</v>
          </cell>
          <cell r="K26">
            <v>0</v>
          </cell>
        </row>
        <row r="27">
          <cell r="B27">
            <v>31.55</v>
          </cell>
          <cell r="C27">
            <v>39.299999999999997</v>
          </cell>
          <cell r="D27">
            <v>23.8</v>
          </cell>
          <cell r="E27">
            <v>59.25</v>
          </cell>
          <cell r="F27">
            <v>100</v>
          </cell>
          <cell r="G27">
            <v>28</v>
          </cell>
          <cell r="H27">
            <v>10.8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28.175000000000001</v>
          </cell>
          <cell r="C28">
            <v>35.200000000000003</v>
          </cell>
          <cell r="D28">
            <v>23.3</v>
          </cell>
          <cell r="E28">
            <v>67.913043478260875</v>
          </cell>
          <cell r="F28">
            <v>100</v>
          </cell>
          <cell r="G28">
            <v>39</v>
          </cell>
          <cell r="H28">
            <v>18.720000000000002</v>
          </cell>
          <cell r="I28" t="str">
            <v>S</v>
          </cell>
          <cell r="J28">
            <v>50.4</v>
          </cell>
          <cell r="K28">
            <v>2.4000000000000004</v>
          </cell>
        </row>
        <row r="29">
          <cell r="B29">
            <v>27.804166666666671</v>
          </cell>
          <cell r="C29">
            <v>35.9</v>
          </cell>
          <cell r="D29">
            <v>21.7</v>
          </cell>
          <cell r="E29">
            <v>51.07692307692308</v>
          </cell>
          <cell r="F29">
            <v>100</v>
          </cell>
          <cell r="G29">
            <v>26</v>
          </cell>
          <cell r="H29">
            <v>9</v>
          </cell>
          <cell r="I29" t="str">
            <v>N</v>
          </cell>
          <cell r="J29">
            <v>22.68</v>
          </cell>
          <cell r="K29">
            <v>0</v>
          </cell>
        </row>
        <row r="30">
          <cell r="B30">
            <v>29.558333333333334</v>
          </cell>
          <cell r="C30">
            <v>36</v>
          </cell>
          <cell r="D30">
            <v>23.6</v>
          </cell>
          <cell r="E30">
            <v>65.916666666666671</v>
          </cell>
          <cell r="F30">
            <v>100</v>
          </cell>
          <cell r="G30">
            <v>38</v>
          </cell>
          <cell r="H30">
            <v>12.24</v>
          </cell>
          <cell r="I30" t="str">
            <v>SE</v>
          </cell>
          <cell r="J30">
            <v>31.680000000000003</v>
          </cell>
          <cell r="K30">
            <v>0</v>
          </cell>
        </row>
        <row r="31">
          <cell r="B31">
            <v>28.762500000000003</v>
          </cell>
          <cell r="C31">
            <v>34.799999999999997</v>
          </cell>
          <cell r="D31">
            <v>23.2</v>
          </cell>
          <cell r="E31">
            <v>63.25</v>
          </cell>
          <cell r="F31">
            <v>89</v>
          </cell>
          <cell r="G31">
            <v>36</v>
          </cell>
          <cell r="H31">
            <v>13.32</v>
          </cell>
          <cell r="I31" t="str">
            <v>NE</v>
          </cell>
          <cell r="J31">
            <v>30.6</v>
          </cell>
          <cell r="K31">
            <v>0</v>
          </cell>
        </row>
        <row r="32">
          <cell r="B32">
            <v>26.466666666666672</v>
          </cell>
          <cell r="C32">
            <v>31.7</v>
          </cell>
          <cell r="D32">
            <v>23.3</v>
          </cell>
          <cell r="E32">
            <v>70.083333333333329</v>
          </cell>
          <cell r="F32">
            <v>85</v>
          </cell>
          <cell r="G32">
            <v>49</v>
          </cell>
          <cell r="H32">
            <v>16.559999999999999</v>
          </cell>
          <cell r="I32" t="str">
            <v>NE</v>
          </cell>
          <cell r="J32">
            <v>55.800000000000004</v>
          </cell>
          <cell r="K32">
            <v>0.2</v>
          </cell>
        </row>
        <row r="33">
          <cell r="B33">
            <v>26.616666666666671</v>
          </cell>
          <cell r="C33">
            <v>33.6</v>
          </cell>
          <cell r="D33">
            <v>22.4</v>
          </cell>
          <cell r="E33">
            <v>71.041666666666671</v>
          </cell>
          <cell r="F33">
            <v>100</v>
          </cell>
          <cell r="G33">
            <v>44</v>
          </cell>
          <cell r="H33">
            <v>17.64</v>
          </cell>
          <cell r="I33" t="str">
            <v>N</v>
          </cell>
          <cell r="J33">
            <v>38.880000000000003</v>
          </cell>
          <cell r="K33">
            <v>0</v>
          </cell>
        </row>
        <row r="34">
          <cell r="B34">
            <v>28.208333333333329</v>
          </cell>
          <cell r="C34">
            <v>35.6</v>
          </cell>
          <cell r="D34">
            <v>21.7</v>
          </cell>
          <cell r="E34">
            <v>60.35</v>
          </cell>
          <cell r="F34">
            <v>100</v>
          </cell>
          <cell r="G34">
            <v>35</v>
          </cell>
          <cell r="H34">
            <v>15.48</v>
          </cell>
          <cell r="I34" t="str">
            <v>N</v>
          </cell>
          <cell r="J34">
            <v>30.6</v>
          </cell>
          <cell r="K34">
            <v>0</v>
          </cell>
        </row>
        <row r="35">
          <cell r="B35">
            <v>28.208333333333339</v>
          </cell>
          <cell r="C35">
            <v>37.5</v>
          </cell>
          <cell r="D35">
            <v>22.2</v>
          </cell>
          <cell r="E35">
            <v>66.083333333333329</v>
          </cell>
          <cell r="F35">
            <v>100</v>
          </cell>
          <cell r="G35">
            <v>34</v>
          </cell>
          <cell r="H35">
            <v>11.16</v>
          </cell>
          <cell r="I35" t="str">
            <v>SE</v>
          </cell>
          <cell r="J35">
            <v>33.480000000000004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27.570833333333336</v>
          </cell>
          <cell r="C5">
            <v>33.799999999999997</v>
          </cell>
          <cell r="D5">
            <v>22.7</v>
          </cell>
          <cell r="E5">
            <v>77.625</v>
          </cell>
          <cell r="F5">
            <v>96</v>
          </cell>
          <cell r="G5">
            <v>49</v>
          </cell>
          <cell r="H5">
            <v>10.8</v>
          </cell>
          <cell r="I5" t="str">
            <v>SO</v>
          </cell>
          <cell r="J5">
            <v>38.880000000000003</v>
          </cell>
          <cell r="K5">
            <v>24.999999999999996</v>
          </cell>
        </row>
        <row r="6">
          <cell r="B6">
            <v>27.587499999999991</v>
          </cell>
          <cell r="C6">
            <v>32.4</v>
          </cell>
          <cell r="D6">
            <v>24.3</v>
          </cell>
          <cell r="E6">
            <v>79.333333333333329</v>
          </cell>
          <cell r="F6">
            <v>93</v>
          </cell>
          <cell r="G6">
            <v>59</v>
          </cell>
          <cell r="H6">
            <v>15.120000000000001</v>
          </cell>
          <cell r="I6" t="str">
            <v>S</v>
          </cell>
          <cell r="J6">
            <v>34.56</v>
          </cell>
          <cell r="K6">
            <v>0.4</v>
          </cell>
        </row>
        <row r="7">
          <cell r="B7">
            <v>28.324999999999999</v>
          </cell>
          <cell r="C7">
            <v>34.6</v>
          </cell>
          <cell r="D7">
            <v>24.1</v>
          </cell>
          <cell r="E7">
            <v>72.666666666666671</v>
          </cell>
          <cell r="F7">
            <v>90</v>
          </cell>
          <cell r="G7">
            <v>44</v>
          </cell>
          <cell r="H7">
            <v>15.840000000000002</v>
          </cell>
          <cell r="I7" t="str">
            <v>SO</v>
          </cell>
          <cell r="J7">
            <v>37.440000000000005</v>
          </cell>
          <cell r="K7">
            <v>0.4</v>
          </cell>
        </row>
        <row r="8">
          <cell r="B8">
            <v>28.537499999999998</v>
          </cell>
          <cell r="C8">
            <v>34.6</v>
          </cell>
          <cell r="D8">
            <v>23.9</v>
          </cell>
          <cell r="E8">
            <v>73.166666666666671</v>
          </cell>
          <cell r="F8">
            <v>91</v>
          </cell>
          <cell r="G8">
            <v>49</v>
          </cell>
          <cell r="H8">
            <v>13.68</v>
          </cell>
          <cell r="I8" t="str">
            <v>S</v>
          </cell>
          <cell r="J8">
            <v>34.56</v>
          </cell>
          <cell r="K8">
            <v>1.4000000000000001</v>
          </cell>
        </row>
        <row r="9">
          <cell r="B9">
            <v>24.545833333333338</v>
          </cell>
          <cell r="C9">
            <v>29</v>
          </cell>
          <cell r="D9">
            <v>21.6</v>
          </cell>
          <cell r="E9">
            <v>87.958333333333329</v>
          </cell>
          <cell r="F9">
            <v>98</v>
          </cell>
          <cell r="G9">
            <v>67</v>
          </cell>
          <cell r="H9">
            <v>17.28</v>
          </cell>
          <cell r="I9" t="str">
            <v>SO</v>
          </cell>
          <cell r="J9">
            <v>38.880000000000003</v>
          </cell>
          <cell r="K9">
            <v>26.2</v>
          </cell>
        </row>
        <row r="10">
          <cell r="B10">
            <v>26.033333333333335</v>
          </cell>
          <cell r="C10">
            <v>32.6</v>
          </cell>
          <cell r="D10">
            <v>22</v>
          </cell>
          <cell r="E10">
            <v>84.125</v>
          </cell>
          <cell r="F10">
            <v>98</v>
          </cell>
          <cell r="G10">
            <v>57</v>
          </cell>
          <cell r="H10">
            <v>14.76</v>
          </cell>
          <cell r="I10" t="str">
            <v>S</v>
          </cell>
          <cell r="J10">
            <v>41.04</v>
          </cell>
          <cell r="K10">
            <v>36.799999999999997</v>
          </cell>
        </row>
        <row r="11">
          <cell r="B11">
            <v>25.358333333333331</v>
          </cell>
          <cell r="C11">
            <v>30.9</v>
          </cell>
          <cell r="D11">
            <v>23</v>
          </cell>
          <cell r="E11">
            <v>85.041666666666671</v>
          </cell>
          <cell r="F11">
            <v>94</v>
          </cell>
          <cell r="G11">
            <v>64</v>
          </cell>
          <cell r="H11">
            <v>14.76</v>
          </cell>
          <cell r="I11" t="str">
            <v>SO</v>
          </cell>
          <cell r="J11">
            <v>39.24</v>
          </cell>
          <cell r="K11">
            <v>2.2000000000000002</v>
          </cell>
        </row>
        <row r="12">
          <cell r="B12">
            <v>25.362499999999997</v>
          </cell>
          <cell r="C12">
            <v>30.6</v>
          </cell>
          <cell r="D12">
            <v>22.9</v>
          </cell>
          <cell r="E12">
            <v>86.041666666666671</v>
          </cell>
          <cell r="F12">
            <v>96</v>
          </cell>
          <cell r="G12">
            <v>62</v>
          </cell>
          <cell r="H12">
            <v>13.68</v>
          </cell>
          <cell r="I12" t="str">
            <v>SO</v>
          </cell>
          <cell r="J12">
            <v>34.200000000000003</v>
          </cell>
          <cell r="K12">
            <v>0.4</v>
          </cell>
        </row>
        <row r="13">
          <cell r="B13">
            <v>27.291666666666671</v>
          </cell>
          <cell r="C13">
            <v>33.1</v>
          </cell>
          <cell r="D13">
            <v>23.2</v>
          </cell>
          <cell r="E13">
            <v>75</v>
          </cell>
          <cell r="F13">
            <v>90</v>
          </cell>
          <cell r="G13">
            <v>53</v>
          </cell>
          <cell r="H13">
            <v>14.76</v>
          </cell>
          <cell r="I13" t="str">
            <v>SO</v>
          </cell>
          <cell r="J13">
            <v>47.88</v>
          </cell>
          <cell r="K13">
            <v>0.2</v>
          </cell>
        </row>
        <row r="14">
          <cell r="B14">
            <v>26.958333333333329</v>
          </cell>
          <cell r="C14">
            <v>33.9</v>
          </cell>
          <cell r="D14">
            <v>21.3</v>
          </cell>
          <cell r="E14">
            <v>70.583333333333329</v>
          </cell>
          <cell r="F14">
            <v>93</v>
          </cell>
          <cell r="G14">
            <v>41</v>
          </cell>
          <cell r="H14">
            <v>12.6</v>
          </cell>
          <cell r="I14" t="str">
            <v>S</v>
          </cell>
          <cell r="J14">
            <v>33.480000000000004</v>
          </cell>
          <cell r="K14">
            <v>0</v>
          </cell>
        </row>
        <row r="15">
          <cell r="B15">
            <v>26.566666666666666</v>
          </cell>
          <cell r="C15">
            <v>33.200000000000003</v>
          </cell>
          <cell r="D15">
            <v>21.4</v>
          </cell>
          <cell r="E15">
            <v>70.375</v>
          </cell>
          <cell r="F15">
            <v>92</v>
          </cell>
          <cell r="G15">
            <v>46</v>
          </cell>
          <cell r="H15">
            <v>17.28</v>
          </cell>
          <cell r="I15" t="str">
            <v>NO</v>
          </cell>
          <cell r="J15">
            <v>60.12</v>
          </cell>
          <cell r="K15">
            <v>1</v>
          </cell>
        </row>
        <row r="16">
          <cell r="B16">
            <v>26.191666666666666</v>
          </cell>
          <cell r="C16">
            <v>32.9</v>
          </cell>
          <cell r="D16">
            <v>21.5</v>
          </cell>
          <cell r="E16">
            <v>76.666666666666671</v>
          </cell>
          <cell r="F16">
            <v>93</v>
          </cell>
          <cell r="G16">
            <v>49</v>
          </cell>
          <cell r="H16">
            <v>13.68</v>
          </cell>
          <cell r="I16" t="str">
            <v>SO</v>
          </cell>
          <cell r="J16">
            <v>41.4</v>
          </cell>
          <cell r="K16">
            <v>2.2000000000000002</v>
          </cell>
        </row>
        <row r="17">
          <cell r="B17">
            <v>26.795833333333331</v>
          </cell>
          <cell r="C17">
            <v>33.700000000000003</v>
          </cell>
          <cell r="D17">
            <v>23</v>
          </cell>
          <cell r="E17">
            <v>76.166666666666671</v>
          </cell>
          <cell r="F17">
            <v>93</v>
          </cell>
          <cell r="G17">
            <v>46</v>
          </cell>
          <cell r="H17">
            <v>12.6</v>
          </cell>
          <cell r="I17" t="str">
            <v>SO</v>
          </cell>
          <cell r="J17">
            <v>38.159999999999997</v>
          </cell>
          <cell r="K17">
            <v>0</v>
          </cell>
        </row>
        <row r="18">
          <cell r="B18">
            <v>27.987500000000001</v>
          </cell>
          <cell r="C18">
            <v>35.200000000000003</v>
          </cell>
          <cell r="D18">
            <v>23.2</v>
          </cell>
          <cell r="E18">
            <v>67.333333333333329</v>
          </cell>
          <cell r="F18">
            <v>88</v>
          </cell>
          <cell r="G18">
            <v>37</v>
          </cell>
          <cell r="H18">
            <v>17.28</v>
          </cell>
          <cell r="I18" t="str">
            <v>SO</v>
          </cell>
          <cell r="J18">
            <v>40.680000000000007</v>
          </cell>
          <cell r="K18">
            <v>0</v>
          </cell>
        </row>
        <row r="19">
          <cell r="B19">
            <v>28.224999999999998</v>
          </cell>
          <cell r="C19">
            <v>34.299999999999997</v>
          </cell>
          <cell r="D19">
            <v>22.7</v>
          </cell>
          <cell r="E19">
            <v>69.416666666666671</v>
          </cell>
          <cell r="F19">
            <v>96</v>
          </cell>
          <cell r="G19">
            <v>46</v>
          </cell>
          <cell r="H19">
            <v>14.04</v>
          </cell>
          <cell r="I19" t="str">
            <v>S</v>
          </cell>
          <cell r="J19">
            <v>27.36</v>
          </cell>
          <cell r="K19">
            <v>18.399999999999999</v>
          </cell>
        </row>
        <row r="20">
          <cell r="B20">
            <v>28.883333333333326</v>
          </cell>
          <cell r="C20">
            <v>35.9</v>
          </cell>
          <cell r="D20">
            <v>23.3</v>
          </cell>
          <cell r="E20">
            <v>66.625</v>
          </cell>
          <cell r="F20">
            <v>87</v>
          </cell>
          <cell r="G20">
            <v>34</v>
          </cell>
          <cell r="H20">
            <v>13.68</v>
          </cell>
          <cell r="I20" t="str">
            <v>SO</v>
          </cell>
          <cell r="J20">
            <v>28.8</v>
          </cell>
          <cell r="K20">
            <v>0</v>
          </cell>
        </row>
        <row r="21">
          <cell r="B21">
            <v>30.3125</v>
          </cell>
          <cell r="C21">
            <v>36.299999999999997</v>
          </cell>
          <cell r="D21">
            <v>24.5</v>
          </cell>
          <cell r="E21">
            <v>61.833333333333336</v>
          </cell>
          <cell r="F21">
            <v>86</v>
          </cell>
          <cell r="G21">
            <v>37</v>
          </cell>
          <cell r="H21">
            <v>13.68</v>
          </cell>
          <cell r="I21" t="str">
            <v>SO</v>
          </cell>
          <cell r="J21">
            <v>30.240000000000002</v>
          </cell>
          <cell r="K21">
            <v>0</v>
          </cell>
        </row>
        <row r="22">
          <cell r="B22">
            <v>27.599999999999994</v>
          </cell>
          <cell r="C22">
            <v>35</v>
          </cell>
          <cell r="D22">
            <v>22.5</v>
          </cell>
          <cell r="E22">
            <v>70.458333333333329</v>
          </cell>
          <cell r="F22">
            <v>97</v>
          </cell>
          <cell r="G22">
            <v>38</v>
          </cell>
          <cell r="H22">
            <v>17.28</v>
          </cell>
          <cell r="I22" t="str">
            <v>SO</v>
          </cell>
          <cell r="J22">
            <v>36</v>
          </cell>
          <cell r="K22">
            <v>14.799999999999999</v>
          </cell>
        </row>
        <row r="23">
          <cell r="B23">
            <v>25.008333333333336</v>
          </cell>
          <cell r="C23">
            <v>30.4</v>
          </cell>
          <cell r="D23">
            <v>22.4</v>
          </cell>
          <cell r="E23">
            <v>85.583333333333329</v>
          </cell>
          <cell r="F23">
            <v>98</v>
          </cell>
          <cell r="G23">
            <v>59</v>
          </cell>
          <cell r="H23">
            <v>12.6</v>
          </cell>
          <cell r="I23" t="str">
            <v>L</v>
          </cell>
          <cell r="J23">
            <v>24.840000000000003</v>
          </cell>
          <cell r="K23">
            <v>4.8000000000000007</v>
          </cell>
        </row>
        <row r="24">
          <cell r="B24">
            <v>25.354166666666671</v>
          </cell>
          <cell r="C24">
            <v>31.7</v>
          </cell>
          <cell r="D24">
            <v>21.2</v>
          </cell>
          <cell r="E24">
            <v>78.375</v>
          </cell>
          <cell r="F24">
            <v>95</v>
          </cell>
          <cell r="G24">
            <v>51</v>
          </cell>
          <cell r="H24">
            <v>10.08</v>
          </cell>
          <cell r="I24" t="str">
            <v>L</v>
          </cell>
          <cell r="J24">
            <v>20.16</v>
          </cell>
          <cell r="K24">
            <v>0</v>
          </cell>
        </row>
        <row r="25">
          <cell r="B25">
            <v>27.820833333333329</v>
          </cell>
          <cell r="C25">
            <v>34.6</v>
          </cell>
          <cell r="D25">
            <v>22.4</v>
          </cell>
          <cell r="E25">
            <v>74.291666666666671</v>
          </cell>
          <cell r="F25">
            <v>97</v>
          </cell>
          <cell r="G25">
            <v>45</v>
          </cell>
          <cell r="H25">
            <v>9.7200000000000006</v>
          </cell>
          <cell r="I25" t="str">
            <v>SE</v>
          </cell>
          <cell r="J25">
            <v>27</v>
          </cell>
          <cell r="K25">
            <v>0</v>
          </cell>
        </row>
        <row r="26">
          <cell r="B26">
            <v>29.854166666666671</v>
          </cell>
          <cell r="C26">
            <v>38</v>
          </cell>
          <cell r="D26">
            <v>23.8</v>
          </cell>
          <cell r="E26">
            <v>64.333333333333329</v>
          </cell>
          <cell r="F26">
            <v>93</v>
          </cell>
          <cell r="G26">
            <v>28</v>
          </cell>
          <cell r="H26">
            <v>9.7200000000000006</v>
          </cell>
          <cell r="I26" t="str">
            <v>S</v>
          </cell>
          <cell r="J26">
            <v>23.040000000000003</v>
          </cell>
          <cell r="K26">
            <v>0</v>
          </cell>
        </row>
        <row r="27">
          <cell r="B27">
            <v>31.075000000000003</v>
          </cell>
          <cell r="C27">
            <v>38.9</v>
          </cell>
          <cell r="D27">
            <v>23.8</v>
          </cell>
          <cell r="E27">
            <v>58.875</v>
          </cell>
          <cell r="F27">
            <v>89</v>
          </cell>
          <cell r="G27">
            <v>27</v>
          </cell>
          <cell r="H27">
            <v>8.2799999999999994</v>
          </cell>
          <cell r="I27" t="str">
            <v>SO</v>
          </cell>
          <cell r="J27">
            <v>22.32</v>
          </cell>
          <cell r="K27">
            <v>0</v>
          </cell>
        </row>
        <row r="28">
          <cell r="B28">
            <v>27.895833333333339</v>
          </cell>
          <cell r="C28">
            <v>32.9</v>
          </cell>
          <cell r="D28">
            <v>24.9</v>
          </cell>
          <cell r="E28">
            <v>72.666666666666671</v>
          </cell>
          <cell r="F28">
            <v>91</v>
          </cell>
          <cell r="G28">
            <v>51</v>
          </cell>
          <cell r="H28">
            <v>21.6</v>
          </cell>
          <cell r="I28" t="str">
            <v>NO</v>
          </cell>
          <cell r="J28">
            <v>45</v>
          </cell>
          <cell r="K28">
            <v>0</v>
          </cell>
        </row>
        <row r="29">
          <cell r="B29">
            <v>28.158333333333331</v>
          </cell>
          <cell r="C29">
            <v>35.5</v>
          </cell>
          <cell r="D29">
            <v>21.7</v>
          </cell>
          <cell r="E29">
            <v>69.708333333333329</v>
          </cell>
          <cell r="F29">
            <v>95</v>
          </cell>
          <cell r="G29">
            <v>41</v>
          </cell>
          <cell r="H29">
            <v>10.8</v>
          </cell>
          <cell r="I29" t="str">
            <v>NO</v>
          </cell>
          <cell r="J29">
            <v>22.68</v>
          </cell>
          <cell r="K29">
            <v>0</v>
          </cell>
        </row>
        <row r="30">
          <cell r="B30">
            <v>28.191666666666663</v>
          </cell>
          <cell r="C30">
            <v>35.5</v>
          </cell>
          <cell r="D30">
            <v>23.8</v>
          </cell>
          <cell r="E30">
            <v>72.833333333333329</v>
          </cell>
          <cell r="F30">
            <v>93</v>
          </cell>
          <cell r="G30">
            <v>45</v>
          </cell>
          <cell r="H30">
            <v>18.720000000000002</v>
          </cell>
          <cell r="I30" t="str">
            <v>O</v>
          </cell>
          <cell r="J30">
            <v>35.28</v>
          </cell>
          <cell r="K30">
            <v>0.2</v>
          </cell>
        </row>
        <row r="31">
          <cell r="B31">
            <v>27.141666666666666</v>
          </cell>
          <cell r="C31">
            <v>33.299999999999997</v>
          </cell>
          <cell r="D31">
            <v>22.3</v>
          </cell>
          <cell r="E31">
            <v>70</v>
          </cell>
          <cell r="F31">
            <v>94</v>
          </cell>
          <cell r="G31">
            <v>39</v>
          </cell>
          <cell r="H31">
            <v>15.120000000000001</v>
          </cell>
          <cell r="I31" t="str">
            <v>O</v>
          </cell>
          <cell r="J31">
            <v>31.680000000000003</v>
          </cell>
          <cell r="K31">
            <v>0</v>
          </cell>
        </row>
        <row r="32">
          <cell r="B32">
            <v>25.833333333333339</v>
          </cell>
          <cell r="C32">
            <v>31.6</v>
          </cell>
          <cell r="D32">
            <v>21.9</v>
          </cell>
          <cell r="E32">
            <v>73.375</v>
          </cell>
          <cell r="F32">
            <v>89</v>
          </cell>
          <cell r="G32">
            <v>51</v>
          </cell>
          <cell r="H32">
            <v>19.8</v>
          </cell>
          <cell r="I32" t="str">
            <v>SO</v>
          </cell>
          <cell r="J32">
            <v>57.960000000000008</v>
          </cell>
          <cell r="K32">
            <v>3.8</v>
          </cell>
        </row>
        <row r="33">
          <cell r="B33">
            <v>27.191666666666666</v>
          </cell>
          <cell r="C33">
            <v>36</v>
          </cell>
          <cell r="D33">
            <v>21</v>
          </cell>
          <cell r="E33">
            <v>69.25</v>
          </cell>
          <cell r="F33">
            <v>94</v>
          </cell>
          <cell r="G33">
            <v>34</v>
          </cell>
          <cell r="H33">
            <v>13.68</v>
          </cell>
          <cell r="I33" t="str">
            <v>SO</v>
          </cell>
          <cell r="J33">
            <v>34.56</v>
          </cell>
          <cell r="K33">
            <v>0</v>
          </cell>
        </row>
        <row r="34">
          <cell r="B34">
            <v>28.462499999999995</v>
          </cell>
          <cell r="C34">
            <v>36</v>
          </cell>
          <cell r="D34">
            <v>22</v>
          </cell>
          <cell r="E34">
            <v>67.666666666666671</v>
          </cell>
          <cell r="F34">
            <v>95</v>
          </cell>
          <cell r="G34">
            <v>35</v>
          </cell>
          <cell r="H34">
            <v>9</v>
          </cell>
          <cell r="I34" t="str">
            <v>S</v>
          </cell>
          <cell r="J34">
            <v>23.400000000000002</v>
          </cell>
          <cell r="K34">
            <v>0</v>
          </cell>
        </row>
        <row r="35">
          <cell r="B35">
            <v>29.770833333333339</v>
          </cell>
          <cell r="C35">
            <v>37.5</v>
          </cell>
          <cell r="D35">
            <v>22.6</v>
          </cell>
          <cell r="E35">
            <v>59.083333333333336</v>
          </cell>
          <cell r="F35">
            <v>89</v>
          </cell>
          <cell r="G35">
            <v>27</v>
          </cell>
          <cell r="H35">
            <v>13.68</v>
          </cell>
          <cell r="I35" t="str">
            <v>S</v>
          </cell>
          <cell r="J35">
            <v>27</v>
          </cell>
          <cell r="K35">
            <v>0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26.354166666666661</v>
          </cell>
          <cell r="C5">
            <v>32.6</v>
          </cell>
          <cell r="D5">
            <v>22.4</v>
          </cell>
          <cell r="E5">
            <v>87.954545454545453</v>
          </cell>
          <cell r="F5">
            <v>99</v>
          </cell>
          <cell r="G5">
            <v>63</v>
          </cell>
          <cell r="H5">
            <v>18.36</v>
          </cell>
          <cell r="I5" t="str">
            <v>N</v>
          </cell>
          <cell r="J5">
            <v>48.24</v>
          </cell>
          <cell r="K5">
            <v>24</v>
          </cell>
        </row>
        <row r="6">
          <cell r="B6">
            <v>25.929166666666664</v>
          </cell>
          <cell r="C6">
            <v>31.6</v>
          </cell>
          <cell r="D6">
            <v>21.7</v>
          </cell>
          <cell r="E6">
            <v>84.75</v>
          </cell>
          <cell r="F6">
            <v>99</v>
          </cell>
          <cell r="G6">
            <v>61</v>
          </cell>
          <cell r="H6">
            <v>24.48</v>
          </cell>
          <cell r="I6" t="str">
            <v>N</v>
          </cell>
          <cell r="J6">
            <v>39.6</v>
          </cell>
          <cell r="K6">
            <v>0</v>
          </cell>
        </row>
        <row r="7">
          <cell r="B7">
            <v>26.783333333333328</v>
          </cell>
          <cell r="C7">
            <v>33.299999999999997</v>
          </cell>
          <cell r="D7">
            <v>21.2</v>
          </cell>
          <cell r="E7">
            <v>81.043478260869563</v>
          </cell>
          <cell r="F7">
            <v>98</v>
          </cell>
          <cell r="G7">
            <v>52</v>
          </cell>
          <cell r="H7">
            <v>25.2</v>
          </cell>
          <cell r="I7" t="str">
            <v>N</v>
          </cell>
          <cell r="J7">
            <v>43.2</v>
          </cell>
          <cell r="K7">
            <v>0.4</v>
          </cell>
        </row>
        <row r="8">
          <cell r="B8">
            <v>27.708333333333332</v>
          </cell>
          <cell r="C8">
            <v>34.799999999999997</v>
          </cell>
          <cell r="D8">
            <v>22</v>
          </cell>
          <cell r="E8">
            <v>84.411764705882348</v>
          </cell>
          <cell r="F8">
            <v>96</v>
          </cell>
          <cell r="G8">
            <v>59</v>
          </cell>
          <cell r="H8">
            <v>19.440000000000001</v>
          </cell>
          <cell r="I8" t="str">
            <v>NO</v>
          </cell>
          <cell r="J8">
            <v>33.119999999999997</v>
          </cell>
          <cell r="K8">
            <v>0</v>
          </cell>
        </row>
        <row r="9">
          <cell r="B9">
            <v>23.362500000000001</v>
          </cell>
          <cell r="C9">
            <v>27.6</v>
          </cell>
          <cell r="D9">
            <v>21</v>
          </cell>
          <cell r="E9">
            <v>93.333333333333329</v>
          </cell>
          <cell r="F9">
            <v>99</v>
          </cell>
          <cell r="G9">
            <v>80</v>
          </cell>
          <cell r="H9">
            <v>28.8</v>
          </cell>
          <cell r="I9" t="str">
            <v>N</v>
          </cell>
          <cell r="J9">
            <v>53.28</v>
          </cell>
          <cell r="K9">
            <v>71.799999999999983</v>
          </cell>
        </row>
        <row r="10">
          <cell r="B10">
            <v>24.983333333333334</v>
          </cell>
          <cell r="C10">
            <v>32.200000000000003</v>
          </cell>
          <cell r="D10">
            <v>21</v>
          </cell>
          <cell r="E10">
            <v>88.695652173913047</v>
          </cell>
          <cell r="F10">
            <v>99</v>
          </cell>
          <cell r="G10">
            <v>59</v>
          </cell>
          <cell r="H10">
            <v>23.759999999999998</v>
          </cell>
          <cell r="I10" t="str">
            <v>N</v>
          </cell>
          <cell r="J10">
            <v>36.72</v>
          </cell>
          <cell r="K10">
            <v>0.4</v>
          </cell>
        </row>
        <row r="11">
          <cell r="B11">
            <v>24.833333333333339</v>
          </cell>
          <cell r="C11">
            <v>31.7</v>
          </cell>
          <cell r="D11">
            <v>22.2</v>
          </cell>
          <cell r="E11">
            <v>88.125</v>
          </cell>
          <cell r="F11">
            <v>98</v>
          </cell>
          <cell r="G11">
            <v>56</v>
          </cell>
          <cell r="H11">
            <v>29.16</v>
          </cell>
          <cell r="I11" t="str">
            <v>N</v>
          </cell>
          <cell r="J11">
            <v>48.6</v>
          </cell>
          <cell r="K11">
            <v>1</v>
          </cell>
        </row>
        <row r="12">
          <cell r="B12">
            <v>24.641666666666666</v>
          </cell>
          <cell r="C12">
            <v>30</v>
          </cell>
          <cell r="D12">
            <v>22.1</v>
          </cell>
          <cell r="E12">
            <v>88.708333333333329</v>
          </cell>
          <cell r="F12">
            <v>98</v>
          </cell>
          <cell r="G12">
            <v>68</v>
          </cell>
          <cell r="H12">
            <v>23.759999999999998</v>
          </cell>
          <cell r="I12" t="str">
            <v>N</v>
          </cell>
          <cell r="J12">
            <v>38.880000000000003</v>
          </cell>
          <cell r="K12">
            <v>0.2</v>
          </cell>
        </row>
        <row r="13">
          <cell r="B13">
            <v>25.629166666666666</v>
          </cell>
          <cell r="C13">
            <v>32</v>
          </cell>
          <cell r="D13">
            <v>20.9</v>
          </cell>
          <cell r="E13">
            <v>83.541666666666671</v>
          </cell>
          <cell r="F13">
            <v>99</v>
          </cell>
          <cell r="G13">
            <v>56</v>
          </cell>
          <cell r="H13">
            <v>20.88</v>
          </cell>
          <cell r="I13" t="str">
            <v>N</v>
          </cell>
          <cell r="J13">
            <v>43.92</v>
          </cell>
          <cell r="K13">
            <v>0</v>
          </cell>
        </row>
        <row r="14">
          <cell r="B14">
            <v>25.512500000000003</v>
          </cell>
          <cell r="C14">
            <v>32.5</v>
          </cell>
          <cell r="D14">
            <v>19.5</v>
          </cell>
          <cell r="E14">
            <v>75.739130434782609</v>
          </cell>
          <cell r="F14">
            <v>96</v>
          </cell>
          <cell r="G14">
            <v>46</v>
          </cell>
          <cell r="H14">
            <v>20.88</v>
          </cell>
          <cell r="I14" t="str">
            <v>N</v>
          </cell>
          <cell r="J14">
            <v>41.4</v>
          </cell>
          <cell r="K14">
            <v>0</v>
          </cell>
        </row>
        <row r="15">
          <cell r="B15">
            <v>25.212500000000006</v>
          </cell>
          <cell r="C15">
            <v>31.8</v>
          </cell>
          <cell r="D15">
            <v>20.100000000000001</v>
          </cell>
          <cell r="E15">
            <v>79.652173913043484</v>
          </cell>
          <cell r="F15">
            <v>96</v>
          </cell>
          <cell r="G15">
            <v>51</v>
          </cell>
          <cell r="H15">
            <v>19.440000000000001</v>
          </cell>
          <cell r="I15" t="str">
            <v>NE</v>
          </cell>
          <cell r="J15">
            <v>30.240000000000002</v>
          </cell>
          <cell r="K15">
            <v>2</v>
          </cell>
        </row>
        <row r="16">
          <cell r="B16">
            <v>23.808333333333334</v>
          </cell>
          <cell r="C16">
            <v>30.9</v>
          </cell>
          <cell r="D16">
            <v>19.2</v>
          </cell>
          <cell r="E16">
            <v>84.125</v>
          </cell>
          <cell r="F16">
            <v>98</v>
          </cell>
          <cell r="G16">
            <v>56</v>
          </cell>
          <cell r="H16">
            <v>20.88</v>
          </cell>
          <cell r="I16" t="str">
            <v>N</v>
          </cell>
          <cell r="J16">
            <v>59.04</v>
          </cell>
          <cell r="K16">
            <v>7.1999999999999993</v>
          </cell>
        </row>
        <row r="17">
          <cell r="B17">
            <v>25.045833333333338</v>
          </cell>
          <cell r="C17">
            <v>32.5</v>
          </cell>
          <cell r="D17">
            <v>20.9</v>
          </cell>
          <cell r="E17">
            <v>84.869565217391298</v>
          </cell>
          <cell r="F17">
            <v>98</v>
          </cell>
          <cell r="G17">
            <v>54</v>
          </cell>
          <cell r="H17">
            <v>15.120000000000001</v>
          </cell>
          <cell r="I17" t="str">
            <v>N</v>
          </cell>
          <cell r="J17">
            <v>37.080000000000005</v>
          </cell>
          <cell r="K17">
            <v>1</v>
          </cell>
        </row>
        <row r="18">
          <cell r="B18">
            <v>26.058333333333334</v>
          </cell>
          <cell r="C18">
            <v>33.4</v>
          </cell>
          <cell r="D18">
            <v>20.399999999999999</v>
          </cell>
          <cell r="E18">
            <v>84.684210526315795</v>
          </cell>
          <cell r="F18">
            <v>96</v>
          </cell>
          <cell r="G18">
            <v>52</v>
          </cell>
          <cell r="H18">
            <v>16.2</v>
          </cell>
          <cell r="I18" t="str">
            <v>N</v>
          </cell>
          <cell r="J18">
            <v>46.440000000000005</v>
          </cell>
          <cell r="K18">
            <v>0</v>
          </cell>
        </row>
        <row r="19">
          <cell r="B19">
            <v>25.912499999999998</v>
          </cell>
          <cell r="C19">
            <v>32.799999999999997</v>
          </cell>
          <cell r="D19">
            <v>22.4</v>
          </cell>
          <cell r="E19">
            <v>83</v>
          </cell>
          <cell r="F19">
            <v>96</v>
          </cell>
          <cell r="G19">
            <v>57</v>
          </cell>
          <cell r="H19">
            <v>30.240000000000002</v>
          </cell>
          <cell r="I19" t="str">
            <v>N</v>
          </cell>
          <cell r="J19">
            <v>67.680000000000007</v>
          </cell>
          <cell r="K19">
            <v>0</v>
          </cell>
        </row>
        <row r="20">
          <cell r="B20">
            <v>27.379166666666663</v>
          </cell>
          <cell r="C20">
            <v>34.6</v>
          </cell>
          <cell r="D20">
            <v>21.4</v>
          </cell>
          <cell r="E20">
            <v>85.705882352941174</v>
          </cell>
          <cell r="F20">
            <v>98</v>
          </cell>
          <cell r="G20">
            <v>49</v>
          </cell>
          <cell r="H20">
            <v>21.240000000000002</v>
          </cell>
          <cell r="I20" t="str">
            <v>NO</v>
          </cell>
          <cell r="J20">
            <v>34.92</v>
          </cell>
          <cell r="K20">
            <v>0</v>
          </cell>
        </row>
        <row r="21">
          <cell r="B21">
            <v>27.979166666666671</v>
          </cell>
          <cell r="C21">
            <v>35.4</v>
          </cell>
          <cell r="D21">
            <v>21.5</v>
          </cell>
          <cell r="E21">
            <v>79.666666666666671</v>
          </cell>
          <cell r="F21">
            <v>96</v>
          </cell>
          <cell r="G21">
            <v>56</v>
          </cell>
          <cell r="H21">
            <v>22.32</v>
          </cell>
          <cell r="I21" t="str">
            <v>NO</v>
          </cell>
          <cell r="J21">
            <v>36.36</v>
          </cell>
          <cell r="K21">
            <v>0</v>
          </cell>
        </row>
        <row r="22">
          <cell r="B22">
            <v>27.191666666666666</v>
          </cell>
          <cell r="C22">
            <v>33.9</v>
          </cell>
          <cell r="D22">
            <v>22.1</v>
          </cell>
          <cell r="E22">
            <v>81.111111111111114</v>
          </cell>
          <cell r="F22">
            <v>98</v>
          </cell>
          <cell r="G22">
            <v>49</v>
          </cell>
          <cell r="H22">
            <v>24.12</v>
          </cell>
          <cell r="I22" t="str">
            <v>N</v>
          </cell>
          <cell r="J22">
            <v>43.92</v>
          </cell>
          <cell r="K22">
            <v>8.1999999999999993</v>
          </cell>
        </row>
        <row r="23">
          <cell r="B23">
            <v>23.850000000000005</v>
          </cell>
          <cell r="C23">
            <v>29.2</v>
          </cell>
          <cell r="D23">
            <v>21.5</v>
          </cell>
          <cell r="E23">
            <v>86.958333333333329</v>
          </cell>
          <cell r="F23">
            <v>98</v>
          </cell>
          <cell r="G23">
            <v>63</v>
          </cell>
          <cell r="H23">
            <v>21.6</v>
          </cell>
          <cell r="I23" t="str">
            <v>SO</v>
          </cell>
          <cell r="J23">
            <v>33.119999999999997</v>
          </cell>
          <cell r="K23">
            <v>11.2</v>
          </cell>
        </row>
        <row r="24">
          <cell r="B24">
            <v>23.645833333333332</v>
          </cell>
          <cell r="C24">
            <v>29.2</v>
          </cell>
          <cell r="D24">
            <v>20</v>
          </cell>
          <cell r="E24">
            <v>84.666666666666671</v>
          </cell>
          <cell r="F24">
            <v>96</v>
          </cell>
          <cell r="G24">
            <v>59</v>
          </cell>
          <cell r="H24">
            <v>17.28</v>
          </cell>
          <cell r="I24" t="str">
            <v>SO</v>
          </cell>
          <cell r="J24">
            <v>25.92</v>
          </cell>
          <cell r="K24">
            <v>0.4</v>
          </cell>
        </row>
        <row r="25">
          <cell r="B25">
            <v>25.641666666666669</v>
          </cell>
          <cell r="C25">
            <v>32.299999999999997</v>
          </cell>
          <cell r="D25">
            <v>20.7</v>
          </cell>
          <cell r="E25">
            <v>83.391304347826093</v>
          </cell>
          <cell r="F25">
            <v>99</v>
          </cell>
          <cell r="G25">
            <v>52</v>
          </cell>
          <cell r="H25">
            <v>12.96</v>
          </cell>
          <cell r="I25" t="str">
            <v>NO</v>
          </cell>
          <cell r="J25">
            <v>42.480000000000004</v>
          </cell>
          <cell r="K25">
            <v>12.599999999999998</v>
          </cell>
        </row>
        <row r="26">
          <cell r="B26">
            <v>27.987500000000001</v>
          </cell>
          <cell r="C26">
            <v>35.1</v>
          </cell>
          <cell r="D26">
            <v>21.2</v>
          </cell>
          <cell r="E26">
            <v>84.529411764705884</v>
          </cell>
          <cell r="F26">
            <v>99</v>
          </cell>
          <cell r="G26">
            <v>55</v>
          </cell>
          <cell r="H26">
            <v>15.48</v>
          </cell>
          <cell r="I26" t="str">
            <v>N</v>
          </cell>
          <cell r="J26">
            <v>31.319999999999997</v>
          </cell>
          <cell r="K26">
            <v>0</v>
          </cell>
        </row>
        <row r="27">
          <cell r="B27">
            <v>29.191666666666663</v>
          </cell>
          <cell r="C27">
            <v>37.200000000000003</v>
          </cell>
          <cell r="D27">
            <v>22.9</v>
          </cell>
          <cell r="E27">
            <v>81.375</v>
          </cell>
          <cell r="F27">
            <v>93</v>
          </cell>
          <cell r="G27">
            <v>57</v>
          </cell>
          <cell r="H27">
            <v>16.2</v>
          </cell>
          <cell r="I27" t="str">
            <v>NO</v>
          </cell>
          <cell r="J27">
            <v>28.8</v>
          </cell>
          <cell r="K27">
            <v>0</v>
          </cell>
        </row>
        <row r="28">
          <cell r="B28">
            <v>26.979166666666668</v>
          </cell>
          <cell r="C28">
            <v>31.2</v>
          </cell>
          <cell r="D28">
            <v>22.8</v>
          </cell>
          <cell r="E28">
            <v>78.875</v>
          </cell>
          <cell r="F28">
            <v>94</v>
          </cell>
          <cell r="G28">
            <v>62</v>
          </cell>
          <cell r="H28">
            <v>21.240000000000002</v>
          </cell>
          <cell r="I28" t="str">
            <v>SE</v>
          </cell>
          <cell r="J28">
            <v>38.880000000000003</v>
          </cell>
          <cell r="K28">
            <v>0</v>
          </cell>
        </row>
        <row r="29">
          <cell r="B29">
            <v>27.324999999999999</v>
          </cell>
          <cell r="C29">
            <v>34.9</v>
          </cell>
          <cell r="D29">
            <v>20.9</v>
          </cell>
          <cell r="E29">
            <v>82.882352941176464</v>
          </cell>
          <cell r="F29">
            <v>97</v>
          </cell>
          <cell r="G29">
            <v>51</v>
          </cell>
          <cell r="H29">
            <v>15.48</v>
          </cell>
          <cell r="I29" t="str">
            <v>NE</v>
          </cell>
          <cell r="J29">
            <v>30.96</v>
          </cell>
          <cell r="K29">
            <v>0</v>
          </cell>
        </row>
        <row r="30">
          <cell r="B30">
            <v>26.579166666666666</v>
          </cell>
          <cell r="C30">
            <v>33.6</v>
          </cell>
          <cell r="D30">
            <v>22.9</v>
          </cell>
          <cell r="E30">
            <v>80.545454545454547</v>
          </cell>
          <cell r="F30">
            <v>94</v>
          </cell>
          <cell r="G30">
            <v>55</v>
          </cell>
          <cell r="H30">
            <v>19.440000000000001</v>
          </cell>
          <cell r="I30" t="str">
            <v>L</v>
          </cell>
          <cell r="J30">
            <v>47.88</v>
          </cell>
          <cell r="K30">
            <v>2.2000000000000002</v>
          </cell>
        </row>
        <row r="31">
          <cell r="B31">
            <v>25.462499999999995</v>
          </cell>
          <cell r="C31">
            <v>32.1</v>
          </cell>
          <cell r="D31">
            <v>20.2</v>
          </cell>
          <cell r="E31">
            <v>76.875</v>
          </cell>
          <cell r="F31">
            <v>98</v>
          </cell>
          <cell r="G31">
            <v>41</v>
          </cell>
          <cell r="H31">
            <v>21.240000000000002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24.033333333333335</v>
          </cell>
          <cell r="C32">
            <v>31.6</v>
          </cell>
          <cell r="D32">
            <v>20.2</v>
          </cell>
          <cell r="E32">
            <v>80.75</v>
          </cell>
          <cell r="F32">
            <v>96</v>
          </cell>
          <cell r="G32">
            <v>49</v>
          </cell>
          <cell r="H32">
            <v>30.6</v>
          </cell>
          <cell r="I32" t="str">
            <v>NE</v>
          </cell>
          <cell r="J32">
            <v>56.88</v>
          </cell>
          <cell r="K32">
            <v>3.4</v>
          </cell>
        </row>
        <row r="33">
          <cell r="B33">
            <v>25.416666666666661</v>
          </cell>
          <cell r="C33">
            <v>34</v>
          </cell>
          <cell r="D33">
            <v>19.3</v>
          </cell>
          <cell r="E33">
            <v>82.3</v>
          </cell>
          <cell r="F33">
            <v>99</v>
          </cell>
          <cell r="G33">
            <v>49</v>
          </cell>
          <cell r="H33">
            <v>24.48</v>
          </cell>
          <cell r="I33" t="str">
            <v>N</v>
          </cell>
          <cell r="J33">
            <v>47.88</v>
          </cell>
          <cell r="K33">
            <v>0</v>
          </cell>
        </row>
        <row r="34">
          <cell r="B34">
            <v>27.191666666666666</v>
          </cell>
          <cell r="C34">
            <v>35</v>
          </cell>
          <cell r="D34">
            <v>21.2</v>
          </cell>
          <cell r="E34">
            <v>77.15789473684211</v>
          </cell>
          <cell r="F34">
            <v>96</v>
          </cell>
          <cell r="G34">
            <v>52</v>
          </cell>
          <cell r="H34">
            <v>18.36</v>
          </cell>
          <cell r="I34" t="str">
            <v>N</v>
          </cell>
          <cell r="J34">
            <v>39.96</v>
          </cell>
          <cell r="K34">
            <v>0</v>
          </cell>
        </row>
        <row r="35">
          <cell r="B35">
            <v>28.125000000000004</v>
          </cell>
          <cell r="C35">
            <v>36.4</v>
          </cell>
          <cell r="D35">
            <v>21.7</v>
          </cell>
          <cell r="E35">
            <v>73.058823529411768</v>
          </cell>
          <cell r="F35">
            <v>89</v>
          </cell>
          <cell r="G35">
            <v>47</v>
          </cell>
          <cell r="H35">
            <v>28.08</v>
          </cell>
          <cell r="I35" t="str">
            <v>O</v>
          </cell>
          <cell r="J35">
            <v>47.88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26.5625</v>
          </cell>
          <cell r="C5">
            <v>32</v>
          </cell>
          <cell r="D5">
            <v>22</v>
          </cell>
          <cell r="E5">
            <v>80.916666666666671</v>
          </cell>
          <cell r="F5">
            <v>95</v>
          </cell>
          <cell r="G5">
            <v>55</v>
          </cell>
          <cell r="H5">
            <v>0</v>
          </cell>
          <cell r="I5" t="str">
            <v>L</v>
          </cell>
          <cell r="J5">
            <v>23.759999999999998</v>
          </cell>
          <cell r="K5">
            <v>19.599999999999998</v>
          </cell>
        </row>
        <row r="6">
          <cell r="B6">
            <v>27.4375</v>
          </cell>
          <cell r="C6">
            <v>33.1</v>
          </cell>
          <cell r="D6">
            <v>23.1</v>
          </cell>
          <cell r="E6">
            <v>76.125</v>
          </cell>
          <cell r="F6">
            <v>93</v>
          </cell>
          <cell r="G6">
            <v>48</v>
          </cell>
          <cell r="H6">
            <v>0</v>
          </cell>
          <cell r="I6" t="str">
            <v>NE</v>
          </cell>
          <cell r="J6">
            <v>24.12</v>
          </cell>
          <cell r="K6">
            <v>0</v>
          </cell>
        </row>
        <row r="7">
          <cell r="B7">
            <v>27.954166666666669</v>
          </cell>
          <cell r="C7">
            <v>34.6</v>
          </cell>
          <cell r="D7">
            <v>21.4</v>
          </cell>
          <cell r="E7">
            <v>70.541666666666671</v>
          </cell>
          <cell r="F7">
            <v>93</v>
          </cell>
          <cell r="G7">
            <v>41</v>
          </cell>
          <cell r="H7">
            <v>0.72000000000000008</v>
          </cell>
          <cell r="I7" t="str">
            <v>L</v>
          </cell>
          <cell r="J7">
            <v>32.04</v>
          </cell>
          <cell r="K7">
            <v>0</v>
          </cell>
        </row>
        <row r="8">
          <cell r="B8">
            <v>27.44583333333334</v>
          </cell>
          <cell r="C8">
            <v>34.299999999999997</v>
          </cell>
          <cell r="D8">
            <v>22.4</v>
          </cell>
          <cell r="E8">
            <v>73.083333333333329</v>
          </cell>
          <cell r="F8">
            <v>90</v>
          </cell>
          <cell r="G8">
            <v>46</v>
          </cell>
          <cell r="H8">
            <v>3.9600000000000004</v>
          </cell>
          <cell r="I8" t="str">
            <v>NE</v>
          </cell>
          <cell r="J8">
            <v>34.92</v>
          </cell>
          <cell r="K8">
            <v>1.4</v>
          </cell>
        </row>
        <row r="9">
          <cell r="B9">
            <v>25.2</v>
          </cell>
          <cell r="C9">
            <v>30.1</v>
          </cell>
          <cell r="D9">
            <v>21.6</v>
          </cell>
          <cell r="E9">
            <v>83.333333333333329</v>
          </cell>
          <cell r="F9">
            <v>94</v>
          </cell>
          <cell r="G9">
            <v>61</v>
          </cell>
          <cell r="H9">
            <v>15.120000000000001</v>
          </cell>
          <cell r="I9" t="str">
            <v>L</v>
          </cell>
          <cell r="J9">
            <v>32.04</v>
          </cell>
          <cell r="K9">
            <v>22.8</v>
          </cell>
        </row>
        <row r="10">
          <cell r="B10">
            <v>26.829166666666666</v>
          </cell>
          <cell r="C10">
            <v>33.200000000000003</v>
          </cell>
          <cell r="D10">
            <v>21.6</v>
          </cell>
          <cell r="E10">
            <v>77.25</v>
          </cell>
          <cell r="F10">
            <v>94</v>
          </cell>
          <cell r="G10">
            <v>47</v>
          </cell>
          <cell r="H10">
            <v>1.08</v>
          </cell>
          <cell r="I10" t="str">
            <v>L</v>
          </cell>
          <cell r="J10">
            <v>31.319999999999997</v>
          </cell>
          <cell r="K10">
            <v>0.2</v>
          </cell>
        </row>
        <row r="11">
          <cell r="B11">
            <v>24.858333333333331</v>
          </cell>
          <cell r="C11">
            <v>31.5</v>
          </cell>
          <cell r="D11">
            <v>22.2</v>
          </cell>
          <cell r="E11">
            <v>85.208333333333329</v>
          </cell>
          <cell r="F11">
            <v>95</v>
          </cell>
          <cell r="G11">
            <v>60</v>
          </cell>
          <cell r="H11">
            <v>15.120000000000001</v>
          </cell>
          <cell r="I11" t="str">
            <v>L</v>
          </cell>
          <cell r="J11">
            <v>46.080000000000005</v>
          </cell>
          <cell r="K11">
            <v>32.800000000000004</v>
          </cell>
        </row>
        <row r="12">
          <cell r="B12">
            <v>25.491666666666664</v>
          </cell>
          <cell r="C12">
            <v>31.9</v>
          </cell>
          <cell r="D12">
            <v>22.1</v>
          </cell>
          <cell r="E12">
            <v>82.625</v>
          </cell>
          <cell r="F12">
            <v>95</v>
          </cell>
          <cell r="G12">
            <v>56</v>
          </cell>
          <cell r="H12">
            <v>1.4400000000000002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26.054166666666664</v>
          </cell>
          <cell r="C13">
            <v>34.6</v>
          </cell>
          <cell r="D13">
            <v>20.3</v>
          </cell>
          <cell r="E13">
            <v>76.375</v>
          </cell>
          <cell r="F13">
            <v>94</v>
          </cell>
          <cell r="G13">
            <v>43</v>
          </cell>
          <cell r="H13">
            <v>17.64</v>
          </cell>
          <cell r="I13" t="str">
            <v>NE</v>
          </cell>
          <cell r="J13">
            <v>46.800000000000004</v>
          </cell>
          <cell r="K13">
            <v>17.600000000000001</v>
          </cell>
        </row>
        <row r="14">
          <cell r="B14">
            <v>26.112499999999997</v>
          </cell>
          <cell r="C14">
            <v>33.700000000000003</v>
          </cell>
          <cell r="D14">
            <v>20.100000000000001</v>
          </cell>
          <cell r="E14">
            <v>72.75</v>
          </cell>
          <cell r="F14">
            <v>95</v>
          </cell>
          <cell r="G14">
            <v>37</v>
          </cell>
          <cell r="H14">
            <v>2.16</v>
          </cell>
          <cell r="I14" t="str">
            <v>NE</v>
          </cell>
          <cell r="J14">
            <v>20.88</v>
          </cell>
          <cell r="K14">
            <v>0</v>
          </cell>
        </row>
        <row r="15">
          <cell r="B15">
            <v>24.604166666666657</v>
          </cell>
          <cell r="C15">
            <v>31.7</v>
          </cell>
          <cell r="D15">
            <v>20.2</v>
          </cell>
          <cell r="E15">
            <v>79.291666666666671</v>
          </cell>
          <cell r="F15">
            <v>95</v>
          </cell>
          <cell r="G15">
            <v>53</v>
          </cell>
          <cell r="H15">
            <v>4.32</v>
          </cell>
          <cell r="I15" t="str">
            <v>SO</v>
          </cell>
          <cell r="J15">
            <v>28.8</v>
          </cell>
          <cell r="K15">
            <v>23.800000000000004</v>
          </cell>
        </row>
        <row r="16">
          <cell r="B16">
            <v>23.320833333333336</v>
          </cell>
          <cell r="C16">
            <v>30.8</v>
          </cell>
          <cell r="D16">
            <v>20.6</v>
          </cell>
          <cell r="E16">
            <v>84.166666666666671</v>
          </cell>
          <cell r="F16">
            <v>94</v>
          </cell>
          <cell r="G16">
            <v>58</v>
          </cell>
          <cell r="H16">
            <v>7.9200000000000008</v>
          </cell>
          <cell r="I16" t="str">
            <v>SE</v>
          </cell>
          <cell r="J16">
            <v>37.800000000000004</v>
          </cell>
          <cell r="K16">
            <v>8.1999999999999993</v>
          </cell>
        </row>
        <row r="17">
          <cell r="B17">
            <v>24.870833333333337</v>
          </cell>
          <cell r="C17">
            <v>33.6</v>
          </cell>
          <cell r="D17">
            <v>19.600000000000001</v>
          </cell>
          <cell r="E17">
            <v>79.125</v>
          </cell>
          <cell r="F17">
            <v>95</v>
          </cell>
          <cell r="G17">
            <v>42</v>
          </cell>
          <cell r="H17">
            <v>3.6</v>
          </cell>
          <cell r="I17" t="str">
            <v>NE</v>
          </cell>
          <cell r="J17">
            <v>22.32</v>
          </cell>
          <cell r="K17">
            <v>0</v>
          </cell>
        </row>
        <row r="18">
          <cell r="B18">
            <v>26.487500000000008</v>
          </cell>
          <cell r="C18">
            <v>35.6</v>
          </cell>
          <cell r="D18">
            <v>20.399999999999999</v>
          </cell>
          <cell r="E18">
            <v>74.333333333333329</v>
          </cell>
          <cell r="F18">
            <v>95</v>
          </cell>
          <cell r="G18">
            <v>33</v>
          </cell>
          <cell r="H18">
            <v>0</v>
          </cell>
          <cell r="I18" t="str">
            <v>NE</v>
          </cell>
          <cell r="J18">
            <v>51.84</v>
          </cell>
          <cell r="K18">
            <v>0.2</v>
          </cell>
        </row>
        <row r="19">
          <cell r="B19">
            <v>26.520833333333329</v>
          </cell>
          <cell r="C19">
            <v>31.8</v>
          </cell>
          <cell r="D19">
            <v>22.4</v>
          </cell>
          <cell r="E19">
            <v>79.25</v>
          </cell>
          <cell r="F19">
            <v>93</v>
          </cell>
          <cell r="G19">
            <v>57</v>
          </cell>
          <cell r="H19">
            <v>0.36000000000000004</v>
          </cell>
          <cell r="I19" t="str">
            <v>L</v>
          </cell>
          <cell r="J19">
            <v>29.880000000000003</v>
          </cell>
          <cell r="K19">
            <v>5.4</v>
          </cell>
        </row>
        <row r="20">
          <cell r="B20">
            <v>27.779166666666669</v>
          </cell>
          <cell r="C20">
            <v>35.6</v>
          </cell>
          <cell r="D20">
            <v>21.6</v>
          </cell>
          <cell r="E20">
            <v>72.041666666666671</v>
          </cell>
          <cell r="F20">
            <v>94</v>
          </cell>
          <cell r="G20">
            <v>37</v>
          </cell>
          <cell r="H20">
            <v>1.4400000000000002</v>
          </cell>
          <cell r="I20" t="str">
            <v>L</v>
          </cell>
          <cell r="J20">
            <v>21.6</v>
          </cell>
          <cell r="K20">
            <v>0</v>
          </cell>
        </row>
        <row r="21">
          <cell r="B21">
            <v>28.583333333333329</v>
          </cell>
          <cell r="C21">
            <v>36.299999999999997</v>
          </cell>
          <cell r="D21">
            <v>22.3</v>
          </cell>
          <cell r="E21">
            <v>67.791666666666671</v>
          </cell>
          <cell r="F21">
            <v>91</v>
          </cell>
          <cell r="G21">
            <v>34</v>
          </cell>
          <cell r="H21">
            <v>0.36000000000000004</v>
          </cell>
          <cell r="I21" t="str">
            <v>L</v>
          </cell>
          <cell r="J21">
            <v>15.120000000000001</v>
          </cell>
          <cell r="K21">
            <v>0</v>
          </cell>
        </row>
        <row r="22">
          <cell r="B22">
            <v>25.091666666666672</v>
          </cell>
          <cell r="C22">
            <v>33.799999999999997</v>
          </cell>
          <cell r="D22">
            <v>21.4</v>
          </cell>
          <cell r="E22">
            <v>82.166666666666671</v>
          </cell>
          <cell r="F22">
            <v>94</v>
          </cell>
          <cell r="G22">
            <v>49</v>
          </cell>
          <cell r="H22">
            <v>3.9600000000000004</v>
          </cell>
          <cell r="I22" t="str">
            <v>NE</v>
          </cell>
          <cell r="J22">
            <v>32.4</v>
          </cell>
          <cell r="K22">
            <v>21.2</v>
          </cell>
        </row>
        <row r="23">
          <cell r="B23">
            <v>23.370833333333337</v>
          </cell>
          <cell r="C23">
            <v>29.6</v>
          </cell>
          <cell r="D23">
            <v>21</v>
          </cell>
          <cell r="E23">
            <v>87.833333333333329</v>
          </cell>
          <cell r="F23">
            <v>95</v>
          </cell>
          <cell r="G23">
            <v>61</v>
          </cell>
          <cell r="H23">
            <v>8.64</v>
          </cell>
          <cell r="I23" t="str">
            <v>N</v>
          </cell>
          <cell r="J23">
            <v>26.64</v>
          </cell>
          <cell r="K23">
            <v>57.2</v>
          </cell>
        </row>
        <row r="24">
          <cell r="B24">
            <v>24.554166666666664</v>
          </cell>
          <cell r="C24">
            <v>30.7</v>
          </cell>
          <cell r="D24">
            <v>21.1</v>
          </cell>
          <cell r="E24">
            <v>81.458333333333329</v>
          </cell>
          <cell r="F24">
            <v>95</v>
          </cell>
          <cell r="G24">
            <v>52</v>
          </cell>
          <cell r="H24">
            <v>0</v>
          </cell>
          <cell r="I24" t="str">
            <v>NO</v>
          </cell>
          <cell r="J24">
            <v>0</v>
          </cell>
          <cell r="K24">
            <v>3.2</v>
          </cell>
        </row>
        <row r="25">
          <cell r="B25">
            <v>26.766666666666669</v>
          </cell>
          <cell r="C25">
            <v>33.799999999999997</v>
          </cell>
          <cell r="D25">
            <v>20.6</v>
          </cell>
          <cell r="E25">
            <v>74.708333333333329</v>
          </cell>
          <cell r="F25">
            <v>95</v>
          </cell>
          <cell r="G25">
            <v>43</v>
          </cell>
          <cell r="H25">
            <v>0</v>
          </cell>
          <cell r="I25" t="str">
            <v>L</v>
          </cell>
          <cell r="J25">
            <v>11.520000000000001</v>
          </cell>
          <cell r="K25">
            <v>0</v>
          </cell>
        </row>
        <row r="26">
          <cell r="B26">
            <v>27.954166666666669</v>
          </cell>
          <cell r="C26">
            <v>36.1</v>
          </cell>
          <cell r="D26">
            <v>20.7</v>
          </cell>
          <cell r="E26">
            <v>68.708333333333329</v>
          </cell>
          <cell r="F26">
            <v>93</v>
          </cell>
          <cell r="G26">
            <v>34</v>
          </cell>
          <cell r="H26">
            <v>0.36000000000000004</v>
          </cell>
          <cell r="I26" t="str">
            <v>NE</v>
          </cell>
          <cell r="J26">
            <v>15.840000000000002</v>
          </cell>
          <cell r="K26">
            <v>0</v>
          </cell>
        </row>
        <row r="27">
          <cell r="B27">
            <v>29.258333333333336</v>
          </cell>
          <cell r="C27">
            <v>36.6</v>
          </cell>
          <cell r="D27">
            <v>22.6</v>
          </cell>
          <cell r="E27">
            <v>66.25</v>
          </cell>
          <cell r="F27">
            <v>90</v>
          </cell>
          <cell r="G27">
            <v>34</v>
          </cell>
          <cell r="H27">
            <v>0.72000000000000008</v>
          </cell>
          <cell r="I27" t="str">
            <v>NE</v>
          </cell>
          <cell r="J27">
            <v>19.079999999999998</v>
          </cell>
          <cell r="K27">
            <v>0</v>
          </cell>
        </row>
        <row r="28">
          <cell r="B28">
            <v>27.750000000000004</v>
          </cell>
          <cell r="C28">
            <v>33.9</v>
          </cell>
          <cell r="D28">
            <v>23</v>
          </cell>
          <cell r="E28">
            <v>71.333333333333329</v>
          </cell>
          <cell r="F28">
            <v>89</v>
          </cell>
          <cell r="G28">
            <v>45</v>
          </cell>
          <cell r="H28">
            <v>23.759999999999998</v>
          </cell>
          <cell r="I28" t="str">
            <v>NE</v>
          </cell>
          <cell r="J28">
            <v>43.56</v>
          </cell>
          <cell r="K28">
            <v>0.4</v>
          </cell>
        </row>
        <row r="29">
          <cell r="B29">
            <v>26.837500000000002</v>
          </cell>
          <cell r="C29">
            <v>34.700000000000003</v>
          </cell>
          <cell r="D29">
            <v>20</v>
          </cell>
          <cell r="E29">
            <v>69.291666666666671</v>
          </cell>
          <cell r="F29">
            <v>93</v>
          </cell>
          <cell r="G29">
            <v>34</v>
          </cell>
          <cell r="H29">
            <v>2.16</v>
          </cell>
          <cell r="I29" t="str">
            <v>NE</v>
          </cell>
          <cell r="J29">
            <v>10.08</v>
          </cell>
          <cell r="K29">
            <v>0</v>
          </cell>
        </row>
        <row r="30">
          <cell r="B30">
            <v>28.133333333333336</v>
          </cell>
          <cell r="C30">
            <v>35.299999999999997</v>
          </cell>
          <cell r="D30">
            <v>22.3</v>
          </cell>
          <cell r="E30">
            <v>68.916666666666671</v>
          </cell>
          <cell r="F30">
            <v>91</v>
          </cell>
          <cell r="G30">
            <v>39</v>
          </cell>
          <cell r="H30">
            <v>3.6</v>
          </cell>
          <cell r="I30" t="str">
            <v>NE</v>
          </cell>
          <cell r="J30">
            <v>48.24</v>
          </cell>
          <cell r="K30">
            <v>0</v>
          </cell>
        </row>
        <row r="31">
          <cell r="B31">
            <v>25.791666666666671</v>
          </cell>
          <cell r="C31">
            <v>32.5</v>
          </cell>
          <cell r="D31">
            <v>20</v>
          </cell>
          <cell r="E31">
            <v>73.416666666666671</v>
          </cell>
          <cell r="F31">
            <v>95</v>
          </cell>
          <cell r="G31">
            <v>41</v>
          </cell>
          <cell r="H31">
            <v>0</v>
          </cell>
          <cell r="I31" t="str">
            <v>SO</v>
          </cell>
          <cell r="J31">
            <v>34.56</v>
          </cell>
          <cell r="K31">
            <v>1.6</v>
          </cell>
        </row>
        <row r="32">
          <cell r="B32">
            <v>23.995833333333334</v>
          </cell>
          <cell r="C32">
            <v>32.299999999999997</v>
          </cell>
          <cell r="D32">
            <v>20.100000000000001</v>
          </cell>
          <cell r="E32">
            <v>80.666666666666671</v>
          </cell>
          <cell r="F32">
            <v>95</v>
          </cell>
          <cell r="G32">
            <v>45</v>
          </cell>
          <cell r="H32">
            <v>0.72000000000000008</v>
          </cell>
          <cell r="I32" t="str">
            <v>S</v>
          </cell>
          <cell r="J32">
            <v>31.319999999999997</v>
          </cell>
          <cell r="K32">
            <v>7.2</v>
          </cell>
        </row>
        <row r="33">
          <cell r="B33">
            <v>25.029166666666665</v>
          </cell>
          <cell r="C33">
            <v>32.700000000000003</v>
          </cell>
          <cell r="D33">
            <v>20.100000000000001</v>
          </cell>
          <cell r="E33">
            <v>79.875</v>
          </cell>
          <cell r="F33">
            <v>95</v>
          </cell>
          <cell r="G33">
            <v>51</v>
          </cell>
          <cell r="H33">
            <v>0.72000000000000008</v>
          </cell>
          <cell r="I33" t="str">
            <v>NE</v>
          </cell>
          <cell r="J33">
            <v>20.52</v>
          </cell>
          <cell r="K33">
            <v>0.8</v>
          </cell>
        </row>
        <row r="34">
          <cell r="B34">
            <v>26.075000000000003</v>
          </cell>
          <cell r="C34">
            <v>34.4</v>
          </cell>
          <cell r="D34">
            <v>19.899999999999999</v>
          </cell>
          <cell r="E34">
            <v>74.125</v>
          </cell>
          <cell r="F34">
            <v>94</v>
          </cell>
          <cell r="G34">
            <v>42</v>
          </cell>
          <cell r="H34">
            <v>0.72000000000000008</v>
          </cell>
          <cell r="I34" t="str">
            <v>NE</v>
          </cell>
          <cell r="J34">
            <v>25.2</v>
          </cell>
          <cell r="K34">
            <v>0</v>
          </cell>
        </row>
        <row r="35">
          <cell r="B35">
            <v>26.354166666666668</v>
          </cell>
          <cell r="C35">
            <v>35.200000000000003</v>
          </cell>
          <cell r="D35">
            <v>20.3</v>
          </cell>
          <cell r="E35">
            <v>71.833333333333329</v>
          </cell>
          <cell r="F35">
            <v>92</v>
          </cell>
          <cell r="G35">
            <v>36</v>
          </cell>
          <cell r="H35">
            <v>23.759999999999998</v>
          </cell>
          <cell r="I35" t="str">
            <v>NE</v>
          </cell>
          <cell r="J35">
            <v>43.56</v>
          </cell>
          <cell r="K35">
            <v>1.2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28.713333333333331</v>
          </cell>
          <cell r="C5">
            <v>33.299999999999997</v>
          </cell>
          <cell r="D5">
            <v>25.2</v>
          </cell>
          <cell r="E5">
            <v>76.733333333333334</v>
          </cell>
          <cell r="F5">
            <v>90</v>
          </cell>
          <cell r="G5">
            <v>56</v>
          </cell>
          <cell r="H5">
            <v>9.3600000000000012</v>
          </cell>
          <cell r="I5" t="str">
            <v>N</v>
          </cell>
          <cell r="J5">
            <v>42.84</v>
          </cell>
          <cell r="K5">
            <v>6.1999999999999993</v>
          </cell>
        </row>
        <row r="6">
          <cell r="B6">
            <v>30.271428571428569</v>
          </cell>
          <cell r="C6">
            <v>33.4</v>
          </cell>
          <cell r="D6">
            <v>25.3</v>
          </cell>
          <cell r="E6">
            <v>65.428571428571431</v>
          </cell>
          <cell r="F6">
            <v>92</v>
          </cell>
          <cell r="G6">
            <v>48</v>
          </cell>
          <cell r="H6">
            <v>11.879999999999999</v>
          </cell>
          <cell r="I6" t="str">
            <v>N</v>
          </cell>
          <cell r="J6">
            <v>29.52</v>
          </cell>
          <cell r="K6">
            <v>0</v>
          </cell>
        </row>
        <row r="7">
          <cell r="B7">
            <v>32.292307692307688</v>
          </cell>
          <cell r="C7">
            <v>35</v>
          </cell>
          <cell r="D7">
            <v>27.1</v>
          </cell>
          <cell r="E7">
            <v>55.46153846153846</v>
          </cell>
          <cell r="F7">
            <v>83</v>
          </cell>
          <cell r="G7">
            <v>43</v>
          </cell>
          <cell r="H7">
            <v>13.32</v>
          </cell>
          <cell r="I7" t="str">
            <v>N</v>
          </cell>
          <cell r="J7">
            <v>33.480000000000004</v>
          </cell>
          <cell r="K7">
            <v>0</v>
          </cell>
        </row>
        <row r="8">
          <cell r="B8">
            <v>30.218181818181815</v>
          </cell>
          <cell r="C8">
            <v>34.1</v>
          </cell>
          <cell r="D8">
            <v>27</v>
          </cell>
          <cell r="E8">
            <v>67</v>
          </cell>
          <cell r="F8">
            <v>79</v>
          </cell>
          <cell r="G8">
            <v>49</v>
          </cell>
          <cell r="H8">
            <v>11.16</v>
          </cell>
          <cell r="I8" t="str">
            <v>L</v>
          </cell>
          <cell r="J8">
            <v>30.240000000000002</v>
          </cell>
          <cell r="K8">
            <v>0</v>
          </cell>
        </row>
        <row r="9">
          <cell r="B9">
            <v>29.124999999999996</v>
          </cell>
          <cell r="C9">
            <v>31.7</v>
          </cell>
          <cell r="D9">
            <v>25.4</v>
          </cell>
          <cell r="E9">
            <v>71.166666666666671</v>
          </cell>
          <cell r="F9">
            <v>85</v>
          </cell>
          <cell r="G9">
            <v>58</v>
          </cell>
          <cell r="H9">
            <v>7.2</v>
          </cell>
          <cell r="I9" t="str">
            <v>L</v>
          </cell>
          <cell r="J9">
            <v>23.400000000000002</v>
          </cell>
          <cell r="K9">
            <v>0</v>
          </cell>
        </row>
        <row r="10">
          <cell r="B10">
            <v>31.683333333333326</v>
          </cell>
          <cell r="C10">
            <v>35.1</v>
          </cell>
          <cell r="D10">
            <v>26.9</v>
          </cell>
          <cell r="E10">
            <v>59.583333333333336</v>
          </cell>
          <cell r="F10">
            <v>80</v>
          </cell>
          <cell r="G10">
            <v>45</v>
          </cell>
          <cell r="H10">
            <v>12.24</v>
          </cell>
          <cell r="I10" t="str">
            <v>N</v>
          </cell>
          <cell r="J10">
            <v>32.4</v>
          </cell>
          <cell r="K10">
            <v>0</v>
          </cell>
        </row>
        <row r="11">
          <cell r="B11">
            <v>29.1</v>
          </cell>
          <cell r="C11">
            <v>32.5</v>
          </cell>
          <cell r="D11">
            <v>23.8</v>
          </cell>
          <cell r="E11">
            <v>72.099999999999994</v>
          </cell>
          <cell r="F11">
            <v>92</v>
          </cell>
          <cell r="G11">
            <v>57</v>
          </cell>
          <cell r="H11">
            <v>12.96</v>
          </cell>
          <cell r="I11" t="str">
            <v>N</v>
          </cell>
          <cell r="J11">
            <v>35.64</v>
          </cell>
          <cell r="K11">
            <v>12.399999999999999</v>
          </cell>
        </row>
        <row r="12">
          <cell r="B12">
            <v>28.115384615384617</v>
          </cell>
          <cell r="C12">
            <v>30.4</v>
          </cell>
          <cell r="D12">
            <v>24.4</v>
          </cell>
          <cell r="E12">
            <v>71.769230769230774</v>
          </cell>
          <cell r="F12">
            <v>93</v>
          </cell>
          <cell r="G12">
            <v>61</v>
          </cell>
          <cell r="H12">
            <v>12.96</v>
          </cell>
          <cell r="I12" t="str">
            <v>N</v>
          </cell>
          <cell r="J12">
            <v>27</v>
          </cell>
          <cell r="K12">
            <v>0</v>
          </cell>
        </row>
        <row r="13">
          <cell r="B13">
            <v>32.416666666666664</v>
          </cell>
          <cell r="C13">
            <v>34.799999999999997</v>
          </cell>
          <cell r="D13">
            <v>26.8</v>
          </cell>
          <cell r="E13">
            <v>53.416666666666664</v>
          </cell>
          <cell r="F13">
            <v>84</v>
          </cell>
          <cell r="G13">
            <v>44</v>
          </cell>
          <cell r="H13">
            <v>11.879999999999999</v>
          </cell>
          <cell r="I13" t="str">
            <v>N</v>
          </cell>
          <cell r="J13">
            <v>34.200000000000003</v>
          </cell>
          <cell r="K13">
            <v>0</v>
          </cell>
        </row>
        <row r="14">
          <cell r="B14">
            <v>29.292857142857144</v>
          </cell>
          <cell r="C14">
            <v>33.9</v>
          </cell>
          <cell r="D14">
            <v>22.9</v>
          </cell>
          <cell r="E14">
            <v>61.428571428571431</v>
          </cell>
          <cell r="F14">
            <v>88</v>
          </cell>
          <cell r="G14">
            <v>39</v>
          </cell>
          <cell r="H14">
            <v>13.32</v>
          </cell>
          <cell r="I14" t="str">
            <v>N</v>
          </cell>
          <cell r="J14">
            <v>72</v>
          </cell>
          <cell r="K14">
            <v>0.4</v>
          </cell>
        </row>
        <row r="15">
          <cell r="B15">
            <v>28.174999999999997</v>
          </cell>
          <cell r="C15">
            <v>32.200000000000003</v>
          </cell>
          <cell r="D15">
            <v>24.1</v>
          </cell>
          <cell r="E15">
            <v>71.375</v>
          </cell>
          <cell r="F15">
            <v>88</v>
          </cell>
          <cell r="G15">
            <v>56</v>
          </cell>
          <cell r="H15">
            <v>8.64</v>
          </cell>
          <cell r="I15" t="str">
            <v>N</v>
          </cell>
          <cell r="J15">
            <v>35.64</v>
          </cell>
          <cell r="K15">
            <v>0</v>
          </cell>
        </row>
        <row r="16">
          <cell r="B16">
            <v>29.48</v>
          </cell>
          <cell r="C16">
            <v>32.799999999999997</v>
          </cell>
          <cell r="D16">
            <v>24.5</v>
          </cell>
          <cell r="E16">
            <v>62.2</v>
          </cell>
          <cell r="F16">
            <v>83</v>
          </cell>
          <cell r="G16">
            <v>49</v>
          </cell>
          <cell r="H16">
            <v>10.8</v>
          </cell>
          <cell r="I16" t="str">
            <v>NE</v>
          </cell>
          <cell r="J16">
            <v>40.32</v>
          </cell>
          <cell r="K16">
            <v>0</v>
          </cell>
        </row>
        <row r="17">
          <cell r="B17">
            <v>30.099999999999998</v>
          </cell>
          <cell r="C17">
            <v>34.4</v>
          </cell>
          <cell r="D17">
            <v>24.5</v>
          </cell>
          <cell r="E17">
            <v>58.307692307692307</v>
          </cell>
          <cell r="F17">
            <v>83</v>
          </cell>
          <cell r="G17">
            <v>42</v>
          </cell>
          <cell r="H17">
            <v>14.04</v>
          </cell>
          <cell r="I17" t="str">
            <v>N</v>
          </cell>
          <cell r="J17">
            <v>33.480000000000004</v>
          </cell>
          <cell r="K17">
            <v>0</v>
          </cell>
        </row>
        <row r="18">
          <cell r="B18">
            <v>32.549999999999997</v>
          </cell>
          <cell r="C18">
            <v>35.6</v>
          </cell>
          <cell r="D18">
            <v>25.9</v>
          </cell>
          <cell r="E18">
            <v>51.9</v>
          </cell>
          <cell r="F18">
            <v>83</v>
          </cell>
          <cell r="G18">
            <v>36</v>
          </cell>
          <cell r="H18">
            <v>10.08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32.572727272727271</v>
          </cell>
          <cell r="C19">
            <v>35.5</v>
          </cell>
          <cell r="D19">
            <v>26.4</v>
          </cell>
          <cell r="E19">
            <v>51.545454545454547</v>
          </cell>
          <cell r="F19">
            <v>76</v>
          </cell>
          <cell r="G19">
            <v>39</v>
          </cell>
          <cell r="H19">
            <v>12.6</v>
          </cell>
          <cell r="I19" t="str">
            <v>N</v>
          </cell>
          <cell r="J19">
            <v>28.8</v>
          </cell>
          <cell r="K19">
            <v>0</v>
          </cell>
        </row>
        <row r="20">
          <cell r="B20">
            <v>33.981818181818184</v>
          </cell>
          <cell r="C20">
            <v>36.799999999999997</v>
          </cell>
          <cell r="D20">
            <v>26</v>
          </cell>
          <cell r="E20">
            <v>45.727272727272727</v>
          </cell>
          <cell r="F20">
            <v>84</v>
          </cell>
          <cell r="G20">
            <v>33</v>
          </cell>
          <cell r="H20">
            <v>11.520000000000001</v>
          </cell>
          <cell r="I20" t="str">
            <v>NO</v>
          </cell>
          <cell r="J20">
            <v>29.52</v>
          </cell>
          <cell r="K20">
            <v>0</v>
          </cell>
        </row>
        <row r="21">
          <cell r="B21">
            <v>34.350000000000009</v>
          </cell>
          <cell r="C21">
            <v>37.200000000000003</v>
          </cell>
          <cell r="D21">
            <v>26.9</v>
          </cell>
          <cell r="E21">
            <v>45.3</v>
          </cell>
          <cell r="F21">
            <v>81</v>
          </cell>
          <cell r="G21">
            <v>32</v>
          </cell>
          <cell r="H21">
            <v>13.68</v>
          </cell>
          <cell r="I21" t="str">
            <v>N</v>
          </cell>
          <cell r="J21">
            <v>36.72</v>
          </cell>
          <cell r="K21">
            <v>0</v>
          </cell>
        </row>
        <row r="22">
          <cell r="B22">
            <v>29.160000000000004</v>
          </cell>
          <cell r="C22">
            <v>33.4</v>
          </cell>
          <cell r="D22">
            <v>23.9</v>
          </cell>
          <cell r="E22">
            <v>72</v>
          </cell>
          <cell r="F22">
            <v>92</v>
          </cell>
          <cell r="G22">
            <v>56</v>
          </cell>
          <cell r="H22">
            <v>10.8</v>
          </cell>
          <cell r="I22" t="str">
            <v>NO</v>
          </cell>
          <cell r="J22">
            <v>20.88</v>
          </cell>
          <cell r="K22">
            <v>0.2</v>
          </cell>
        </row>
        <row r="23">
          <cell r="B23">
            <v>27.889999999999997</v>
          </cell>
          <cell r="C23">
            <v>29.7</v>
          </cell>
          <cell r="D23">
            <v>24.9</v>
          </cell>
          <cell r="E23">
            <v>72.3</v>
          </cell>
          <cell r="F23">
            <v>86</v>
          </cell>
          <cell r="G23">
            <v>66</v>
          </cell>
          <cell r="H23">
            <v>6.12</v>
          </cell>
          <cell r="I23" t="str">
            <v>SO</v>
          </cell>
          <cell r="J23">
            <v>20.88</v>
          </cell>
          <cell r="K23">
            <v>0</v>
          </cell>
        </row>
        <row r="24">
          <cell r="B24">
            <v>29.638461538461538</v>
          </cell>
          <cell r="C24">
            <v>33.1</v>
          </cell>
          <cell r="D24">
            <v>24.1</v>
          </cell>
          <cell r="E24">
            <v>62.769230769230766</v>
          </cell>
          <cell r="F24">
            <v>83</v>
          </cell>
          <cell r="G24">
            <v>45</v>
          </cell>
          <cell r="H24">
            <v>10.8</v>
          </cell>
          <cell r="I24" t="str">
            <v>N</v>
          </cell>
          <cell r="J24">
            <v>25.2</v>
          </cell>
          <cell r="K24">
            <v>0</v>
          </cell>
        </row>
        <row r="25">
          <cell r="B25">
            <v>31.776923076923079</v>
          </cell>
          <cell r="C25">
            <v>35.799999999999997</v>
          </cell>
          <cell r="D25">
            <v>25.1</v>
          </cell>
          <cell r="E25">
            <v>55.307692307692307</v>
          </cell>
          <cell r="F25">
            <v>93</v>
          </cell>
          <cell r="G25">
            <v>31</v>
          </cell>
          <cell r="H25">
            <v>9.7200000000000006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34.700000000000003</v>
          </cell>
          <cell r="C26">
            <v>37.299999999999997</v>
          </cell>
          <cell r="D26">
            <v>26.6</v>
          </cell>
          <cell r="E26">
            <v>46</v>
          </cell>
          <cell r="F26">
            <v>79</v>
          </cell>
          <cell r="G26">
            <v>34</v>
          </cell>
          <cell r="H26">
            <v>9.7200000000000006</v>
          </cell>
          <cell r="I26" t="str">
            <v>NE</v>
          </cell>
          <cell r="J26">
            <v>28.44</v>
          </cell>
          <cell r="K26">
            <v>0</v>
          </cell>
        </row>
        <row r="27">
          <cell r="B27">
            <v>36.06</v>
          </cell>
          <cell r="C27">
            <v>38.9</v>
          </cell>
          <cell r="D27">
            <v>30.2</v>
          </cell>
          <cell r="E27">
            <v>42.2</v>
          </cell>
          <cell r="F27">
            <v>66</v>
          </cell>
          <cell r="G27">
            <v>31</v>
          </cell>
          <cell r="H27">
            <v>8.64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32.212499999999999</v>
          </cell>
          <cell r="C28">
            <v>36.700000000000003</v>
          </cell>
          <cell r="D28">
            <v>26.3</v>
          </cell>
          <cell r="E28">
            <v>56.75</v>
          </cell>
          <cell r="F28">
            <v>74</v>
          </cell>
          <cell r="G28">
            <v>37</v>
          </cell>
          <cell r="H28">
            <v>6.48</v>
          </cell>
          <cell r="I28" t="str">
            <v>SO</v>
          </cell>
          <cell r="J28">
            <v>18.36</v>
          </cell>
          <cell r="K28">
            <v>0</v>
          </cell>
        </row>
        <row r="29">
          <cell r="B29">
            <v>33.17</v>
          </cell>
          <cell r="C29">
            <v>36.6</v>
          </cell>
          <cell r="D29">
            <v>24.9</v>
          </cell>
          <cell r="E29">
            <v>48.1</v>
          </cell>
          <cell r="F29">
            <v>82</v>
          </cell>
          <cell r="G29">
            <v>35</v>
          </cell>
          <cell r="H29">
            <v>9.7200000000000006</v>
          </cell>
          <cell r="I29" t="str">
            <v>NE</v>
          </cell>
          <cell r="J29">
            <v>25.2</v>
          </cell>
          <cell r="K29">
            <v>0</v>
          </cell>
        </row>
        <row r="30">
          <cell r="B30">
            <v>32.54</v>
          </cell>
          <cell r="C30">
            <v>36.6</v>
          </cell>
          <cell r="D30">
            <v>26.2</v>
          </cell>
          <cell r="E30">
            <v>55</v>
          </cell>
          <cell r="F30">
            <v>84</v>
          </cell>
          <cell r="G30">
            <v>37</v>
          </cell>
          <cell r="H30">
            <v>13.32</v>
          </cell>
          <cell r="I30" t="str">
            <v>NO</v>
          </cell>
          <cell r="J30">
            <v>30.96</v>
          </cell>
          <cell r="K30">
            <v>0</v>
          </cell>
        </row>
        <row r="31">
          <cell r="B31">
            <v>30</v>
          </cell>
          <cell r="C31">
            <v>32.799999999999997</v>
          </cell>
          <cell r="D31">
            <v>25.6</v>
          </cell>
          <cell r="E31">
            <v>58.909090909090907</v>
          </cell>
          <cell r="F31">
            <v>79</v>
          </cell>
          <cell r="G31">
            <v>47</v>
          </cell>
          <cell r="H31">
            <v>14.04</v>
          </cell>
          <cell r="I31" t="str">
            <v>NE</v>
          </cell>
          <cell r="J31">
            <v>25.2</v>
          </cell>
          <cell r="K31">
            <v>0</v>
          </cell>
        </row>
        <row r="32">
          <cell r="B32">
            <v>28.692307692307697</v>
          </cell>
          <cell r="C32">
            <v>33.4</v>
          </cell>
          <cell r="D32">
            <v>23.7</v>
          </cell>
          <cell r="E32">
            <v>64</v>
          </cell>
          <cell r="F32">
            <v>87</v>
          </cell>
          <cell r="G32">
            <v>45</v>
          </cell>
          <cell r="H32">
            <v>16.920000000000002</v>
          </cell>
          <cell r="I32" t="str">
            <v>NE</v>
          </cell>
          <cell r="J32">
            <v>38.159999999999997</v>
          </cell>
          <cell r="K32">
            <v>4.2</v>
          </cell>
        </row>
        <row r="33">
          <cell r="B33">
            <v>28.969230769230766</v>
          </cell>
          <cell r="C33">
            <v>33</v>
          </cell>
          <cell r="D33">
            <v>24.1</v>
          </cell>
          <cell r="E33">
            <v>64.230769230769226</v>
          </cell>
          <cell r="F33">
            <v>88</v>
          </cell>
          <cell r="G33">
            <v>46</v>
          </cell>
          <cell r="H33">
            <v>11.16</v>
          </cell>
          <cell r="I33" t="str">
            <v>SE</v>
          </cell>
          <cell r="J33">
            <v>28.08</v>
          </cell>
          <cell r="K33">
            <v>0</v>
          </cell>
        </row>
        <row r="34">
          <cell r="B34">
            <v>32.053846153846159</v>
          </cell>
          <cell r="C34">
            <v>35.9</v>
          </cell>
          <cell r="D34">
            <v>24.5</v>
          </cell>
          <cell r="E34">
            <v>51.615384615384613</v>
          </cell>
          <cell r="F34">
            <v>84</v>
          </cell>
          <cell r="G34">
            <v>37</v>
          </cell>
          <cell r="H34">
            <v>11.16</v>
          </cell>
          <cell r="I34" t="str">
            <v>N</v>
          </cell>
          <cell r="J34">
            <v>29.880000000000003</v>
          </cell>
          <cell r="K34">
            <v>0</v>
          </cell>
        </row>
        <row r="35">
          <cell r="B35">
            <v>32.506666666666668</v>
          </cell>
          <cell r="C35">
            <v>37.4</v>
          </cell>
          <cell r="D35">
            <v>25.6</v>
          </cell>
          <cell r="E35">
            <v>51.06666666666667</v>
          </cell>
          <cell r="F35">
            <v>82</v>
          </cell>
          <cell r="G35">
            <v>31</v>
          </cell>
          <cell r="H35">
            <v>10.08</v>
          </cell>
          <cell r="I35" t="str">
            <v>NE</v>
          </cell>
          <cell r="J35">
            <v>25.92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28.362500000000001</v>
          </cell>
          <cell r="C5">
            <v>34.700000000000003</v>
          </cell>
          <cell r="D5">
            <v>22.6</v>
          </cell>
          <cell r="E5">
            <v>75.791666666666671</v>
          </cell>
          <cell r="F5">
            <v>95</v>
          </cell>
          <cell r="G5">
            <v>49</v>
          </cell>
          <cell r="H5">
            <v>11.520000000000001</v>
          </cell>
          <cell r="I5" t="str">
            <v>NE</v>
          </cell>
          <cell r="J5">
            <v>38.880000000000003</v>
          </cell>
          <cell r="K5">
            <v>1.2</v>
          </cell>
        </row>
        <row r="6">
          <cell r="B6">
            <v>26.833333333333339</v>
          </cell>
          <cell r="C6">
            <v>33.4</v>
          </cell>
          <cell r="D6">
            <v>22.6</v>
          </cell>
          <cell r="E6">
            <v>81.791666666666671</v>
          </cell>
          <cell r="F6">
            <v>95</v>
          </cell>
          <cell r="G6">
            <v>55</v>
          </cell>
          <cell r="H6">
            <v>18.36</v>
          </cell>
          <cell r="I6" t="str">
            <v>NO</v>
          </cell>
          <cell r="J6">
            <v>46.800000000000004</v>
          </cell>
          <cell r="K6">
            <v>11.4</v>
          </cell>
        </row>
        <row r="7">
          <cell r="B7">
            <v>28.400000000000002</v>
          </cell>
          <cell r="C7">
            <v>35.200000000000003</v>
          </cell>
          <cell r="D7">
            <v>23.3</v>
          </cell>
          <cell r="E7">
            <v>73.625</v>
          </cell>
          <cell r="F7">
            <v>96</v>
          </cell>
          <cell r="G7">
            <v>43</v>
          </cell>
          <cell r="H7">
            <v>19.8</v>
          </cell>
          <cell r="I7" t="str">
            <v>NO</v>
          </cell>
          <cell r="J7">
            <v>37.440000000000005</v>
          </cell>
          <cell r="K7">
            <v>0.2</v>
          </cell>
        </row>
        <row r="8">
          <cell r="B8">
            <v>28.237500000000001</v>
          </cell>
          <cell r="C8">
            <v>34.299999999999997</v>
          </cell>
          <cell r="D8">
            <v>23.9</v>
          </cell>
          <cell r="E8">
            <v>74.5</v>
          </cell>
          <cell r="F8">
            <v>93</v>
          </cell>
          <cell r="G8">
            <v>50</v>
          </cell>
          <cell r="H8">
            <v>14.04</v>
          </cell>
          <cell r="I8" t="str">
            <v>NO</v>
          </cell>
          <cell r="J8">
            <v>63.72</v>
          </cell>
          <cell r="K8">
            <v>1.4</v>
          </cell>
        </row>
        <row r="9">
          <cell r="B9">
            <v>24.712500000000002</v>
          </cell>
          <cell r="C9">
            <v>29.1</v>
          </cell>
          <cell r="D9">
            <v>21.5</v>
          </cell>
          <cell r="E9">
            <v>86.833333333333329</v>
          </cell>
          <cell r="F9">
            <v>98</v>
          </cell>
          <cell r="G9">
            <v>65</v>
          </cell>
          <cell r="H9">
            <v>13.32</v>
          </cell>
          <cell r="I9" t="str">
            <v>NO</v>
          </cell>
          <cell r="J9">
            <v>32.4</v>
          </cell>
          <cell r="K9">
            <v>34.599999999999994</v>
          </cell>
        </row>
        <row r="10">
          <cell r="B10">
            <v>25.808333333333337</v>
          </cell>
          <cell r="C10">
            <v>32.6</v>
          </cell>
          <cell r="D10">
            <v>22.3</v>
          </cell>
          <cell r="E10">
            <v>85.041666666666671</v>
          </cell>
          <cell r="F10">
            <v>98</v>
          </cell>
          <cell r="G10">
            <v>56</v>
          </cell>
          <cell r="H10">
            <v>17.64</v>
          </cell>
          <cell r="I10" t="str">
            <v>N</v>
          </cell>
          <cell r="J10">
            <v>56.88</v>
          </cell>
          <cell r="K10">
            <v>13.200000000000001</v>
          </cell>
        </row>
        <row r="11">
          <cell r="B11">
            <v>24.900000000000002</v>
          </cell>
          <cell r="C11">
            <v>31.3</v>
          </cell>
          <cell r="D11">
            <v>22.8</v>
          </cell>
          <cell r="E11">
            <v>88.666666666666671</v>
          </cell>
          <cell r="F11">
            <v>97</v>
          </cell>
          <cell r="G11">
            <v>64</v>
          </cell>
          <cell r="H11">
            <v>17.64</v>
          </cell>
          <cell r="I11" t="str">
            <v>NE</v>
          </cell>
          <cell r="J11">
            <v>38.519999999999996</v>
          </cell>
          <cell r="K11">
            <v>27.2</v>
          </cell>
        </row>
        <row r="12">
          <cell r="B12">
            <v>26.150000000000002</v>
          </cell>
          <cell r="C12">
            <v>32.799999999999997</v>
          </cell>
          <cell r="D12">
            <v>22.3</v>
          </cell>
          <cell r="E12">
            <v>81.916666666666671</v>
          </cell>
          <cell r="F12">
            <v>97</v>
          </cell>
          <cell r="G12">
            <v>55</v>
          </cell>
          <cell r="H12">
            <v>11.879999999999999</v>
          </cell>
          <cell r="I12" t="str">
            <v>N</v>
          </cell>
          <cell r="J12">
            <v>25.2</v>
          </cell>
          <cell r="K12">
            <v>1</v>
          </cell>
        </row>
        <row r="13">
          <cell r="B13">
            <v>27.3125</v>
          </cell>
          <cell r="C13">
            <v>34.299999999999997</v>
          </cell>
          <cell r="D13">
            <v>23.1</v>
          </cell>
          <cell r="E13">
            <v>76.625</v>
          </cell>
          <cell r="F13">
            <v>95</v>
          </cell>
          <cell r="G13">
            <v>49</v>
          </cell>
          <cell r="H13">
            <v>12.24</v>
          </cell>
          <cell r="I13" t="str">
            <v>NE</v>
          </cell>
          <cell r="J13">
            <v>64.8</v>
          </cell>
          <cell r="K13">
            <v>0.4</v>
          </cell>
        </row>
        <row r="14">
          <cell r="B14">
            <v>26.495833333333337</v>
          </cell>
          <cell r="C14">
            <v>34.6</v>
          </cell>
          <cell r="D14">
            <v>21</v>
          </cell>
          <cell r="E14">
            <v>73.833333333333329</v>
          </cell>
          <cell r="F14">
            <v>96</v>
          </cell>
          <cell r="G14">
            <v>45</v>
          </cell>
          <cell r="H14">
            <v>15.840000000000002</v>
          </cell>
          <cell r="I14" t="str">
            <v>NE</v>
          </cell>
          <cell r="J14">
            <v>44.64</v>
          </cell>
          <cell r="K14">
            <v>6.8</v>
          </cell>
        </row>
        <row r="15">
          <cell r="B15">
            <v>26.312500000000004</v>
          </cell>
          <cell r="C15">
            <v>34</v>
          </cell>
          <cell r="D15">
            <v>20.8</v>
          </cell>
          <cell r="E15">
            <v>73.916666666666671</v>
          </cell>
          <cell r="F15">
            <v>93</v>
          </cell>
          <cell r="G15">
            <v>43</v>
          </cell>
          <cell r="H15">
            <v>14.76</v>
          </cell>
          <cell r="I15" t="str">
            <v>S</v>
          </cell>
          <cell r="J15">
            <v>33.119999999999997</v>
          </cell>
          <cell r="K15">
            <v>0.2</v>
          </cell>
        </row>
        <row r="16">
          <cell r="B16">
            <v>25.487500000000001</v>
          </cell>
          <cell r="C16">
            <v>32.200000000000003</v>
          </cell>
          <cell r="D16">
            <v>21.3</v>
          </cell>
          <cell r="E16">
            <v>79.875</v>
          </cell>
          <cell r="F16">
            <v>95</v>
          </cell>
          <cell r="G16">
            <v>57</v>
          </cell>
          <cell r="H16">
            <v>24.48</v>
          </cell>
          <cell r="I16" t="str">
            <v>NO</v>
          </cell>
          <cell r="J16">
            <v>43.92</v>
          </cell>
          <cell r="K16">
            <v>0.60000000000000009</v>
          </cell>
        </row>
        <row r="17">
          <cell r="B17">
            <v>27.095833333333335</v>
          </cell>
          <cell r="C17">
            <v>34.299999999999997</v>
          </cell>
          <cell r="D17">
            <v>22.5</v>
          </cell>
          <cell r="E17">
            <v>76.333333333333329</v>
          </cell>
          <cell r="F17">
            <v>96</v>
          </cell>
          <cell r="G17">
            <v>44</v>
          </cell>
          <cell r="H17">
            <v>14.4</v>
          </cell>
          <cell r="I17" t="str">
            <v>N</v>
          </cell>
          <cell r="J17">
            <v>33.840000000000003</v>
          </cell>
          <cell r="K17">
            <v>0</v>
          </cell>
        </row>
        <row r="18">
          <cell r="B18">
            <v>28.920833333333334</v>
          </cell>
          <cell r="C18">
            <v>36.1</v>
          </cell>
          <cell r="D18">
            <v>23.6</v>
          </cell>
          <cell r="E18">
            <v>68.041666666666671</v>
          </cell>
          <cell r="F18">
            <v>91</v>
          </cell>
          <cell r="G18">
            <v>39</v>
          </cell>
          <cell r="H18">
            <v>12.24</v>
          </cell>
          <cell r="I18" t="str">
            <v>S</v>
          </cell>
          <cell r="J18">
            <v>29.16</v>
          </cell>
          <cell r="K18">
            <v>0</v>
          </cell>
        </row>
        <row r="19">
          <cell r="B19">
            <v>28.904166666666669</v>
          </cell>
          <cell r="C19">
            <v>35.799999999999997</v>
          </cell>
          <cell r="D19">
            <v>24.4</v>
          </cell>
          <cell r="E19">
            <v>68.875</v>
          </cell>
          <cell r="F19">
            <v>89</v>
          </cell>
          <cell r="G19">
            <v>44</v>
          </cell>
          <cell r="H19">
            <v>14.4</v>
          </cell>
          <cell r="I19" t="str">
            <v>NE</v>
          </cell>
          <cell r="J19">
            <v>59.04</v>
          </cell>
          <cell r="K19">
            <v>0</v>
          </cell>
        </row>
        <row r="20">
          <cell r="B20">
            <v>29.145833333333339</v>
          </cell>
          <cell r="C20">
            <v>36.1</v>
          </cell>
          <cell r="D20">
            <v>23.6</v>
          </cell>
          <cell r="E20">
            <v>69.166666666666671</v>
          </cell>
          <cell r="F20">
            <v>94</v>
          </cell>
          <cell r="G20">
            <v>38</v>
          </cell>
          <cell r="H20">
            <v>12.6</v>
          </cell>
          <cell r="I20" t="str">
            <v>NO</v>
          </cell>
          <cell r="J20">
            <v>28.44</v>
          </cell>
          <cell r="K20">
            <v>0</v>
          </cell>
        </row>
        <row r="21">
          <cell r="B21">
            <v>30.062499999999989</v>
          </cell>
          <cell r="C21">
            <v>37</v>
          </cell>
          <cell r="D21">
            <v>23.9</v>
          </cell>
          <cell r="E21">
            <v>64.875</v>
          </cell>
          <cell r="F21">
            <v>93</v>
          </cell>
          <cell r="G21">
            <v>37</v>
          </cell>
          <cell r="H21">
            <v>11.16</v>
          </cell>
          <cell r="I21" t="str">
            <v>N</v>
          </cell>
          <cell r="J21">
            <v>24.48</v>
          </cell>
          <cell r="K21">
            <v>0</v>
          </cell>
        </row>
        <row r="22">
          <cell r="B22">
            <v>26.145833333333339</v>
          </cell>
          <cell r="C22">
            <v>32.5</v>
          </cell>
          <cell r="D22">
            <v>22.1</v>
          </cell>
          <cell r="E22">
            <v>75.75</v>
          </cell>
          <cell r="F22">
            <v>97</v>
          </cell>
          <cell r="G22">
            <v>55</v>
          </cell>
          <cell r="H22">
            <v>20.52</v>
          </cell>
          <cell r="I22" t="str">
            <v>NE</v>
          </cell>
          <cell r="J22">
            <v>40.32</v>
          </cell>
          <cell r="K22">
            <v>6.4000000000000012</v>
          </cell>
        </row>
        <row r="23">
          <cell r="B23">
            <v>24.670833333333334</v>
          </cell>
          <cell r="C23">
            <v>29</v>
          </cell>
          <cell r="D23">
            <v>22.1</v>
          </cell>
          <cell r="E23">
            <v>86.291666666666671</v>
          </cell>
          <cell r="F23">
            <v>96</v>
          </cell>
          <cell r="G23">
            <v>68</v>
          </cell>
          <cell r="H23">
            <v>14.04</v>
          </cell>
          <cell r="I23" t="str">
            <v>SO</v>
          </cell>
          <cell r="J23">
            <v>28.8</v>
          </cell>
          <cell r="K23">
            <v>0.2</v>
          </cell>
        </row>
        <row r="24">
          <cell r="B24">
            <v>25.329166666666669</v>
          </cell>
          <cell r="C24">
            <v>31.2</v>
          </cell>
          <cell r="D24">
            <v>22.1</v>
          </cell>
          <cell r="E24">
            <v>82.958333333333329</v>
          </cell>
          <cell r="F24">
            <v>97</v>
          </cell>
          <cell r="G24">
            <v>57</v>
          </cell>
          <cell r="H24">
            <v>19.8</v>
          </cell>
          <cell r="I24" t="str">
            <v>SO</v>
          </cell>
          <cell r="J24">
            <v>45</v>
          </cell>
          <cell r="K24">
            <v>31.400000000000002</v>
          </cell>
        </row>
        <row r="25">
          <cell r="B25">
            <v>27.799999999999997</v>
          </cell>
          <cell r="C25">
            <v>34.5</v>
          </cell>
          <cell r="D25">
            <v>22.3</v>
          </cell>
          <cell r="E25">
            <v>74.791666666666671</v>
          </cell>
          <cell r="F25">
            <v>97</v>
          </cell>
          <cell r="G25">
            <v>45</v>
          </cell>
          <cell r="H25">
            <v>12.96</v>
          </cell>
          <cell r="I25" t="str">
            <v>NO</v>
          </cell>
          <cell r="J25">
            <v>23.400000000000002</v>
          </cell>
          <cell r="K25">
            <v>0</v>
          </cell>
        </row>
        <row r="26">
          <cell r="B26">
            <v>29.816666666666666</v>
          </cell>
          <cell r="C26">
            <v>36.9</v>
          </cell>
          <cell r="D26">
            <v>23.3</v>
          </cell>
          <cell r="E26">
            <v>68</v>
          </cell>
          <cell r="F26">
            <v>96</v>
          </cell>
          <cell r="G26">
            <v>36</v>
          </cell>
          <cell r="H26">
            <v>8.64</v>
          </cell>
          <cell r="I26" t="str">
            <v>NE</v>
          </cell>
          <cell r="J26">
            <v>27</v>
          </cell>
          <cell r="K26">
            <v>0</v>
          </cell>
        </row>
        <row r="27">
          <cell r="B27">
            <v>31.491666666666671</v>
          </cell>
          <cell r="C27">
            <v>38.4</v>
          </cell>
          <cell r="D27">
            <v>25.3</v>
          </cell>
          <cell r="E27">
            <v>59.208333333333336</v>
          </cell>
          <cell r="F27">
            <v>86</v>
          </cell>
          <cell r="G27">
            <v>31</v>
          </cell>
          <cell r="H27">
            <v>15.840000000000002</v>
          </cell>
          <cell r="I27" t="str">
            <v>S</v>
          </cell>
          <cell r="J27">
            <v>27</v>
          </cell>
          <cell r="K27">
            <v>0</v>
          </cell>
        </row>
        <row r="28">
          <cell r="B28">
            <v>28.270833333333332</v>
          </cell>
          <cell r="C28">
            <v>33.6</v>
          </cell>
          <cell r="D28">
            <v>24.7</v>
          </cell>
          <cell r="E28">
            <v>67.083333333333329</v>
          </cell>
          <cell r="F28">
            <v>84</v>
          </cell>
          <cell r="G28">
            <v>48</v>
          </cell>
          <cell r="H28">
            <v>17.64</v>
          </cell>
          <cell r="I28" t="str">
            <v>S</v>
          </cell>
          <cell r="J28">
            <v>38.159999999999997</v>
          </cell>
          <cell r="K28">
            <v>0</v>
          </cell>
        </row>
        <row r="29">
          <cell r="B29">
            <v>28.166666666666668</v>
          </cell>
          <cell r="C29">
            <v>35.700000000000003</v>
          </cell>
          <cell r="D29">
            <v>22</v>
          </cell>
          <cell r="E29">
            <v>71.333333333333329</v>
          </cell>
          <cell r="F29">
            <v>96</v>
          </cell>
          <cell r="G29">
            <v>44</v>
          </cell>
          <cell r="H29">
            <v>13.32</v>
          </cell>
          <cell r="I29" t="str">
            <v>L</v>
          </cell>
          <cell r="J29">
            <v>26.64</v>
          </cell>
          <cell r="K29">
            <v>0</v>
          </cell>
        </row>
        <row r="30">
          <cell r="B30">
            <v>27.237500000000001</v>
          </cell>
          <cell r="C30">
            <v>35.5</v>
          </cell>
          <cell r="D30">
            <v>23.3</v>
          </cell>
          <cell r="E30">
            <v>77.166666666666671</v>
          </cell>
          <cell r="F30">
            <v>95</v>
          </cell>
          <cell r="G30">
            <v>44</v>
          </cell>
          <cell r="H30">
            <v>20.52</v>
          </cell>
          <cell r="I30" t="str">
            <v>SE</v>
          </cell>
          <cell r="J30">
            <v>50.4</v>
          </cell>
          <cell r="K30">
            <v>8.6000000000000014</v>
          </cell>
        </row>
        <row r="31">
          <cell r="B31">
            <v>26.016666666666669</v>
          </cell>
          <cell r="C31">
            <v>32.9</v>
          </cell>
          <cell r="D31">
            <v>21.8</v>
          </cell>
          <cell r="E31">
            <v>77.416666666666671</v>
          </cell>
          <cell r="F31">
            <v>97</v>
          </cell>
          <cell r="G31">
            <v>43</v>
          </cell>
          <cell r="H31">
            <v>21.240000000000002</v>
          </cell>
          <cell r="I31" t="str">
            <v>L</v>
          </cell>
          <cell r="J31">
            <v>51.12</v>
          </cell>
          <cell r="K31">
            <v>0</v>
          </cell>
        </row>
        <row r="32">
          <cell r="B32">
            <v>25.379166666666666</v>
          </cell>
          <cell r="C32">
            <v>33.9</v>
          </cell>
          <cell r="D32">
            <v>21.2</v>
          </cell>
          <cell r="E32">
            <v>76.75</v>
          </cell>
          <cell r="F32">
            <v>97</v>
          </cell>
          <cell r="G32">
            <v>43</v>
          </cell>
          <cell r="H32">
            <v>20.16</v>
          </cell>
          <cell r="I32" t="str">
            <v>NE</v>
          </cell>
          <cell r="J32">
            <v>57.24</v>
          </cell>
          <cell r="K32">
            <v>2.8</v>
          </cell>
        </row>
        <row r="33">
          <cell r="B33">
            <v>27.533333333333331</v>
          </cell>
          <cell r="C33">
            <v>36.1</v>
          </cell>
          <cell r="D33">
            <v>21.5</v>
          </cell>
          <cell r="E33">
            <v>72.5</v>
          </cell>
          <cell r="F33">
            <v>97</v>
          </cell>
          <cell r="G33">
            <v>39</v>
          </cell>
          <cell r="H33">
            <v>10.8</v>
          </cell>
          <cell r="I33" t="str">
            <v>L</v>
          </cell>
          <cell r="J33">
            <v>27.36</v>
          </cell>
          <cell r="K33">
            <v>0.2</v>
          </cell>
        </row>
        <row r="34">
          <cell r="B34">
            <v>27.541666666666668</v>
          </cell>
          <cell r="C34">
            <v>36.1</v>
          </cell>
          <cell r="D34">
            <v>22.5</v>
          </cell>
          <cell r="E34">
            <v>72.208333333333329</v>
          </cell>
          <cell r="F34">
            <v>94</v>
          </cell>
          <cell r="G34">
            <v>37</v>
          </cell>
          <cell r="H34">
            <v>23.759999999999998</v>
          </cell>
          <cell r="I34" t="str">
            <v>O</v>
          </cell>
          <cell r="J34">
            <v>46.800000000000004</v>
          </cell>
          <cell r="K34">
            <v>0</v>
          </cell>
        </row>
        <row r="35">
          <cell r="B35">
            <v>28.212500000000006</v>
          </cell>
          <cell r="C35">
            <v>37.799999999999997</v>
          </cell>
          <cell r="D35">
            <v>21.8</v>
          </cell>
          <cell r="E35">
            <v>68.333333333333329</v>
          </cell>
          <cell r="F35">
            <v>94</v>
          </cell>
          <cell r="G35">
            <v>33</v>
          </cell>
          <cell r="H35">
            <v>10.8</v>
          </cell>
          <cell r="I35" t="str">
            <v>S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27.762499999999999</v>
          </cell>
          <cell r="C5">
            <v>32.700000000000003</v>
          </cell>
          <cell r="D5">
            <v>24.7</v>
          </cell>
          <cell r="E5">
            <v>82.041666666666671</v>
          </cell>
          <cell r="F5">
            <v>93</v>
          </cell>
          <cell r="G5">
            <v>59</v>
          </cell>
          <cell r="H5">
            <v>15.840000000000002</v>
          </cell>
          <cell r="I5" t="str">
            <v>N</v>
          </cell>
          <cell r="J5">
            <v>38.519999999999996</v>
          </cell>
          <cell r="K5">
            <v>2.4</v>
          </cell>
        </row>
        <row r="6">
          <cell r="B6">
            <v>28.8</v>
          </cell>
          <cell r="C6">
            <v>34.6</v>
          </cell>
          <cell r="D6">
            <v>24.7</v>
          </cell>
          <cell r="E6">
            <v>74.25</v>
          </cell>
          <cell r="F6">
            <v>94</v>
          </cell>
          <cell r="G6">
            <v>47</v>
          </cell>
          <cell r="H6">
            <v>20.88</v>
          </cell>
          <cell r="I6" t="str">
            <v>N</v>
          </cell>
          <cell r="J6">
            <v>37.440000000000005</v>
          </cell>
          <cell r="K6">
            <v>0</v>
          </cell>
        </row>
        <row r="7">
          <cell r="B7">
            <v>29.837500000000006</v>
          </cell>
          <cell r="C7">
            <v>35.700000000000003</v>
          </cell>
          <cell r="D7">
            <v>24</v>
          </cell>
          <cell r="E7">
            <v>67.958333333333329</v>
          </cell>
          <cell r="F7">
            <v>93</v>
          </cell>
          <cell r="G7">
            <v>41</v>
          </cell>
          <cell r="H7">
            <v>19.440000000000001</v>
          </cell>
          <cell r="I7" t="str">
            <v>N</v>
          </cell>
          <cell r="J7">
            <v>38.880000000000003</v>
          </cell>
          <cell r="K7">
            <v>0</v>
          </cell>
        </row>
        <row r="8">
          <cell r="B8">
            <v>29.324999999999999</v>
          </cell>
          <cell r="C8">
            <v>37</v>
          </cell>
          <cell r="D8">
            <v>24.7</v>
          </cell>
          <cell r="E8">
            <v>74.416666666666671</v>
          </cell>
          <cell r="F8">
            <v>94</v>
          </cell>
          <cell r="G8">
            <v>40</v>
          </cell>
          <cell r="H8">
            <v>39.24</v>
          </cell>
          <cell r="I8" t="str">
            <v>N</v>
          </cell>
          <cell r="J8">
            <v>66.239999999999995</v>
          </cell>
          <cell r="K8">
            <v>6.8</v>
          </cell>
        </row>
        <row r="9">
          <cell r="B9">
            <v>28.245833333333337</v>
          </cell>
          <cell r="C9">
            <v>33.700000000000003</v>
          </cell>
          <cell r="D9">
            <v>23.6</v>
          </cell>
          <cell r="E9">
            <v>76.125</v>
          </cell>
          <cell r="F9">
            <v>94</v>
          </cell>
          <cell r="G9">
            <v>46</v>
          </cell>
          <cell r="H9">
            <v>18.36</v>
          </cell>
          <cell r="I9" t="str">
            <v>N</v>
          </cell>
          <cell r="J9">
            <v>31.680000000000003</v>
          </cell>
          <cell r="K9">
            <v>0</v>
          </cell>
        </row>
        <row r="10">
          <cell r="B10">
            <v>29.287499999999998</v>
          </cell>
          <cell r="C10">
            <v>35.5</v>
          </cell>
          <cell r="D10">
            <v>24.3</v>
          </cell>
          <cell r="E10">
            <v>71.583333333333329</v>
          </cell>
          <cell r="F10">
            <v>90</v>
          </cell>
          <cell r="G10">
            <v>46</v>
          </cell>
          <cell r="H10">
            <v>29.52</v>
          </cell>
          <cell r="I10" t="str">
            <v>N</v>
          </cell>
          <cell r="J10">
            <v>46.440000000000005</v>
          </cell>
          <cell r="K10">
            <v>0</v>
          </cell>
        </row>
        <row r="11">
          <cell r="B11">
            <v>27.870833333333341</v>
          </cell>
          <cell r="C11">
            <v>33.6</v>
          </cell>
          <cell r="D11">
            <v>25</v>
          </cell>
          <cell r="E11">
            <v>78.333333333333329</v>
          </cell>
          <cell r="F11">
            <v>91</v>
          </cell>
          <cell r="G11">
            <v>55</v>
          </cell>
          <cell r="H11">
            <v>35.28</v>
          </cell>
          <cell r="I11" t="str">
            <v>N</v>
          </cell>
          <cell r="J11">
            <v>58.32</v>
          </cell>
          <cell r="K11">
            <v>1.4000000000000001</v>
          </cell>
        </row>
        <row r="12">
          <cell r="B12">
            <v>26.770833333333332</v>
          </cell>
          <cell r="C12">
            <v>31.9</v>
          </cell>
          <cell r="D12">
            <v>23.9</v>
          </cell>
          <cell r="E12">
            <v>80.75</v>
          </cell>
          <cell r="F12">
            <v>94</v>
          </cell>
          <cell r="G12">
            <v>56</v>
          </cell>
          <cell r="H12">
            <v>19.079999999999998</v>
          </cell>
          <cell r="I12" t="str">
            <v>N</v>
          </cell>
          <cell r="J12">
            <v>36</v>
          </cell>
          <cell r="K12">
            <v>0.4</v>
          </cell>
        </row>
        <row r="13">
          <cell r="B13">
            <v>27.979166666666661</v>
          </cell>
          <cell r="C13">
            <v>35.1</v>
          </cell>
          <cell r="D13">
            <v>22.5</v>
          </cell>
          <cell r="E13">
            <v>74.916666666666671</v>
          </cell>
          <cell r="F13">
            <v>96</v>
          </cell>
          <cell r="G13">
            <v>44</v>
          </cell>
          <cell r="H13">
            <v>40.680000000000007</v>
          </cell>
          <cell r="I13" t="str">
            <v>NO</v>
          </cell>
          <cell r="J13">
            <v>87.48</v>
          </cell>
          <cell r="K13">
            <v>0.2</v>
          </cell>
        </row>
        <row r="14">
          <cell r="B14">
            <v>27.220833333333335</v>
          </cell>
          <cell r="C14">
            <v>34.700000000000003</v>
          </cell>
          <cell r="D14">
            <v>21.5</v>
          </cell>
          <cell r="E14">
            <v>68.666666666666671</v>
          </cell>
          <cell r="F14">
            <v>93</v>
          </cell>
          <cell r="G14">
            <v>41</v>
          </cell>
          <cell r="H14">
            <v>15.48</v>
          </cell>
          <cell r="I14" t="str">
            <v>N</v>
          </cell>
          <cell r="J14">
            <v>32.76</v>
          </cell>
          <cell r="K14">
            <v>0.2</v>
          </cell>
        </row>
        <row r="15">
          <cell r="B15">
            <v>28.079166666666662</v>
          </cell>
          <cell r="C15">
            <v>34.700000000000003</v>
          </cell>
          <cell r="D15">
            <v>23.9</v>
          </cell>
          <cell r="E15">
            <v>73.625</v>
          </cell>
          <cell r="F15">
            <v>93</v>
          </cell>
          <cell r="G15">
            <v>45</v>
          </cell>
          <cell r="H15">
            <v>14.76</v>
          </cell>
          <cell r="I15" t="str">
            <v>N</v>
          </cell>
          <cell r="J15">
            <v>30.6</v>
          </cell>
          <cell r="K15">
            <v>0</v>
          </cell>
        </row>
        <row r="16">
          <cell r="B16">
            <v>27.720833333333335</v>
          </cell>
          <cell r="C16">
            <v>33.799999999999997</v>
          </cell>
          <cell r="D16">
            <v>22.9</v>
          </cell>
          <cell r="E16">
            <v>71.625</v>
          </cell>
          <cell r="F16">
            <v>93</v>
          </cell>
          <cell r="G16">
            <v>45</v>
          </cell>
          <cell r="H16">
            <v>15.840000000000002</v>
          </cell>
          <cell r="I16" t="str">
            <v>NE</v>
          </cell>
          <cell r="J16">
            <v>32.76</v>
          </cell>
          <cell r="K16">
            <v>0</v>
          </cell>
        </row>
        <row r="17">
          <cell r="B17">
            <v>27.245833333333334</v>
          </cell>
          <cell r="C17">
            <v>34</v>
          </cell>
          <cell r="D17">
            <v>22</v>
          </cell>
          <cell r="E17">
            <v>77.041666666666671</v>
          </cell>
          <cell r="F17">
            <v>93</v>
          </cell>
          <cell r="G17">
            <v>45</v>
          </cell>
          <cell r="H17">
            <v>24.48</v>
          </cell>
          <cell r="I17" t="str">
            <v>NE</v>
          </cell>
          <cell r="J17">
            <v>43.2</v>
          </cell>
          <cell r="K17">
            <v>9.8000000000000007</v>
          </cell>
        </row>
        <row r="18">
          <cell r="B18">
            <v>28.779166666666665</v>
          </cell>
          <cell r="C18">
            <v>36.200000000000003</v>
          </cell>
          <cell r="D18">
            <v>22.8</v>
          </cell>
          <cell r="E18">
            <v>72.416666666666671</v>
          </cell>
          <cell r="F18">
            <v>96</v>
          </cell>
          <cell r="G18">
            <v>39</v>
          </cell>
          <cell r="H18">
            <v>14.76</v>
          </cell>
          <cell r="I18" t="str">
            <v>N</v>
          </cell>
          <cell r="J18">
            <v>28.44</v>
          </cell>
          <cell r="K18">
            <v>0.2</v>
          </cell>
        </row>
        <row r="19">
          <cell r="B19">
            <v>28.691666666666666</v>
          </cell>
          <cell r="C19">
            <v>35.1</v>
          </cell>
          <cell r="D19">
            <v>22.6</v>
          </cell>
          <cell r="E19">
            <v>69.166666666666671</v>
          </cell>
          <cell r="F19">
            <v>94</v>
          </cell>
          <cell r="G19">
            <v>40</v>
          </cell>
          <cell r="H19">
            <v>23.400000000000002</v>
          </cell>
          <cell r="I19" t="str">
            <v>N</v>
          </cell>
          <cell r="J19">
            <v>51.84</v>
          </cell>
          <cell r="K19">
            <v>0</v>
          </cell>
        </row>
        <row r="20">
          <cell r="B20">
            <v>29.3</v>
          </cell>
          <cell r="C20">
            <v>36.6</v>
          </cell>
          <cell r="D20">
            <v>23.4</v>
          </cell>
          <cell r="E20">
            <v>70.125</v>
          </cell>
          <cell r="F20">
            <v>94</v>
          </cell>
          <cell r="G20">
            <v>38</v>
          </cell>
          <cell r="H20">
            <v>17.64</v>
          </cell>
          <cell r="I20" t="str">
            <v>N</v>
          </cell>
          <cell r="J20">
            <v>31.319999999999997</v>
          </cell>
          <cell r="K20">
            <v>0</v>
          </cell>
        </row>
        <row r="21">
          <cell r="B21">
            <v>30.366666666666674</v>
          </cell>
          <cell r="C21">
            <v>37.6</v>
          </cell>
          <cell r="D21">
            <v>24.5</v>
          </cell>
          <cell r="E21">
            <v>66.875</v>
          </cell>
          <cell r="F21">
            <v>94</v>
          </cell>
          <cell r="G21">
            <v>33</v>
          </cell>
          <cell r="H21">
            <v>18</v>
          </cell>
          <cell r="I21" t="str">
            <v>N</v>
          </cell>
          <cell r="J21">
            <v>37.440000000000005</v>
          </cell>
          <cell r="K21">
            <v>0</v>
          </cell>
        </row>
        <row r="22">
          <cell r="B22">
            <v>26.737499999999997</v>
          </cell>
          <cell r="C22">
            <v>35.200000000000003</v>
          </cell>
          <cell r="D22">
            <v>20.100000000000001</v>
          </cell>
          <cell r="E22">
            <v>81.458333333333329</v>
          </cell>
          <cell r="F22">
            <v>96</v>
          </cell>
          <cell r="G22">
            <v>46</v>
          </cell>
          <cell r="H22">
            <v>19.440000000000001</v>
          </cell>
          <cell r="I22" t="str">
            <v>NE</v>
          </cell>
          <cell r="J22">
            <v>72.360000000000014</v>
          </cell>
          <cell r="K22">
            <v>45.6</v>
          </cell>
        </row>
        <row r="23">
          <cell r="B23">
            <v>24.099999999999998</v>
          </cell>
          <cell r="C23">
            <v>26.7</v>
          </cell>
          <cell r="D23">
            <v>22.7</v>
          </cell>
          <cell r="E23">
            <v>88.25</v>
          </cell>
          <cell r="F23">
            <v>95</v>
          </cell>
          <cell r="G23">
            <v>75</v>
          </cell>
          <cell r="H23">
            <v>14.76</v>
          </cell>
          <cell r="I23" t="str">
            <v>SO</v>
          </cell>
          <cell r="J23">
            <v>26.64</v>
          </cell>
          <cell r="K23">
            <v>0</v>
          </cell>
        </row>
        <row r="24">
          <cell r="B24">
            <v>25.537499999999998</v>
          </cell>
          <cell r="C24">
            <v>33</v>
          </cell>
          <cell r="D24">
            <v>22.9</v>
          </cell>
          <cell r="E24">
            <v>83.458333333333329</v>
          </cell>
          <cell r="F24">
            <v>93</v>
          </cell>
          <cell r="G24">
            <v>54</v>
          </cell>
          <cell r="H24">
            <v>12.96</v>
          </cell>
          <cell r="I24" t="str">
            <v>SO</v>
          </cell>
          <cell r="J24">
            <v>26.64</v>
          </cell>
          <cell r="K24">
            <v>0.4</v>
          </cell>
        </row>
        <row r="25">
          <cell r="B25">
            <v>28.525000000000002</v>
          </cell>
          <cell r="C25">
            <v>36.700000000000003</v>
          </cell>
          <cell r="D25">
            <v>22.3</v>
          </cell>
          <cell r="E25">
            <v>72.541666666666671</v>
          </cell>
          <cell r="F25">
            <v>96</v>
          </cell>
          <cell r="G25">
            <v>36</v>
          </cell>
          <cell r="H25">
            <v>11.879999999999999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30.208333333333332</v>
          </cell>
          <cell r="C26">
            <v>38.1</v>
          </cell>
          <cell r="D26">
            <v>23.9</v>
          </cell>
          <cell r="E26">
            <v>68.125</v>
          </cell>
          <cell r="F26">
            <v>94</v>
          </cell>
          <cell r="G26">
            <v>32</v>
          </cell>
          <cell r="H26">
            <v>12.24</v>
          </cell>
          <cell r="I26" t="str">
            <v>N</v>
          </cell>
          <cell r="J26">
            <v>25.56</v>
          </cell>
          <cell r="K26">
            <v>0.2</v>
          </cell>
        </row>
        <row r="27">
          <cell r="B27">
            <v>29.974999999999998</v>
          </cell>
          <cell r="C27">
            <v>38.6</v>
          </cell>
          <cell r="D27">
            <v>24</v>
          </cell>
          <cell r="E27">
            <v>72.333333333333329</v>
          </cell>
          <cell r="F27">
            <v>95</v>
          </cell>
          <cell r="G27">
            <v>37</v>
          </cell>
          <cell r="H27">
            <v>32.4</v>
          </cell>
          <cell r="I27" t="str">
            <v>NO</v>
          </cell>
          <cell r="J27">
            <v>60.12</v>
          </cell>
          <cell r="K27">
            <v>0.2</v>
          </cell>
        </row>
        <row r="28">
          <cell r="B28">
            <v>29.491666666666664</v>
          </cell>
          <cell r="C28">
            <v>36.1</v>
          </cell>
          <cell r="D28">
            <v>23.4</v>
          </cell>
          <cell r="E28">
            <v>64.041666666666671</v>
          </cell>
          <cell r="F28">
            <v>86</v>
          </cell>
          <cell r="G28">
            <v>34</v>
          </cell>
          <cell r="H28">
            <v>33.840000000000003</v>
          </cell>
          <cell r="I28" t="str">
            <v>NE</v>
          </cell>
          <cell r="J28">
            <v>51.480000000000004</v>
          </cell>
          <cell r="K28">
            <v>0.2</v>
          </cell>
        </row>
        <row r="29">
          <cell r="B29">
            <v>28.370833333333337</v>
          </cell>
          <cell r="C29">
            <v>35.5</v>
          </cell>
          <cell r="D29">
            <v>24.4</v>
          </cell>
          <cell r="E29">
            <v>71.875</v>
          </cell>
          <cell r="F29">
            <v>87</v>
          </cell>
          <cell r="G29">
            <v>48</v>
          </cell>
          <cell r="H29">
            <v>16.559999999999999</v>
          </cell>
          <cell r="I29" t="str">
            <v>NE</v>
          </cell>
          <cell r="J29">
            <v>42.84</v>
          </cell>
          <cell r="K29">
            <v>6</v>
          </cell>
        </row>
        <row r="30">
          <cell r="B30">
            <v>28.895833333333332</v>
          </cell>
          <cell r="C30">
            <v>36.799999999999997</v>
          </cell>
          <cell r="D30">
            <v>24.6</v>
          </cell>
          <cell r="E30">
            <v>75.583333333333329</v>
          </cell>
          <cell r="F30">
            <v>93</v>
          </cell>
          <cell r="G30">
            <v>44</v>
          </cell>
          <cell r="H30">
            <v>16.559999999999999</v>
          </cell>
          <cell r="I30" t="str">
            <v>NE</v>
          </cell>
          <cell r="J30">
            <v>37.440000000000005</v>
          </cell>
          <cell r="K30">
            <v>0</v>
          </cell>
        </row>
        <row r="31">
          <cell r="B31">
            <v>26.937499999999996</v>
          </cell>
          <cell r="C31">
            <v>32.299999999999997</v>
          </cell>
          <cell r="D31">
            <v>22.3</v>
          </cell>
          <cell r="E31">
            <v>79.291666666666671</v>
          </cell>
          <cell r="F31">
            <v>95</v>
          </cell>
          <cell r="G31">
            <v>55</v>
          </cell>
          <cell r="H31">
            <v>23.400000000000002</v>
          </cell>
          <cell r="I31" t="str">
            <v>NE</v>
          </cell>
          <cell r="J31">
            <v>40.32</v>
          </cell>
          <cell r="K31">
            <v>1.7999999999999998</v>
          </cell>
        </row>
        <row r="32">
          <cell r="B32">
            <v>26.966666666666665</v>
          </cell>
          <cell r="C32">
            <v>32.4</v>
          </cell>
          <cell r="D32">
            <v>23.9</v>
          </cell>
          <cell r="E32">
            <v>77.125</v>
          </cell>
          <cell r="F32">
            <v>91</v>
          </cell>
          <cell r="G32">
            <v>53</v>
          </cell>
          <cell r="H32">
            <v>25.56</v>
          </cell>
          <cell r="I32" t="str">
            <v>NE</v>
          </cell>
          <cell r="J32">
            <v>54.36</v>
          </cell>
          <cell r="K32">
            <v>2.2000000000000002</v>
          </cell>
        </row>
        <row r="33">
          <cell r="B33">
            <v>26.75</v>
          </cell>
          <cell r="C33">
            <v>32.6</v>
          </cell>
          <cell r="D33">
            <v>22.7</v>
          </cell>
          <cell r="E33">
            <v>77</v>
          </cell>
          <cell r="F33">
            <v>95</v>
          </cell>
          <cell r="G33">
            <v>50</v>
          </cell>
          <cell r="H33">
            <v>18</v>
          </cell>
          <cell r="I33" t="str">
            <v>NO</v>
          </cell>
          <cell r="J33">
            <v>35.64</v>
          </cell>
          <cell r="K33">
            <v>0</v>
          </cell>
        </row>
        <row r="34">
          <cell r="B34">
            <v>28.095833333333331</v>
          </cell>
          <cell r="C34">
            <v>35.799999999999997</v>
          </cell>
          <cell r="D34">
            <v>21.9</v>
          </cell>
          <cell r="E34">
            <v>68.291666666666671</v>
          </cell>
          <cell r="F34">
            <v>94</v>
          </cell>
          <cell r="G34">
            <v>36</v>
          </cell>
          <cell r="H34">
            <v>14.04</v>
          </cell>
          <cell r="I34" t="str">
            <v>NO</v>
          </cell>
          <cell r="J34">
            <v>32.04</v>
          </cell>
          <cell r="K34">
            <v>0</v>
          </cell>
        </row>
        <row r="35">
          <cell r="B35">
            <v>28.504166666666663</v>
          </cell>
          <cell r="C35">
            <v>36.9</v>
          </cell>
          <cell r="D35">
            <v>22.2</v>
          </cell>
          <cell r="E35">
            <v>70.25</v>
          </cell>
          <cell r="F35">
            <v>95</v>
          </cell>
          <cell r="G35">
            <v>37</v>
          </cell>
          <cell r="H35">
            <v>11.16</v>
          </cell>
          <cell r="I35" t="str">
            <v>NE</v>
          </cell>
          <cell r="J35">
            <v>41.76</v>
          </cell>
          <cell r="K35">
            <v>10.6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27.754166666666666</v>
          </cell>
          <cell r="C5">
            <v>33</v>
          </cell>
          <cell r="D5">
            <v>23.6</v>
          </cell>
          <cell r="E5">
            <v>79.791666666666671</v>
          </cell>
          <cell r="F5">
            <v>88</v>
          </cell>
          <cell r="G5">
            <v>67</v>
          </cell>
          <cell r="H5">
            <v>12.24</v>
          </cell>
          <cell r="I5" t="str">
            <v>N</v>
          </cell>
          <cell r="J5">
            <v>38.159999999999997</v>
          </cell>
          <cell r="K5">
            <v>3.2</v>
          </cell>
        </row>
        <row r="6">
          <cell r="B6">
            <v>27.791666666666668</v>
          </cell>
          <cell r="C6">
            <v>33.1</v>
          </cell>
          <cell r="D6">
            <v>23</v>
          </cell>
          <cell r="E6">
            <v>76.666666666666671</v>
          </cell>
          <cell r="F6">
            <v>84</v>
          </cell>
          <cell r="G6">
            <v>67</v>
          </cell>
          <cell r="H6">
            <v>21.6</v>
          </cell>
          <cell r="I6" t="str">
            <v>N</v>
          </cell>
          <cell r="J6">
            <v>51.12</v>
          </cell>
          <cell r="K6">
            <v>0.4</v>
          </cell>
        </row>
        <row r="7">
          <cell r="B7">
            <v>28.499999999999996</v>
          </cell>
          <cell r="C7">
            <v>34.200000000000003</v>
          </cell>
          <cell r="D7">
            <v>23.9</v>
          </cell>
          <cell r="E7">
            <v>74.666666666666671</v>
          </cell>
          <cell r="F7">
            <v>84</v>
          </cell>
          <cell r="G7">
            <v>62</v>
          </cell>
          <cell r="H7">
            <v>16.920000000000002</v>
          </cell>
          <cell r="I7" t="str">
            <v>NO</v>
          </cell>
          <cell r="J7">
            <v>36</v>
          </cell>
          <cell r="K7">
            <v>2.4</v>
          </cell>
        </row>
        <row r="8">
          <cell r="B8">
            <v>29.0625</v>
          </cell>
          <cell r="C8">
            <v>34.799999999999997</v>
          </cell>
          <cell r="D8">
            <v>25.2</v>
          </cell>
          <cell r="E8">
            <v>73.666666666666671</v>
          </cell>
          <cell r="F8">
            <v>81</v>
          </cell>
          <cell r="G8">
            <v>64</v>
          </cell>
          <cell r="H8">
            <v>15.840000000000002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25.958333333333339</v>
          </cell>
          <cell r="C9">
            <v>30.2</v>
          </cell>
          <cell r="D9">
            <v>22.9</v>
          </cell>
          <cell r="E9">
            <v>81.541666666666671</v>
          </cell>
          <cell r="F9">
            <v>87</v>
          </cell>
          <cell r="G9">
            <v>72</v>
          </cell>
          <cell r="H9">
            <v>10.8</v>
          </cell>
          <cell r="I9" t="str">
            <v>N</v>
          </cell>
          <cell r="J9">
            <v>48.24</v>
          </cell>
          <cell r="K9">
            <v>13.599999999999998</v>
          </cell>
        </row>
        <row r="10">
          <cell r="B10">
            <v>27.1875</v>
          </cell>
          <cell r="C10">
            <v>31.8</v>
          </cell>
          <cell r="D10">
            <v>24.6</v>
          </cell>
          <cell r="E10">
            <v>80.458333333333329</v>
          </cell>
          <cell r="F10">
            <v>86</v>
          </cell>
          <cell r="G10">
            <v>69</v>
          </cell>
          <cell r="H10">
            <v>20.16</v>
          </cell>
          <cell r="I10" t="str">
            <v>N</v>
          </cell>
          <cell r="J10">
            <v>41.76</v>
          </cell>
          <cell r="K10">
            <v>3.3999999999999995</v>
          </cell>
        </row>
        <row r="11">
          <cell r="B11">
            <v>26.825000000000006</v>
          </cell>
          <cell r="C11">
            <v>31.5</v>
          </cell>
          <cell r="D11">
            <v>25</v>
          </cell>
          <cell r="E11">
            <v>78.291666666666671</v>
          </cell>
          <cell r="F11">
            <v>81</v>
          </cell>
          <cell r="G11">
            <v>70</v>
          </cell>
          <cell r="H11">
            <v>21.240000000000002</v>
          </cell>
          <cell r="I11" t="str">
            <v>N</v>
          </cell>
          <cell r="J11">
            <v>43.56</v>
          </cell>
          <cell r="K11">
            <v>6.8</v>
          </cell>
        </row>
        <row r="12">
          <cell r="B12">
            <v>27.145833333333339</v>
          </cell>
          <cell r="C12">
            <v>32.799999999999997</v>
          </cell>
          <cell r="D12">
            <v>23.8</v>
          </cell>
          <cell r="E12">
            <v>78.291666666666671</v>
          </cell>
          <cell r="F12">
            <v>85</v>
          </cell>
          <cell r="G12">
            <v>66</v>
          </cell>
          <cell r="H12">
            <v>17.64</v>
          </cell>
          <cell r="I12" t="str">
            <v>NE</v>
          </cell>
          <cell r="J12">
            <v>32.76</v>
          </cell>
          <cell r="K12">
            <v>1</v>
          </cell>
        </row>
        <row r="13">
          <cell r="B13">
            <v>27.454166666666666</v>
          </cell>
          <cell r="C13">
            <v>34</v>
          </cell>
          <cell r="D13">
            <v>23.8</v>
          </cell>
          <cell r="E13">
            <v>71.791666666666671</v>
          </cell>
          <cell r="F13">
            <v>79</v>
          </cell>
          <cell r="G13">
            <v>57</v>
          </cell>
          <cell r="H13">
            <v>17.28</v>
          </cell>
          <cell r="I13" t="str">
            <v>NE</v>
          </cell>
          <cell r="J13">
            <v>54.36</v>
          </cell>
          <cell r="K13">
            <v>6.2</v>
          </cell>
        </row>
        <row r="14">
          <cell r="B14">
            <v>26.637500000000003</v>
          </cell>
          <cell r="C14">
            <v>33.299999999999997</v>
          </cell>
          <cell r="D14">
            <v>22.5</v>
          </cell>
          <cell r="E14">
            <v>75.041666666666671</v>
          </cell>
          <cell r="F14">
            <v>84</v>
          </cell>
          <cell r="G14">
            <v>60</v>
          </cell>
          <cell r="H14">
            <v>12.24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26.875</v>
          </cell>
          <cell r="C15">
            <v>33.4</v>
          </cell>
          <cell r="D15">
            <v>22.6</v>
          </cell>
          <cell r="E15">
            <v>72.333333333333329</v>
          </cell>
          <cell r="F15">
            <v>83</v>
          </cell>
          <cell r="G15">
            <v>58</v>
          </cell>
          <cell r="H15">
            <v>14.04</v>
          </cell>
          <cell r="I15" t="str">
            <v>O</v>
          </cell>
          <cell r="J15">
            <v>30.6</v>
          </cell>
          <cell r="K15">
            <v>0</v>
          </cell>
        </row>
        <row r="16">
          <cell r="B16">
            <v>25.637499999999992</v>
          </cell>
          <cell r="C16">
            <v>31.9</v>
          </cell>
          <cell r="D16">
            <v>21.9</v>
          </cell>
          <cell r="E16">
            <v>75.541666666666671</v>
          </cell>
          <cell r="F16">
            <v>83</v>
          </cell>
          <cell r="G16">
            <v>63</v>
          </cell>
          <cell r="H16">
            <v>19.079999999999998</v>
          </cell>
          <cell r="I16" t="str">
            <v>N</v>
          </cell>
          <cell r="J16">
            <v>53.64</v>
          </cell>
          <cell r="K16">
            <v>10.399999999999999</v>
          </cell>
        </row>
        <row r="17">
          <cell r="B17">
            <v>25.837499999999995</v>
          </cell>
          <cell r="C17">
            <v>32.299999999999997</v>
          </cell>
          <cell r="D17">
            <v>22.7</v>
          </cell>
          <cell r="E17">
            <v>78.291666666666671</v>
          </cell>
          <cell r="F17">
            <v>85</v>
          </cell>
          <cell r="G17">
            <v>64</v>
          </cell>
          <cell r="H17">
            <v>16.559999999999999</v>
          </cell>
          <cell r="I17" t="str">
            <v>NE</v>
          </cell>
          <cell r="J17">
            <v>38.519999999999996</v>
          </cell>
          <cell r="K17">
            <v>4.6000000000000005</v>
          </cell>
        </row>
        <row r="18">
          <cell r="B18">
            <v>27.124999999999996</v>
          </cell>
          <cell r="C18">
            <v>33.1</v>
          </cell>
          <cell r="D18">
            <v>22.7</v>
          </cell>
          <cell r="E18">
            <v>76.333333333333329</v>
          </cell>
          <cell r="F18">
            <v>86</v>
          </cell>
          <cell r="G18">
            <v>64</v>
          </cell>
          <cell r="H18">
            <v>10.8</v>
          </cell>
          <cell r="I18" t="str">
            <v>N</v>
          </cell>
          <cell r="J18">
            <v>34.92</v>
          </cell>
          <cell r="K18">
            <v>0.2</v>
          </cell>
        </row>
        <row r="19">
          <cell r="B19">
            <v>26.9375</v>
          </cell>
          <cell r="C19">
            <v>33.9</v>
          </cell>
          <cell r="D19">
            <v>23.7</v>
          </cell>
          <cell r="E19">
            <v>75.375</v>
          </cell>
          <cell r="F19">
            <v>85</v>
          </cell>
          <cell r="G19">
            <v>61</v>
          </cell>
          <cell r="H19">
            <v>26.64</v>
          </cell>
          <cell r="I19" t="str">
            <v>SE</v>
          </cell>
          <cell r="J19">
            <v>44.64</v>
          </cell>
          <cell r="K19">
            <v>0</v>
          </cell>
        </row>
        <row r="20">
          <cell r="B20">
            <v>28.383333333333336</v>
          </cell>
          <cell r="C20">
            <v>34.700000000000003</v>
          </cell>
          <cell r="D20">
            <v>24.2</v>
          </cell>
          <cell r="E20">
            <v>73.75</v>
          </cell>
          <cell r="F20">
            <v>85</v>
          </cell>
          <cell r="G20">
            <v>57</v>
          </cell>
          <cell r="H20">
            <v>11.879999999999999</v>
          </cell>
          <cell r="I20" t="str">
            <v>NO</v>
          </cell>
          <cell r="J20">
            <v>27.36</v>
          </cell>
          <cell r="K20">
            <v>0</v>
          </cell>
        </row>
        <row r="21">
          <cell r="B21">
            <v>29.458333333333339</v>
          </cell>
          <cell r="C21">
            <v>35.1</v>
          </cell>
          <cell r="D21">
            <v>23.9</v>
          </cell>
          <cell r="E21">
            <v>68.5</v>
          </cell>
          <cell r="F21">
            <v>82</v>
          </cell>
          <cell r="G21">
            <v>55</v>
          </cell>
          <cell r="H21">
            <v>10.44</v>
          </cell>
          <cell r="I21" t="str">
            <v>NE</v>
          </cell>
          <cell r="J21">
            <v>24.840000000000003</v>
          </cell>
          <cell r="K21">
            <v>0</v>
          </cell>
        </row>
        <row r="22">
          <cell r="B22">
            <v>26.9375</v>
          </cell>
          <cell r="C22">
            <v>32.700000000000003</v>
          </cell>
          <cell r="D22">
            <v>24.1</v>
          </cell>
          <cell r="E22">
            <v>71.875</v>
          </cell>
          <cell r="F22">
            <v>80</v>
          </cell>
          <cell r="G22">
            <v>62</v>
          </cell>
          <cell r="H22">
            <v>16.920000000000002</v>
          </cell>
          <cell r="I22" t="str">
            <v>NE</v>
          </cell>
          <cell r="J22">
            <v>39.6</v>
          </cell>
          <cell r="K22">
            <v>5.0000000000000009</v>
          </cell>
        </row>
        <row r="23">
          <cell r="B23">
            <v>25.449999999999992</v>
          </cell>
          <cell r="C23">
            <v>31.2</v>
          </cell>
          <cell r="D23">
            <v>22.4</v>
          </cell>
          <cell r="E23">
            <v>79.791666666666671</v>
          </cell>
          <cell r="F23">
            <v>86</v>
          </cell>
          <cell r="G23">
            <v>70</v>
          </cell>
          <cell r="H23">
            <v>11.879999999999999</v>
          </cell>
          <cell r="I23" t="str">
            <v>SO</v>
          </cell>
          <cell r="J23">
            <v>26.28</v>
          </cell>
          <cell r="K23">
            <v>0.2</v>
          </cell>
        </row>
        <row r="24">
          <cell r="B24">
            <v>25.683333333333334</v>
          </cell>
          <cell r="C24">
            <v>32.4</v>
          </cell>
          <cell r="D24">
            <v>22.1</v>
          </cell>
          <cell r="E24">
            <v>79.333333333333329</v>
          </cell>
          <cell r="F24">
            <v>86</v>
          </cell>
          <cell r="G24">
            <v>64</v>
          </cell>
          <cell r="H24">
            <v>12.96</v>
          </cell>
          <cell r="I24" t="str">
            <v>SO</v>
          </cell>
          <cell r="J24">
            <v>32.4</v>
          </cell>
          <cell r="K24">
            <v>0</v>
          </cell>
        </row>
        <row r="25">
          <cell r="B25">
            <v>27.945833333333326</v>
          </cell>
          <cell r="C25">
            <v>34.299999999999997</v>
          </cell>
          <cell r="D25">
            <v>22.6</v>
          </cell>
          <cell r="E25">
            <v>73.291666666666671</v>
          </cell>
          <cell r="F25">
            <v>85</v>
          </cell>
          <cell r="G25">
            <v>58</v>
          </cell>
          <cell r="H25">
            <v>11.879999999999999</v>
          </cell>
          <cell r="I25" t="str">
            <v>NE</v>
          </cell>
          <cell r="J25">
            <v>29.880000000000003</v>
          </cell>
          <cell r="K25">
            <v>0</v>
          </cell>
        </row>
        <row r="26">
          <cell r="B26">
            <v>28.541666666666671</v>
          </cell>
          <cell r="C26">
            <v>35.4</v>
          </cell>
          <cell r="D26">
            <v>22.5</v>
          </cell>
          <cell r="E26">
            <v>69.5</v>
          </cell>
          <cell r="F26">
            <v>84</v>
          </cell>
          <cell r="G26">
            <v>53</v>
          </cell>
          <cell r="H26">
            <v>10.08</v>
          </cell>
          <cell r="I26" t="str">
            <v>NE</v>
          </cell>
          <cell r="J26">
            <v>23.400000000000002</v>
          </cell>
          <cell r="K26">
            <v>0</v>
          </cell>
        </row>
        <row r="27">
          <cell r="B27">
            <v>29.754166666666674</v>
          </cell>
          <cell r="C27">
            <v>36.799999999999997</v>
          </cell>
          <cell r="D27">
            <v>23.4</v>
          </cell>
          <cell r="E27">
            <v>67.666666666666671</v>
          </cell>
          <cell r="F27">
            <v>83</v>
          </cell>
          <cell r="G27">
            <v>49</v>
          </cell>
          <cell r="H27">
            <v>11.879999999999999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29.083333333333339</v>
          </cell>
          <cell r="C28">
            <v>34.4</v>
          </cell>
          <cell r="D28">
            <v>24.5</v>
          </cell>
          <cell r="E28">
            <v>65.583333333333329</v>
          </cell>
          <cell r="F28">
            <v>75</v>
          </cell>
          <cell r="G28">
            <v>58</v>
          </cell>
          <cell r="H28">
            <v>11.879999999999999</v>
          </cell>
          <cell r="I28" t="str">
            <v>S</v>
          </cell>
          <cell r="J28">
            <v>42.12</v>
          </cell>
          <cell r="K28">
            <v>0</v>
          </cell>
        </row>
        <row r="29">
          <cell r="B29">
            <v>27.712499999999995</v>
          </cell>
          <cell r="C29">
            <v>34.5</v>
          </cell>
          <cell r="D29">
            <v>21.6</v>
          </cell>
          <cell r="E29">
            <v>69.875</v>
          </cell>
          <cell r="F29">
            <v>84</v>
          </cell>
          <cell r="G29">
            <v>53</v>
          </cell>
          <cell r="H29">
            <v>16.559999999999999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28.487499999999997</v>
          </cell>
          <cell r="C30">
            <v>34.9</v>
          </cell>
          <cell r="D30">
            <v>22.8</v>
          </cell>
          <cell r="E30">
            <v>68.208333333333329</v>
          </cell>
          <cell r="F30">
            <v>81</v>
          </cell>
          <cell r="G30">
            <v>56</v>
          </cell>
          <cell r="H30">
            <v>14.4</v>
          </cell>
          <cell r="I30" t="str">
            <v>NE</v>
          </cell>
          <cell r="J30">
            <v>42.12</v>
          </cell>
          <cell r="K30">
            <v>2</v>
          </cell>
        </row>
        <row r="31">
          <cell r="B31">
            <v>25.362500000000008</v>
          </cell>
          <cell r="C31">
            <v>32.4</v>
          </cell>
          <cell r="D31">
            <v>22.2</v>
          </cell>
          <cell r="E31">
            <v>77</v>
          </cell>
          <cell r="F31">
            <v>85</v>
          </cell>
          <cell r="G31">
            <v>60</v>
          </cell>
          <cell r="H31">
            <v>23.040000000000003</v>
          </cell>
          <cell r="I31" t="str">
            <v>NE</v>
          </cell>
          <cell r="J31">
            <v>47.519999999999996</v>
          </cell>
          <cell r="K31">
            <v>7</v>
          </cell>
        </row>
        <row r="32">
          <cell r="B32">
            <v>25.633333333333329</v>
          </cell>
          <cell r="C32">
            <v>31.5</v>
          </cell>
          <cell r="D32">
            <v>22.3</v>
          </cell>
          <cell r="E32">
            <v>75.5</v>
          </cell>
          <cell r="F32">
            <v>85</v>
          </cell>
          <cell r="G32">
            <v>59</v>
          </cell>
          <cell r="H32">
            <v>21.6</v>
          </cell>
          <cell r="I32" t="str">
            <v>NE</v>
          </cell>
          <cell r="J32">
            <v>50.04</v>
          </cell>
          <cell r="K32">
            <v>0.2</v>
          </cell>
        </row>
        <row r="33">
          <cell r="B33">
            <v>27.262499999999999</v>
          </cell>
          <cell r="C33">
            <v>34.1</v>
          </cell>
          <cell r="D33">
            <v>21.2</v>
          </cell>
          <cell r="E33">
            <v>71.125</v>
          </cell>
          <cell r="F33">
            <v>84</v>
          </cell>
          <cell r="G33">
            <v>58</v>
          </cell>
          <cell r="H33">
            <v>13.32</v>
          </cell>
          <cell r="I33" t="str">
            <v>N</v>
          </cell>
          <cell r="J33">
            <v>37.440000000000005</v>
          </cell>
          <cell r="K33">
            <v>0</v>
          </cell>
        </row>
        <row r="34">
          <cell r="B34">
            <v>27.387500000000003</v>
          </cell>
          <cell r="C34">
            <v>34.9</v>
          </cell>
          <cell r="D34">
            <v>22.1</v>
          </cell>
          <cell r="E34">
            <v>70.416666666666671</v>
          </cell>
          <cell r="F34">
            <v>83</v>
          </cell>
          <cell r="G34">
            <v>51</v>
          </cell>
          <cell r="H34">
            <v>10.44</v>
          </cell>
          <cell r="I34" t="str">
            <v>NE</v>
          </cell>
          <cell r="J34">
            <v>47.16</v>
          </cell>
          <cell r="K34">
            <v>0</v>
          </cell>
        </row>
        <row r="35">
          <cell r="B35">
            <v>28.191666666666663</v>
          </cell>
          <cell r="C35">
            <v>35.700000000000003</v>
          </cell>
          <cell r="D35">
            <v>21.5</v>
          </cell>
          <cell r="E35">
            <v>66.5</v>
          </cell>
          <cell r="F35">
            <v>83</v>
          </cell>
          <cell r="G35">
            <v>46</v>
          </cell>
          <cell r="H35">
            <v>10.44</v>
          </cell>
          <cell r="I35" t="str">
            <v>NE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27.916666666666671</v>
          </cell>
          <cell r="C5">
            <v>34.1</v>
          </cell>
          <cell r="D5">
            <v>22</v>
          </cell>
          <cell r="E5">
            <v>77.25</v>
          </cell>
          <cell r="F5">
            <v>98</v>
          </cell>
          <cell r="G5">
            <v>48</v>
          </cell>
          <cell r="H5">
            <v>18.36</v>
          </cell>
          <cell r="I5" t="str">
            <v>NE</v>
          </cell>
          <cell r="J5">
            <v>35.28</v>
          </cell>
          <cell r="K5">
            <v>6.8</v>
          </cell>
        </row>
        <row r="6">
          <cell r="B6">
            <v>26.320833333333336</v>
          </cell>
          <cell r="C6">
            <v>33.6</v>
          </cell>
          <cell r="D6">
            <v>21.8</v>
          </cell>
          <cell r="E6">
            <v>83.541666666666671</v>
          </cell>
          <cell r="F6">
            <v>98</v>
          </cell>
          <cell r="G6">
            <v>54</v>
          </cell>
          <cell r="H6">
            <v>30.96</v>
          </cell>
          <cell r="I6" t="str">
            <v>NE</v>
          </cell>
          <cell r="J6">
            <v>48.6</v>
          </cell>
          <cell r="K6">
            <v>27</v>
          </cell>
        </row>
        <row r="7">
          <cell r="B7">
            <v>28.041666666666661</v>
          </cell>
          <cell r="C7">
            <v>34.799999999999997</v>
          </cell>
          <cell r="D7">
            <v>23.1</v>
          </cell>
          <cell r="E7">
            <v>74.916666666666671</v>
          </cell>
          <cell r="F7">
            <v>96</v>
          </cell>
          <cell r="G7">
            <v>45</v>
          </cell>
          <cell r="H7">
            <v>17.64</v>
          </cell>
          <cell r="I7" t="str">
            <v>NE</v>
          </cell>
          <cell r="J7">
            <v>33.119999999999997</v>
          </cell>
          <cell r="K7">
            <v>0.2</v>
          </cell>
        </row>
        <row r="8">
          <cell r="B8">
            <v>27.824999999999992</v>
          </cell>
          <cell r="C8">
            <v>35.5</v>
          </cell>
          <cell r="D8">
            <v>22.8</v>
          </cell>
          <cell r="E8">
            <v>75.083333333333329</v>
          </cell>
          <cell r="F8">
            <v>95</v>
          </cell>
          <cell r="G8">
            <v>46</v>
          </cell>
          <cell r="H8">
            <v>25.92</v>
          </cell>
          <cell r="I8" t="str">
            <v>NE</v>
          </cell>
          <cell r="J8">
            <v>53.28</v>
          </cell>
          <cell r="K8">
            <v>19.600000000000001</v>
          </cell>
        </row>
        <row r="9">
          <cell r="B9">
            <v>24.899999999999991</v>
          </cell>
          <cell r="C9">
            <v>28.9</v>
          </cell>
          <cell r="D9">
            <v>22</v>
          </cell>
          <cell r="E9">
            <v>86.208333333333329</v>
          </cell>
          <cell r="F9">
            <v>98</v>
          </cell>
          <cell r="G9">
            <v>64</v>
          </cell>
          <cell r="H9">
            <v>23.040000000000003</v>
          </cell>
          <cell r="I9" t="str">
            <v>NO</v>
          </cell>
          <cell r="J9">
            <v>46.080000000000005</v>
          </cell>
          <cell r="K9">
            <v>73.2</v>
          </cell>
        </row>
        <row r="10">
          <cell r="B10">
            <v>25.691666666666666</v>
          </cell>
          <cell r="C10">
            <v>31.9</v>
          </cell>
          <cell r="D10">
            <v>22.6</v>
          </cell>
          <cell r="E10">
            <v>85.166666666666671</v>
          </cell>
          <cell r="F10">
            <v>97</v>
          </cell>
          <cell r="G10">
            <v>58</v>
          </cell>
          <cell r="H10">
            <v>15.120000000000001</v>
          </cell>
          <cell r="I10" t="str">
            <v>NE</v>
          </cell>
          <cell r="J10">
            <v>38.159999999999997</v>
          </cell>
          <cell r="K10">
            <v>6.2</v>
          </cell>
        </row>
        <row r="11">
          <cell r="B11">
            <v>25.379166666666666</v>
          </cell>
          <cell r="C11">
            <v>32.4</v>
          </cell>
          <cell r="D11">
            <v>22.8</v>
          </cell>
          <cell r="E11">
            <v>84.083333333333329</v>
          </cell>
          <cell r="F11">
            <v>97</v>
          </cell>
          <cell r="G11">
            <v>57</v>
          </cell>
          <cell r="H11">
            <v>22.32</v>
          </cell>
          <cell r="I11" t="str">
            <v>NE</v>
          </cell>
          <cell r="J11">
            <v>61.560000000000009</v>
          </cell>
          <cell r="K11">
            <v>5.3999999999999995</v>
          </cell>
        </row>
        <row r="12">
          <cell r="B12">
            <v>26.224999999999998</v>
          </cell>
          <cell r="C12">
            <v>33.299999999999997</v>
          </cell>
          <cell r="D12">
            <v>22.1</v>
          </cell>
          <cell r="E12">
            <v>77.875</v>
          </cell>
          <cell r="F12">
            <v>95</v>
          </cell>
          <cell r="G12">
            <v>50</v>
          </cell>
          <cell r="H12">
            <v>14.76</v>
          </cell>
          <cell r="I12" t="str">
            <v>NE</v>
          </cell>
          <cell r="J12">
            <v>37.800000000000004</v>
          </cell>
          <cell r="K12">
            <v>0.60000000000000009</v>
          </cell>
        </row>
        <row r="13">
          <cell r="B13">
            <v>27.929166666666664</v>
          </cell>
          <cell r="C13">
            <v>35.6</v>
          </cell>
          <cell r="D13">
            <v>22.5</v>
          </cell>
          <cell r="E13">
            <v>72.083333333333329</v>
          </cell>
          <cell r="F13">
            <v>95</v>
          </cell>
          <cell r="G13">
            <v>41</v>
          </cell>
          <cell r="H13">
            <v>19.8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26.737499999999997</v>
          </cell>
          <cell r="C14">
            <v>34.4</v>
          </cell>
          <cell r="D14">
            <v>21.7</v>
          </cell>
          <cell r="E14">
            <v>71.125</v>
          </cell>
          <cell r="F14">
            <v>93</v>
          </cell>
          <cell r="G14">
            <v>44</v>
          </cell>
          <cell r="H14">
            <v>15.120000000000001</v>
          </cell>
          <cell r="I14" t="str">
            <v>NE</v>
          </cell>
          <cell r="J14">
            <v>26.64</v>
          </cell>
          <cell r="K14">
            <v>0</v>
          </cell>
        </row>
        <row r="15">
          <cell r="B15">
            <v>26.524999999999995</v>
          </cell>
          <cell r="C15">
            <v>35</v>
          </cell>
          <cell r="D15">
            <v>20.100000000000001</v>
          </cell>
          <cell r="E15">
            <v>72.916666666666671</v>
          </cell>
          <cell r="F15">
            <v>97</v>
          </cell>
          <cell r="G15">
            <v>36</v>
          </cell>
          <cell r="H15">
            <v>13.68</v>
          </cell>
          <cell r="I15" t="str">
            <v>S</v>
          </cell>
          <cell r="J15">
            <v>30.6</v>
          </cell>
          <cell r="K15">
            <v>0</v>
          </cell>
        </row>
        <row r="16">
          <cell r="B16">
            <v>25.320833333333336</v>
          </cell>
          <cell r="C16">
            <v>32.9</v>
          </cell>
          <cell r="D16">
            <v>20.6</v>
          </cell>
          <cell r="E16">
            <v>80.916666666666671</v>
          </cell>
          <cell r="F16">
            <v>96</v>
          </cell>
          <cell r="G16">
            <v>53</v>
          </cell>
          <cell r="H16">
            <v>17.28</v>
          </cell>
          <cell r="I16" t="str">
            <v>SE</v>
          </cell>
          <cell r="J16">
            <v>32.04</v>
          </cell>
          <cell r="K16">
            <v>0.60000000000000009</v>
          </cell>
        </row>
        <row r="17">
          <cell r="B17">
            <v>26.391666666666662</v>
          </cell>
          <cell r="C17">
            <v>34.6</v>
          </cell>
          <cell r="D17">
            <v>22.4</v>
          </cell>
          <cell r="E17">
            <v>79.166666666666671</v>
          </cell>
          <cell r="F17">
            <v>97</v>
          </cell>
          <cell r="G17">
            <v>44</v>
          </cell>
          <cell r="H17">
            <v>14.4</v>
          </cell>
          <cell r="I17" t="str">
            <v>NE</v>
          </cell>
          <cell r="J17">
            <v>76.319999999999993</v>
          </cell>
          <cell r="K17">
            <v>11.4</v>
          </cell>
        </row>
        <row r="18">
          <cell r="B18">
            <v>27.754166666666666</v>
          </cell>
          <cell r="C18">
            <v>35.9</v>
          </cell>
          <cell r="D18">
            <v>22.2</v>
          </cell>
          <cell r="E18">
            <v>72.458333333333329</v>
          </cell>
          <cell r="F18">
            <v>97</v>
          </cell>
          <cell r="G18">
            <v>38</v>
          </cell>
          <cell r="H18">
            <v>11.520000000000001</v>
          </cell>
          <cell r="I18" t="str">
            <v>L</v>
          </cell>
          <cell r="J18">
            <v>30.96</v>
          </cell>
          <cell r="K18">
            <v>0</v>
          </cell>
        </row>
        <row r="19">
          <cell r="B19">
            <v>27.512499999999999</v>
          </cell>
          <cell r="C19">
            <v>35.4</v>
          </cell>
          <cell r="D19">
            <v>23.2</v>
          </cell>
          <cell r="E19">
            <v>73.375</v>
          </cell>
          <cell r="F19">
            <v>94</v>
          </cell>
          <cell r="G19">
            <v>42</v>
          </cell>
          <cell r="H19">
            <v>14.76</v>
          </cell>
          <cell r="I19" t="str">
            <v>NE</v>
          </cell>
          <cell r="J19">
            <v>62.28</v>
          </cell>
          <cell r="K19">
            <v>2</v>
          </cell>
        </row>
        <row r="20">
          <cell r="B20">
            <v>28.304166666666664</v>
          </cell>
          <cell r="C20">
            <v>35.6</v>
          </cell>
          <cell r="D20">
            <v>22.6</v>
          </cell>
          <cell r="E20">
            <v>72.375</v>
          </cell>
          <cell r="F20">
            <v>96</v>
          </cell>
          <cell r="G20">
            <v>40</v>
          </cell>
          <cell r="H20">
            <v>14.4</v>
          </cell>
          <cell r="I20" t="str">
            <v>NO</v>
          </cell>
          <cell r="J20">
            <v>36.72</v>
          </cell>
          <cell r="K20">
            <v>0</v>
          </cell>
        </row>
        <row r="21">
          <cell r="B21">
            <v>29.404166666666669</v>
          </cell>
          <cell r="C21">
            <v>36.9</v>
          </cell>
          <cell r="D21">
            <v>23.2</v>
          </cell>
          <cell r="E21">
            <v>64.291666666666671</v>
          </cell>
          <cell r="F21">
            <v>92</v>
          </cell>
          <cell r="G21">
            <v>35</v>
          </cell>
          <cell r="H21">
            <v>15.840000000000002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24.787499999999994</v>
          </cell>
          <cell r="C22">
            <v>28.8</v>
          </cell>
          <cell r="D22">
            <v>22.3</v>
          </cell>
          <cell r="E22">
            <v>81.875</v>
          </cell>
          <cell r="F22">
            <v>96</v>
          </cell>
          <cell r="G22">
            <v>64</v>
          </cell>
          <cell r="H22">
            <v>23.759999999999998</v>
          </cell>
          <cell r="I22" t="str">
            <v>NE</v>
          </cell>
          <cell r="J22">
            <v>38.880000000000003</v>
          </cell>
          <cell r="K22">
            <v>6</v>
          </cell>
        </row>
        <row r="23">
          <cell r="B23">
            <v>24.970833333333335</v>
          </cell>
          <cell r="C23">
            <v>31.1</v>
          </cell>
          <cell r="D23">
            <v>22.2</v>
          </cell>
          <cell r="E23">
            <v>85.375</v>
          </cell>
          <cell r="F23">
            <v>98</v>
          </cell>
          <cell r="G23">
            <v>59</v>
          </cell>
          <cell r="H23">
            <v>16.920000000000002</v>
          </cell>
          <cell r="I23" t="str">
            <v>SO</v>
          </cell>
          <cell r="J23">
            <v>32.76</v>
          </cell>
          <cell r="K23">
            <v>0</v>
          </cell>
        </row>
        <row r="24">
          <cell r="B24">
            <v>24.683333333333341</v>
          </cell>
          <cell r="C24">
            <v>30.8</v>
          </cell>
          <cell r="D24">
            <v>21.5</v>
          </cell>
          <cell r="E24">
            <v>87.208333333333329</v>
          </cell>
          <cell r="F24">
            <v>98</v>
          </cell>
          <cell r="G24">
            <v>60</v>
          </cell>
          <cell r="H24">
            <v>11.879999999999999</v>
          </cell>
          <cell r="I24" t="str">
            <v>SO</v>
          </cell>
          <cell r="J24">
            <v>22.32</v>
          </cell>
          <cell r="K24">
            <v>16</v>
          </cell>
        </row>
        <row r="25">
          <cell r="B25">
            <v>27.345833333333335</v>
          </cell>
          <cell r="C25">
            <v>34.4</v>
          </cell>
          <cell r="D25">
            <v>21.9</v>
          </cell>
          <cell r="E25">
            <v>74.625</v>
          </cell>
          <cell r="F25">
            <v>96</v>
          </cell>
          <cell r="G25">
            <v>45</v>
          </cell>
          <cell r="H25">
            <v>10.8</v>
          </cell>
          <cell r="I25" t="str">
            <v>NO</v>
          </cell>
          <cell r="J25">
            <v>34.56</v>
          </cell>
          <cell r="K25">
            <v>0</v>
          </cell>
        </row>
        <row r="26">
          <cell r="B26">
            <v>29.345833333333335</v>
          </cell>
          <cell r="C26">
            <v>37.299999999999997</v>
          </cell>
          <cell r="D26">
            <v>22.5</v>
          </cell>
          <cell r="E26">
            <v>67.125</v>
          </cell>
          <cell r="F26">
            <v>96</v>
          </cell>
          <cell r="G26">
            <v>32</v>
          </cell>
          <cell r="H26">
            <v>9</v>
          </cell>
          <cell r="I26" t="str">
            <v>SE</v>
          </cell>
          <cell r="J26">
            <v>20.52</v>
          </cell>
          <cell r="K26">
            <v>0</v>
          </cell>
        </row>
        <row r="27">
          <cell r="B27">
            <v>30.412499999999998</v>
          </cell>
          <cell r="C27">
            <v>38.700000000000003</v>
          </cell>
          <cell r="D27">
            <v>23.3</v>
          </cell>
          <cell r="E27">
            <v>60.875</v>
          </cell>
          <cell r="F27">
            <v>90</v>
          </cell>
          <cell r="G27">
            <v>34</v>
          </cell>
          <cell r="H27">
            <v>16.2</v>
          </cell>
          <cell r="I27" t="str">
            <v>L</v>
          </cell>
          <cell r="J27">
            <v>38.880000000000003</v>
          </cell>
          <cell r="K27">
            <v>0</v>
          </cell>
        </row>
        <row r="28">
          <cell r="B28">
            <v>28.074999999999992</v>
          </cell>
          <cell r="C28">
            <v>33.799999999999997</v>
          </cell>
          <cell r="D28">
            <v>23</v>
          </cell>
          <cell r="E28">
            <v>69.666666666666671</v>
          </cell>
          <cell r="F28">
            <v>93</v>
          </cell>
          <cell r="G28">
            <v>47</v>
          </cell>
          <cell r="H28">
            <v>17.64</v>
          </cell>
          <cell r="I28" t="str">
            <v>S</v>
          </cell>
          <cell r="J28">
            <v>33.840000000000003</v>
          </cell>
          <cell r="K28">
            <v>0</v>
          </cell>
        </row>
        <row r="29">
          <cell r="B29">
            <v>27</v>
          </cell>
          <cell r="C29">
            <v>35.5</v>
          </cell>
          <cell r="D29">
            <v>21</v>
          </cell>
          <cell r="E29">
            <v>75.958333333333329</v>
          </cell>
          <cell r="F29">
            <v>97</v>
          </cell>
          <cell r="G29">
            <v>43</v>
          </cell>
          <cell r="H29">
            <v>12.6</v>
          </cell>
          <cell r="I29" t="str">
            <v>L</v>
          </cell>
          <cell r="J29">
            <v>42.12</v>
          </cell>
          <cell r="K29">
            <v>30.4</v>
          </cell>
        </row>
        <row r="30">
          <cell r="B30">
            <v>25.891666666666666</v>
          </cell>
          <cell r="C30">
            <v>34.4</v>
          </cell>
          <cell r="D30">
            <v>20.6</v>
          </cell>
          <cell r="E30">
            <v>82.541666666666671</v>
          </cell>
          <cell r="F30">
            <v>98</v>
          </cell>
          <cell r="G30">
            <v>46</v>
          </cell>
          <cell r="H30">
            <v>19.440000000000001</v>
          </cell>
          <cell r="I30" t="str">
            <v>NE</v>
          </cell>
          <cell r="J30">
            <v>48.6</v>
          </cell>
          <cell r="K30">
            <v>47.6</v>
          </cell>
        </row>
        <row r="31">
          <cell r="B31">
            <v>25.399999999999991</v>
          </cell>
          <cell r="C31">
            <v>32.4</v>
          </cell>
          <cell r="D31">
            <v>20.8</v>
          </cell>
          <cell r="E31">
            <v>78.125</v>
          </cell>
          <cell r="F31">
            <v>98</v>
          </cell>
          <cell r="G31">
            <v>45</v>
          </cell>
          <cell r="H31">
            <v>25.2</v>
          </cell>
          <cell r="I31" t="str">
            <v>NE</v>
          </cell>
          <cell r="J31">
            <v>55.800000000000004</v>
          </cell>
          <cell r="K31">
            <v>0.2</v>
          </cell>
        </row>
        <row r="32">
          <cell r="B32">
            <v>25.108333333333334</v>
          </cell>
          <cell r="C32">
            <v>33.1</v>
          </cell>
          <cell r="D32">
            <v>21.5</v>
          </cell>
          <cell r="E32">
            <v>77.583333333333329</v>
          </cell>
          <cell r="F32">
            <v>95</v>
          </cell>
          <cell r="G32">
            <v>44</v>
          </cell>
          <cell r="H32">
            <v>21.96</v>
          </cell>
          <cell r="I32" t="str">
            <v>NE</v>
          </cell>
          <cell r="J32">
            <v>47.16</v>
          </cell>
          <cell r="K32">
            <v>1.2</v>
          </cell>
        </row>
        <row r="33">
          <cell r="B33">
            <v>27.087500000000002</v>
          </cell>
          <cell r="C33">
            <v>35.799999999999997</v>
          </cell>
          <cell r="D33">
            <v>20.6</v>
          </cell>
          <cell r="E33">
            <v>71.333333333333329</v>
          </cell>
          <cell r="F33">
            <v>96</v>
          </cell>
          <cell r="G33">
            <v>35</v>
          </cell>
          <cell r="H33">
            <v>12.24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26.462500000000002</v>
          </cell>
          <cell r="C34">
            <v>35.299999999999997</v>
          </cell>
          <cell r="D34">
            <v>21.8</v>
          </cell>
          <cell r="E34">
            <v>77.208333333333329</v>
          </cell>
          <cell r="F34">
            <v>95</v>
          </cell>
          <cell r="G34">
            <v>46</v>
          </cell>
          <cell r="H34">
            <v>11.16</v>
          </cell>
          <cell r="I34" t="str">
            <v>NE</v>
          </cell>
          <cell r="J34">
            <v>42.84</v>
          </cell>
          <cell r="K34">
            <v>0.8</v>
          </cell>
        </row>
        <row r="35">
          <cell r="B35">
            <v>26.504166666666666</v>
          </cell>
          <cell r="C35">
            <v>34.799999999999997</v>
          </cell>
          <cell r="D35">
            <v>20.8</v>
          </cell>
          <cell r="E35">
            <v>75.541666666666671</v>
          </cell>
          <cell r="F35">
            <v>97</v>
          </cell>
          <cell r="G35">
            <v>47</v>
          </cell>
          <cell r="H35">
            <v>9</v>
          </cell>
          <cell r="I35" t="str">
            <v>N</v>
          </cell>
          <cell r="J35">
            <v>33.480000000000004</v>
          </cell>
          <cell r="K35">
            <v>0.60000000000000009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27.858333333333338</v>
          </cell>
          <cell r="C5">
            <v>33.1</v>
          </cell>
          <cell r="D5">
            <v>23.1</v>
          </cell>
          <cell r="E5">
            <v>67.958333333333329</v>
          </cell>
          <cell r="F5">
            <v>88</v>
          </cell>
          <cell r="G5">
            <v>40</v>
          </cell>
          <cell r="H5">
            <v>16.2</v>
          </cell>
          <cell r="I5" t="str">
            <v>N</v>
          </cell>
          <cell r="J5">
            <v>36.72</v>
          </cell>
          <cell r="K5">
            <v>0</v>
          </cell>
        </row>
        <row r="6">
          <cell r="B6">
            <v>28.95</v>
          </cell>
          <cell r="C6">
            <v>34.4</v>
          </cell>
          <cell r="D6">
            <v>24.2</v>
          </cell>
          <cell r="E6">
            <v>62.291666666666664</v>
          </cell>
          <cell r="F6">
            <v>87</v>
          </cell>
          <cell r="G6">
            <v>37</v>
          </cell>
          <cell r="H6">
            <v>13.32</v>
          </cell>
          <cell r="I6" t="str">
            <v>N</v>
          </cell>
          <cell r="J6">
            <v>29.16</v>
          </cell>
          <cell r="K6">
            <v>0</v>
          </cell>
        </row>
        <row r="7">
          <cell r="B7">
            <v>29.262499999999999</v>
          </cell>
          <cell r="C7">
            <v>36.299999999999997</v>
          </cell>
          <cell r="D7">
            <v>23.4</v>
          </cell>
          <cell r="E7">
            <v>59.916666666666664</v>
          </cell>
          <cell r="F7">
            <v>89</v>
          </cell>
          <cell r="G7">
            <v>30</v>
          </cell>
          <cell r="H7">
            <v>8.64</v>
          </cell>
          <cell r="I7" t="str">
            <v>NO</v>
          </cell>
          <cell r="J7">
            <v>30.6</v>
          </cell>
          <cell r="K7">
            <v>0</v>
          </cell>
        </row>
        <row r="8">
          <cell r="B8">
            <v>25.674999999999997</v>
          </cell>
          <cell r="C8">
            <v>28.1</v>
          </cell>
          <cell r="D8">
            <v>23.1</v>
          </cell>
          <cell r="E8">
            <v>80.208333333333329</v>
          </cell>
          <cell r="F8">
            <v>94</v>
          </cell>
          <cell r="G8">
            <v>61</v>
          </cell>
          <cell r="H8">
            <v>11.879999999999999</v>
          </cell>
          <cell r="I8" t="str">
            <v>N</v>
          </cell>
          <cell r="J8">
            <v>30.240000000000002</v>
          </cell>
          <cell r="K8">
            <v>15.599999999999998</v>
          </cell>
        </row>
        <row r="9">
          <cell r="B9">
            <v>23.895833333333339</v>
          </cell>
          <cell r="C9">
            <v>27.4</v>
          </cell>
          <cell r="D9">
            <v>22.8</v>
          </cell>
          <cell r="E9">
            <v>86.666666666666671</v>
          </cell>
          <cell r="F9">
            <v>92</v>
          </cell>
          <cell r="G9">
            <v>72</v>
          </cell>
          <cell r="H9">
            <v>11.879999999999999</v>
          </cell>
          <cell r="I9" t="str">
            <v>NE</v>
          </cell>
          <cell r="J9">
            <v>36</v>
          </cell>
          <cell r="K9">
            <v>3.8000000000000007</v>
          </cell>
        </row>
        <row r="10">
          <cell r="B10">
            <v>26.387499999999999</v>
          </cell>
          <cell r="C10">
            <v>31.2</v>
          </cell>
          <cell r="D10">
            <v>22.7</v>
          </cell>
          <cell r="E10">
            <v>74.125</v>
          </cell>
          <cell r="F10">
            <v>92</v>
          </cell>
          <cell r="G10">
            <v>49</v>
          </cell>
          <cell r="H10">
            <v>16.559999999999999</v>
          </cell>
          <cell r="I10" t="str">
            <v>N</v>
          </cell>
          <cell r="J10">
            <v>32.04</v>
          </cell>
          <cell r="K10">
            <v>0</v>
          </cell>
        </row>
        <row r="11">
          <cell r="B11">
            <v>28.655000000000001</v>
          </cell>
          <cell r="C11">
            <v>34.1</v>
          </cell>
          <cell r="D11">
            <v>22.5</v>
          </cell>
          <cell r="E11">
            <v>60.45</v>
          </cell>
          <cell r="F11">
            <v>90</v>
          </cell>
          <cell r="G11">
            <v>34</v>
          </cell>
          <cell r="H11">
            <v>16.920000000000002</v>
          </cell>
          <cell r="I11" t="str">
            <v>N</v>
          </cell>
          <cell r="J11">
            <v>37.800000000000004</v>
          </cell>
          <cell r="K11">
            <v>0</v>
          </cell>
        </row>
        <row r="12">
          <cell r="B12">
            <v>28.124999999999996</v>
          </cell>
          <cell r="C12">
            <v>35.1</v>
          </cell>
          <cell r="D12">
            <v>21.5</v>
          </cell>
          <cell r="E12">
            <v>65</v>
          </cell>
          <cell r="F12">
            <v>92</v>
          </cell>
          <cell r="G12">
            <v>31</v>
          </cell>
          <cell r="H12">
            <v>2.16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28.695833333333336</v>
          </cell>
          <cell r="C13">
            <v>35.4</v>
          </cell>
          <cell r="D13">
            <v>21</v>
          </cell>
          <cell r="E13">
            <v>57.041666666666664</v>
          </cell>
          <cell r="F13">
            <v>85</v>
          </cell>
          <cell r="G13">
            <v>34</v>
          </cell>
          <cell r="H13">
            <v>10.8</v>
          </cell>
          <cell r="I13" t="str">
            <v>NE</v>
          </cell>
          <cell r="J13">
            <v>43.56</v>
          </cell>
          <cell r="K13">
            <v>0</v>
          </cell>
        </row>
        <row r="14">
          <cell r="B14">
            <v>28.870833333333334</v>
          </cell>
          <cell r="C14">
            <v>34.6</v>
          </cell>
          <cell r="D14">
            <v>22.6</v>
          </cell>
          <cell r="E14">
            <v>55.541666666666664</v>
          </cell>
          <cell r="F14">
            <v>92</v>
          </cell>
          <cell r="G14">
            <v>24</v>
          </cell>
          <cell r="H14">
            <v>14.04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27.837500000000002</v>
          </cell>
          <cell r="C15">
            <v>34.1</v>
          </cell>
          <cell r="D15">
            <v>22.2</v>
          </cell>
          <cell r="E15">
            <v>58.333333333333336</v>
          </cell>
          <cell r="F15">
            <v>86</v>
          </cell>
          <cell r="G15">
            <v>34</v>
          </cell>
          <cell r="H15">
            <v>16.2</v>
          </cell>
          <cell r="I15" t="str">
            <v>NO</v>
          </cell>
          <cell r="J15">
            <v>30.240000000000002</v>
          </cell>
          <cell r="K15">
            <v>0</v>
          </cell>
        </row>
        <row r="16">
          <cell r="B16">
            <v>28.129166666666663</v>
          </cell>
          <cell r="C16">
            <v>34</v>
          </cell>
          <cell r="D16">
            <v>23.5</v>
          </cell>
          <cell r="E16">
            <v>58.583333333333336</v>
          </cell>
          <cell r="F16">
            <v>81</v>
          </cell>
          <cell r="G16">
            <v>30</v>
          </cell>
          <cell r="H16">
            <v>3.24</v>
          </cell>
          <cell r="I16" t="str">
            <v>NE</v>
          </cell>
          <cell r="J16">
            <v>25.2</v>
          </cell>
          <cell r="K16">
            <v>0</v>
          </cell>
        </row>
        <row r="17">
          <cell r="B17">
            <v>28.55</v>
          </cell>
          <cell r="C17">
            <v>35.200000000000003</v>
          </cell>
          <cell r="D17">
            <v>23.6</v>
          </cell>
          <cell r="E17">
            <v>55.625</v>
          </cell>
          <cell r="F17">
            <v>77</v>
          </cell>
          <cell r="G17">
            <v>28</v>
          </cell>
          <cell r="H17">
            <v>10.44</v>
          </cell>
          <cell r="I17" t="str">
            <v>L</v>
          </cell>
          <cell r="J17">
            <v>37.440000000000005</v>
          </cell>
          <cell r="K17">
            <v>0</v>
          </cell>
        </row>
        <row r="18">
          <cell r="B18">
            <v>27.870833333333337</v>
          </cell>
          <cell r="C18">
            <v>35.9</v>
          </cell>
          <cell r="D18">
            <v>21.2</v>
          </cell>
          <cell r="E18">
            <v>62.25</v>
          </cell>
          <cell r="F18">
            <v>91</v>
          </cell>
          <cell r="G18">
            <v>28</v>
          </cell>
          <cell r="H18">
            <v>10.08</v>
          </cell>
          <cell r="I18" t="str">
            <v>O</v>
          </cell>
          <cell r="J18">
            <v>30.6</v>
          </cell>
          <cell r="K18">
            <v>0</v>
          </cell>
        </row>
        <row r="19">
          <cell r="B19">
            <v>29.454166666666662</v>
          </cell>
          <cell r="C19">
            <v>36.1</v>
          </cell>
          <cell r="D19">
            <v>22.8</v>
          </cell>
          <cell r="E19">
            <v>59.5</v>
          </cell>
          <cell r="F19">
            <v>92</v>
          </cell>
          <cell r="G19">
            <v>27</v>
          </cell>
          <cell r="H19">
            <v>1.08</v>
          </cell>
          <cell r="I19" t="str">
            <v>S</v>
          </cell>
          <cell r="J19">
            <v>22.32</v>
          </cell>
          <cell r="K19">
            <v>0</v>
          </cell>
        </row>
        <row r="20">
          <cell r="B20">
            <v>28.849999999999998</v>
          </cell>
          <cell r="C20">
            <v>36.4</v>
          </cell>
          <cell r="D20">
            <v>22.1</v>
          </cell>
          <cell r="E20">
            <v>59.916666666666664</v>
          </cell>
          <cell r="F20">
            <v>89</v>
          </cell>
          <cell r="G20">
            <v>30</v>
          </cell>
          <cell r="H20">
            <v>31.319999999999997</v>
          </cell>
          <cell r="I20" t="str">
            <v>O</v>
          </cell>
          <cell r="J20">
            <v>73.08</v>
          </cell>
          <cell r="K20">
            <v>0</v>
          </cell>
        </row>
        <row r="21">
          <cell r="B21">
            <v>27.158333333333331</v>
          </cell>
          <cell r="C21">
            <v>36.700000000000003</v>
          </cell>
          <cell r="D21">
            <v>22</v>
          </cell>
          <cell r="E21">
            <v>65.958333333333329</v>
          </cell>
          <cell r="F21">
            <v>89</v>
          </cell>
          <cell r="G21">
            <v>32</v>
          </cell>
          <cell r="H21">
            <v>12.96</v>
          </cell>
          <cell r="I21" t="str">
            <v>NE</v>
          </cell>
          <cell r="J21">
            <v>57.6</v>
          </cell>
          <cell r="K21">
            <v>7</v>
          </cell>
        </row>
        <row r="22">
          <cell r="B22">
            <v>27.075000000000006</v>
          </cell>
          <cell r="C22">
            <v>34.6</v>
          </cell>
          <cell r="D22">
            <v>21.8</v>
          </cell>
          <cell r="E22">
            <v>66.291666666666671</v>
          </cell>
          <cell r="F22">
            <v>90</v>
          </cell>
          <cell r="G22">
            <v>33</v>
          </cell>
          <cell r="H22">
            <v>21.240000000000002</v>
          </cell>
          <cell r="I22" t="str">
            <v>SO</v>
          </cell>
          <cell r="J22">
            <v>36</v>
          </cell>
          <cell r="K22">
            <v>2.2000000000000002</v>
          </cell>
        </row>
        <row r="23">
          <cell r="B23">
            <v>26.483333333333331</v>
          </cell>
          <cell r="C23">
            <v>34.1</v>
          </cell>
          <cell r="D23">
            <v>21.7</v>
          </cell>
          <cell r="E23">
            <v>71.333333333333329</v>
          </cell>
          <cell r="F23">
            <v>88</v>
          </cell>
          <cell r="G23">
            <v>41</v>
          </cell>
          <cell r="H23">
            <v>13.32</v>
          </cell>
          <cell r="I23" t="str">
            <v>SO</v>
          </cell>
          <cell r="J23">
            <v>52.92</v>
          </cell>
          <cell r="K23">
            <v>9.7999999999999989</v>
          </cell>
        </row>
        <row r="24">
          <cell r="B24">
            <v>27.133333333333329</v>
          </cell>
          <cell r="C24">
            <v>35.299999999999997</v>
          </cell>
          <cell r="D24">
            <v>21.2</v>
          </cell>
          <cell r="E24">
            <v>69.083333333333329</v>
          </cell>
          <cell r="F24">
            <v>93</v>
          </cell>
          <cell r="G24">
            <v>34</v>
          </cell>
          <cell r="H24">
            <v>14.4</v>
          </cell>
          <cell r="I24" t="str">
            <v>O</v>
          </cell>
          <cell r="J24">
            <v>29.52</v>
          </cell>
          <cell r="K24">
            <v>0</v>
          </cell>
        </row>
        <row r="25">
          <cell r="B25">
            <v>27.283333333333331</v>
          </cell>
          <cell r="C25">
            <v>35.4</v>
          </cell>
          <cell r="D25">
            <v>22.7</v>
          </cell>
          <cell r="E25">
            <v>70.375</v>
          </cell>
          <cell r="F25">
            <v>91</v>
          </cell>
          <cell r="G25">
            <v>35</v>
          </cell>
          <cell r="H25">
            <v>14.76</v>
          </cell>
          <cell r="I25" t="str">
            <v>O</v>
          </cell>
          <cell r="J25">
            <v>26.64</v>
          </cell>
          <cell r="K25">
            <v>0.6</v>
          </cell>
        </row>
        <row r="26">
          <cell r="B26">
            <v>29.900000000000002</v>
          </cell>
          <cell r="C26">
            <v>37.6</v>
          </cell>
          <cell r="D26">
            <v>22.5</v>
          </cell>
          <cell r="E26">
            <v>58.75</v>
          </cell>
          <cell r="F26">
            <v>90</v>
          </cell>
          <cell r="G26">
            <v>25</v>
          </cell>
          <cell r="H26">
            <v>11.879999999999999</v>
          </cell>
          <cell r="I26" t="str">
            <v>SO</v>
          </cell>
          <cell r="J26">
            <v>30.240000000000002</v>
          </cell>
          <cell r="K26">
            <v>0</v>
          </cell>
        </row>
        <row r="27">
          <cell r="B27">
            <v>30.924999999999997</v>
          </cell>
          <cell r="C27">
            <v>38.299999999999997</v>
          </cell>
          <cell r="D27">
            <v>23.9</v>
          </cell>
          <cell r="E27">
            <v>54.5</v>
          </cell>
          <cell r="F27">
            <v>88</v>
          </cell>
          <cell r="G27">
            <v>27</v>
          </cell>
          <cell r="H27">
            <v>13.68</v>
          </cell>
          <cell r="I27" t="str">
            <v>S</v>
          </cell>
          <cell r="J27">
            <v>28.08</v>
          </cell>
          <cell r="K27">
            <v>0</v>
          </cell>
        </row>
        <row r="28">
          <cell r="B28">
            <v>27.799999999999997</v>
          </cell>
          <cell r="C28">
            <v>35.9</v>
          </cell>
          <cell r="D28">
            <v>23.3</v>
          </cell>
          <cell r="E28">
            <v>65.666666666666671</v>
          </cell>
          <cell r="F28">
            <v>86</v>
          </cell>
          <cell r="G28">
            <v>38</v>
          </cell>
          <cell r="H28">
            <v>21.96</v>
          </cell>
          <cell r="I28" t="str">
            <v>S</v>
          </cell>
          <cell r="J28">
            <v>55.440000000000005</v>
          </cell>
          <cell r="K28">
            <v>2</v>
          </cell>
        </row>
        <row r="29">
          <cell r="B29">
            <v>27.891666666666666</v>
          </cell>
          <cell r="C29">
            <v>36</v>
          </cell>
          <cell r="D29">
            <v>22</v>
          </cell>
          <cell r="E29">
            <v>67.708333333333329</v>
          </cell>
          <cell r="F29">
            <v>93</v>
          </cell>
          <cell r="G29">
            <v>32</v>
          </cell>
          <cell r="H29">
            <v>15.120000000000001</v>
          </cell>
          <cell r="I29" t="str">
            <v>O</v>
          </cell>
          <cell r="J29">
            <v>29.52</v>
          </cell>
          <cell r="K29">
            <v>0</v>
          </cell>
        </row>
        <row r="30">
          <cell r="B30">
            <v>26.204166666666666</v>
          </cell>
          <cell r="C30">
            <v>32.6</v>
          </cell>
          <cell r="D30">
            <v>21.8</v>
          </cell>
          <cell r="E30">
            <v>71.958333333333329</v>
          </cell>
          <cell r="F30">
            <v>89</v>
          </cell>
          <cell r="G30">
            <v>46</v>
          </cell>
          <cell r="H30">
            <v>20.52</v>
          </cell>
          <cell r="I30" t="str">
            <v>O</v>
          </cell>
          <cell r="J30">
            <v>59.4</v>
          </cell>
          <cell r="K30">
            <v>1.6</v>
          </cell>
        </row>
        <row r="31">
          <cell r="B31">
            <v>23.399999999999995</v>
          </cell>
          <cell r="C31">
            <v>27.2</v>
          </cell>
          <cell r="D31">
            <v>20.6</v>
          </cell>
          <cell r="E31">
            <v>80.666666666666671</v>
          </cell>
          <cell r="F31">
            <v>93</v>
          </cell>
          <cell r="G31">
            <v>62</v>
          </cell>
          <cell r="H31">
            <v>21.6</v>
          </cell>
          <cell r="I31" t="str">
            <v>NE</v>
          </cell>
          <cell r="J31">
            <v>44.28</v>
          </cell>
          <cell r="K31">
            <v>3.2</v>
          </cell>
        </row>
        <row r="32">
          <cell r="B32">
            <v>27.283333333333335</v>
          </cell>
          <cell r="C32">
            <v>34.6</v>
          </cell>
          <cell r="D32">
            <v>21.6</v>
          </cell>
          <cell r="E32">
            <v>65.416666666666671</v>
          </cell>
          <cell r="F32">
            <v>91</v>
          </cell>
          <cell r="G32">
            <v>32</v>
          </cell>
          <cell r="H32">
            <v>21.240000000000002</v>
          </cell>
          <cell r="I32" t="str">
            <v>NE</v>
          </cell>
          <cell r="J32">
            <v>39.96</v>
          </cell>
          <cell r="K32">
            <v>0</v>
          </cell>
        </row>
        <row r="33">
          <cell r="B33">
            <v>28.783333333333328</v>
          </cell>
          <cell r="C33">
            <v>36.4</v>
          </cell>
          <cell r="D33">
            <v>21.4</v>
          </cell>
          <cell r="E33">
            <v>61.25</v>
          </cell>
          <cell r="F33">
            <v>92</v>
          </cell>
          <cell r="G33">
            <v>28</v>
          </cell>
          <cell r="H33">
            <v>13.68</v>
          </cell>
          <cell r="I33" t="str">
            <v>NE</v>
          </cell>
          <cell r="J33">
            <v>34.56</v>
          </cell>
          <cell r="K33">
            <v>0</v>
          </cell>
        </row>
        <row r="34">
          <cell r="B34">
            <v>29.575000000000003</v>
          </cell>
          <cell r="C34">
            <v>37.299999999999997</v>
          </cell>
          <cell r="D34">
            <v>21.6</v>
          </cell>
          <cell r="E34">
            <v>53.125</v>
          </cell>
          <cell r="F34">
            <v>88</v>
          </cell>
          <cell r="G34">
            <v>18</v>
          </cell>
          <cell r="H34">
            <v>15.840000000000002</v>
          </cell>
          <cell r="I34" t="str">
            <v>SO</v>
          </cell>
          <cell r="J34">
            <v>40.680000000000007</v>
          </cell>
          <cell r="K34">
            <v>2.2000000000000002</v>
          </cell>
        </row>
        <row r="35">
          <cell r="B35">
            <v>30.504166666666666</v>
          </cell>
          <cell r="C35">
            <v>37.299999999999997</v>
          </cell>
          <cell r="D35">
            <v>24.2</v>
          </cell>
          <cell r="E35">
            <v>52.208333333333336</v>
          </cell>
          <cell r="F35">
            <v>85</v>
          </cell>
          <cell r="G35">
            <v>26</v>
          </cell>
          <cell r="H35">
            <v>17.64</v>
          </cell>
          <cell r="I35" t="str">
            <v>SO</v>
          </cell>
          <cell r="J35">
            <v>35.28</v>
          </cell>
          <cell r="K35">
            <v>0.2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26.169999999999998</v>
          </cell>
          <cell r="C5">
            <v>31.9</v>
          </cell>
          <cell r="D5">
            <v>23.9</v>
          </cell>
          <cell r="E5">
            <v>86.875</v>
          </cell>
          <cell r="F5">
            <v>91</v>
          </cell>
          <cell r="G5">
            <v>77</v>
          </cell>
          <cell r="H5">
            <v>12.24</v>
          </cell>
          <cell r="I5" t="str">
            <v>NO</v>
          </cell>
          <cell r="J5">
            <v>41.4</v>
          </cell>
          <cell r="K5">
            <v>0.8</v>
          </cell>
        </row>
        <row r="6">
          <cell r="B6">
            <v>26.564705882352943</v>
          </cell>
          <cell r="C6">
            <v>31.5</v>
          </cell>
          <cell r="D6">
            <v>24.3</v>
          </cell>
          <cell r="E6">
            <v>87.307692307692307</v>
          </cell>
          <cell r="F6">
            <v>89</v>
          </cell>
          <cell r="G6">
            <v>82</v>
          </cell>
          <cell r="H6">
            <v>9</v>
          </cell>
          <cell r="I6" t="str">
            <v>NE</v>
          </cell>
          <cell r="J6">
            <v>18.36</v>
          </cell>
          <cell r="K6">
            <v>0</v>
          </cell>
        </row>
        <row r="7">
          <cell r="B7">
            <v>26.213333333333331</v>
          </cell>
          <cell r="C7">
            <v>31</v>
          </cell>
          <cell r="D7">
            <v>23.7</v>
          </cell>
          <cell r="E7">
            <v>84.181818181818187</v>
          </cell>
          <cell r="F7">
            <v>89</v>
          </cell>
          <cell r="G7">
            <v>76</v>
          </cell>
          <cell r="H7">
            <v>7.5600000000000005</v>
          </cell>
          <cell r="I7" t="str">
            <v>NO</v>
          </cell>
          <cell r="J7">
            <v>14.76</v>
          </cell>
          <cell r="K7">
            <v>0</v>
          </cell>
        </row>
        <row r="8">
          <cell r="B8">
            <v>27.552380952380958</v>
          </cell>
          <cell r="C8">
            <v>33.200000000000003</v>
          </cell>
          <cell r="D8">
            <v>25.3</v>
          </cell>
          <cell r="E8">
            <v>83.857142857142861</v>
          </cell>
          <cell r="F8">
            <v>89</v>
          </cell>
          <cell r="G8">
            <v>74</v>
          </cell>
          <cell r="H8">
            <v>12.6</v>
          </cell>
          <cell r="I8" t="str">
            <v>NO</v>
          </cell>
          <cell r="J8">
            <v>57.6</v>
          </cell>
          <cell r="K8">
            <v>0</v>
          </cell>
        </row>
        <row r="9">
          <cell r="B9">
            <v>26.345454545454547</v>
          </cell>
          <cell r="C9">
            <v>30.7</v>
          </cell>
          <cell r="D9">
            <v>24.6</v>
          </cell>
          <cell r="E9">
            <v>83.888888888888886</v>
          </cell>
          <cell r="F9">
            <v>89</v>
          </cell>
          <cell r="G9">
            <v>77</v>
          </cell>
          <cell r="H9">
            <v>14.04</v>
          </cell>
          <cell r="I9" t="str">
            <v>NE</v>
          </cell>
          <cell r="J9">
            <v>30.6</v>
          </cell>
          <cell r="K9">
            <v>0.6</v>
          </cell>
        </row>
        <row r="10">
          <cell r="B10">
            <v>26.988888888888887</v>
          </cell>
          <cell r="C10">
            <v>32</v>
          </cell>
          <cell r="D10">
            <v>24</v>
          </cell>
          <cell r="E10">
            <v>84.909090909090907</v>
          </cell>
          <cell r="F10">
            <v>89</v>
          </cell>
          <cell r="G10">
            <v>77</v>
          </cell>
          <cell r="H10">
            <v>20.88</v>
          </cell>
          <cell r="I10" t="str">
            <v>SE</v>
          </cell>
          <cell r="J10">
            <v>38.880000000000003</v>
          </cell>
          <cell r="K10">
            <v>0</v>
          </cell>
        </row>
        <row r="11">
          <cell r="B11">
            <v>27.400000000000002</v>
          </cell>
          <cell r="C11">
            <v>32</v>
          </cell>
          <cell r="D11">
            <v>25.2</v>
          </cell>
          <cell r="E11">
            <v>81.125</v>
          </cell>
          <cell r="F11">
            <v>86</v>
          </cell>
          <cell r="G11">
            <v>76</v>
          </cell>
          <cell r="H11">
            <v>16.2</v>
          </cell>
          <cell r="I11" t="str">
            <v>NE</v>
          </cell>
          <cell r="J11">
            <v>54.72</v>
          </cell>
          <cell r="K11">
            <v>4.6000000000000005</v>
          </cell>
        </row>
        <row r="12">
          <cell r="B12">
            <v>25.464705882352941</v>
          </cell>
          <cell r="C12">
            <v>31.6</v>
          </cell>
          <cell r="D12">
            <v>23</v>
          </cell>
          <cell r="E12">
            <v>85.428571428571431</v>
          </cell>
          <cell r="F12">
            <v>89</v>
          </cell>
          <cell r="G12">
            <v>76</v>
          </cell>
          <cell r="H12">
            <v>6.48</v>
          </cell>
          <cell r="I12" t="str">
            <v>L</v>
          </cell>
          <cell r="J12">
            <v>34.56</v>
          </cell>
          <cell r="K12">
            <v>2.4000000000000004</v>
          </cell>
        </row>
        <row r="13">
          <cell r="B13">
            <v>26.036842105263155</v>
          </cell>
          <cell r="C13">
            <v>31.6</v>
          </cell>
          <cell r="D13">
            <v>23.7</v>
          </cell>
          <cell r="E13">
            <v>84.533333333333331</v>
          </cell>
          <cell r="F13">
            <v>89</v>
          </cell>
          <cell r="G13">
            <v>69</v>
          </cell>
          <cell r="H13">
            <v>7.5600000000000005</v>
          </cell>
          <cell r="I13" t="str">
            <v>SE</v>
          </cell>
          <cell r="J13">
            <v>48.24</v>
          </cell>
          <cell r="K13">
            <v>3.8000000000000003</v>
          </cell>
        </row>
        <row r="14">
          <cell r="B14">
            <v>24.95</v>
          </cell>
          <cell r="C14">
            <v>30.9</v>
          </cell>
          <cell r="D14">
            <v>22.9</v>
          </cell>
          <cell r="E14">
            <v>85.692307692307693</v>
          </cell>
          <cell r="F14">
            <v>89</v>
          </cell>
          <cell r="G14">
            <v>68</v>
          </cell>
          <cell r="H14">
            <v>6.84</v>
          </cell>
          <cell r="I14" t="str">
            <v>SE</v>
          </cell>
          <cell r="J14">
            <v>38.880000000000003</v>
          </cell>
          <cell r="K14">
            <v>0.2</v>
          </cell>
        </row>
        <row r="15">
          <cell r="B15">
            <v>25.249999999999996</v>
          </cell>
          <cell r="C15">
            <v>33</v>
          </cell>
          <cell r="D15">
            <v>23.6</v>
          </cell>
          <cell r="E15">
            <v>82.125</v>
          </cell>
          <cell r="F15">
            <v>87</v>
          </cell>
          <cell r="G15">
            <v>72</v>
          </cell>
          <cell r="H15">
            <v>11.520000000000001</v>
          </cell>
          <cell r="I15" t="str">
            <v>N</v>
          </cell>
          <cell r="J15">
            <v>51.84</v>
          </cell>
          <cell r="K15">
            <v>0.6</v>
          </cell>
        </row>
        <row r="16">
          <cell r="B16">
            <v>25.099999999999998</v>
          </cell>
          <cell r="C16">
            <v>31.1</v>
          </cell>
          <cell r="D16">
            <v>23.5</v>
          </cell>
          <cell r="E16">
            <v>86.461538461538467</v>
          </cell>
          <cell r="F16">
            <v>89</v>
          </cell>
          <cell r="G16">
            <v>80</v>
          </cell>
          <cell r="H16">
            <v>6.84</v>
          </cell>
          <cell r="I16" t="str">
            <v>SE</v>
          </cell>
          <cell r="J16">
            <v>13.32</v>
          </cell>
          <cell r="K16">
            <v>0.2</v>
          </cell>
        </row>
        <row r="17">
          <cell r="B17">
            <v>25.747058823529411</v>
          </cell>
          <cell r="C17">
            <v>30.9</v>
          </cell>
          <cell r="D17">
            <v>22.9</v>
          </cell>
          <cell r="E17">
            <v>80.307692307692307</v>
          </cell>
          <cell r="F17">
            <v>86</v>
          </cell>
          <cell r="G17">
            <v>71</v>
          </cell>
          <cell r="H17">
            <v>20.52</v>
          </cell>
          <cell r="I17" t="str">
            <v>L</v>
          </cell>
          <cell r="J17">
            <v>39.6</v>
          </cell>
          <cell r="K17">
            <v>12.199999999999998</v>
          </cell>
        </row>
        <row r="18">
          <cell r="B18">
            <v>27.005882352941175</v>
          </cell>
          <cell r="C18">
            <v>32.200000000000003</v>
          </cell>
          <cell r="D18">
            <v>25.1</v>
          </cell>
          <cell r="E18">
            <v>84.333333333333329</v>
          </cell>
          <cell r="F18">
            <v>88</v>
          </cell>
          <cell r="G18">
            <v>77</v>
          </cell>
          <cell r="H18">
            <v>5.7600000000000007</v>
          </cell>
          <cell r="I18" t="str">
            <v>NO</v>
          </cell>
          <cell r="J18">
            <v>20.16</v>
          </cell>
          <cell r="K18">
            <v>0</v>
          </cell>
        </row>
        <row r="19">
          <cell r="B19">
            <v>25.631250000000005</v>
          </cell>
          <cell r="C19">
            <v>31.7</v>
          </cell>
          <cell r="D19">
            <v>22.8</v>
          </cell>
          <cell r="E19">
            <v>82.083333333333329</v>
          </cell>
          <cell r="F19">
            <v>87</v>
          </cell>
          <cell r="G19">
            <v>74</v>
          </cell>
          <cell r="H19">
            <v>7.9200000000000008</v>
          </cell>
          <cell r="I19" t="str">
            <v>NO</v>
          </cell>
          <cell r="J19">
            <v>16.2</v>
          </cell>
          <cell r="K19">
            <v>0</v>
          </cell>
        </row>
        <row r="20">
          <cell r="B20">
            <v>26.041176470588233</v>
          </cell>
          <cell r="C20">
            <v>30</v>
          </cell>
          <cell r="D20">
            <v>23.7</v>
          </cell>
          <cell r="E20">
            <v>82.142857142857139</v>
          </cell>
          <cell r="F20">
            <v>87</v>
          </cell>
          <cell r="G20">
            <v>74</v>
          </cell>
          <cell r="H20">
            <v>9.7200000000000006</v>
          </cell>
          <cell r="I20" t="str">
            <v>SE</v>
          </cell>
          <cell r="J20">
            <v>58.32</v>
          </cell>
          <cell r="K20">
            <v>6.6</v>
          </cell>
        </row>
        <row r="21">
          <cell r="B21">
            <v>26.035294117647059</v>
          </cell>
          <cell r="C21">
            <v>32.700000000000003</v>
          </cell>
          <cell r="D21">
            <v>23.4</v>
          </cell>
          <cell r="E21">
            <v>84.769230769230774</v>
          </cell>
          <cell r="F21">
            <v>88</v>
          </cell>
          <cell r="G21">
            <v>82</v>
          </cell>
          <cell r="H21">
            <v>7.5600000000000005</v>
          </cell>
          <cell r="I21" t="str">
            <v>L</v>
          </cell>
          <cell r="J21">
            <v>70.56</v>
          </cell>
          <cell r="K21">
            <v>5.2</v>
          </cell>
        </row>
        <row r="22">
          <cell r="B22">
            <v>25.929166666666671</v>
          </cell>
          <cell r="C22">
            <v>29.3</v>
          </cell>
          <cell r="D22">
            <v>23.1</v>
          </cell>
          <cell r="E22">
            <v>80.578947368421055</v>
          </cell>
          <cell r="F22">
            <v>85</v>
          </cell>
          <cell r="G22">
            <v>72</v>
          </cell>
          <cell r="H22">
            <v>18.720000000000002</v>
          </cell>
          <cell r="I22" t="str">
            <v>S</v>
          </cell>
          <cell r="J22">
            <v>32.76</v>
          </cell>
          <cell r="K22">
            <v>13.6</v>
          </cell>
        </row>
        <row r="23">
          <cell r="B23">
            <v>26.252941176470589</v>
          </cell>
          <cell r="C23">
            <v>29.7</v>
          </cell>
          <cell r="D23">
            <v>24.5</v>
          </cell>
          <cell r="E23">
            <v>84.92307692307692</v>
          </cell>
          <cell r="F23">
            <v>87</v>
          </cell>
          <cell r="G23">
            <v>80</v>
          </cell>
          <cell r="H23">
            <v>14.04</v>
          </cell>
          <cell r="I23" t="str">
            <v>S</v>
          </cell>
          <cell r="J23">
            <v>39.24</v>
          </cell>
          <cell r="K23">
            <v>0.4</v>
          </cell>
        </row>
        <row r="24">
          <cell r="B24">
            <v>24.838888888888889</v>
          </cell>
          <cell r="C24">
            <v>29.9</v>
          </cell>
          <cell r="D24">
            <v>22.8</v>
          </cell>
          <cell r="E24">
            <v>84.333333333333329</v>
          </cell>
          <cell r="F24">
            <v>87</v>
          </cell>
          <cell r="G24">
            <v>76</v>
          </cell>
          <cell r="H24">
            <v>9</v>
          </cell>
          <cell r="I24" t="str">
            <v>S</v>
          </cell>
          <cell r="J24">
            <v>33.119999999999997</v>
          </cell>
          <cell r="K24">
            <v>4</v>
          </cell>
        </row>
        <row r="25">
          <cell r="B25">
            <v>25.170588235294119</v>
          </cell>
          <cell r="C25">
            <v>30</v>
          </cell>
          <cell r="D25">
            <v>22.5</v>
          </cell>
          <cell r="E25">
            <v>82.4</v>
          </cell>
          <cell r="F25">
            <v>88</v>
          </cell>
          <cell r="G25">
            <v>71</v>
          </cell>
          <cell r="H25">
            <v>25.2</v>
          </cell>
          <cell r="I25" t="str">
            <v>N</v>
          </cell>
          <cell r="J25">
            <v>42.84</v>
          </cell>
          <cell r="K25">
            <v>0</v>
          </cell>
        </row>
        <row r="26">
          <cell r="B26">
            <v>25.149999999999995</v>
          </cell>
          <cell r="C26">
            <v>30.2</v>
          </cell>
          <cell r="D26">
            <v>23.5</v>
          </cell>
          <cell r="E26">
            <v>83.545454545454547</v>
          </cell>
          <cell r="F26">
            <v>87</v>
          </cell>
          <cell r="G26">
            <v>75</v>
          </cell>
          <cell r="H26">
            <v>7.2</v>
          </cell>
          <cell r="I26" t="str">
            <v>S</v>
          </cell>
          <cell r="J26">
            <v>14.04</v>
          </cell>
          <cell r="K26">
            <v>0</v>
          </cell>
        </row>
        <row r="27">
          <cell r="B27">
            <v>27.235294117647054</v>
          </cell>
          <cell r="C27">
            <v>31</v>
          </cell>
          <cell r="D27">
            <v>23.4</v>
          </cell>
          <cell r="E27">
            <v>83.416666666666671</v>
          </cell>
          <cell r="F27">
            <v>87</v>
          </cell>
          <cell r="G27">
            <v>70</v>
          </cell>
          <cell r="H27">
            <v>26.64</v>
          </cell>
          <cell r="I27" t="str">
            <v>SE</v>
          </cell>
          <cell r="J27">
            <v>60.12</v>
          </cell>
          <cell r="K27">
            <v>22</v>
          </cell>
        </row>
        <row r="28">
          <cell r="B28">
            <v>25.670588235294112</v>
          </cell>
          <cell r="C28">
            <v>31.1</v>
          </cell>
          <cell r="D28">
            <v>23.8</v>
          </cell>
          <cell r="E28">
            <v>84.461538461538467</v>
          </cell>
          <cell r="F28">
            <v>87</v>
          </cell>
          <cell r="G28">
            <v>81</v>
          </cell>
          <cell r="H28">
            <v>14.04</v>
          </cell>
          <cell r="I28" t="str">
            <v>S</v>
          </cell>
          <cell r="J28">
            <v>45.72</v>
          </cell>
          <cell r="K28">
            <v>2</v>
          </cell>
        </row>
        <row r="29">
          <cell r="B29">
            <v>25.261111111111109</v>
          </cell>
          <cell r="C29">
            <v>30.9</v>
          </cell>
          <cell r="D29">
            <v>23.5</v>
          </cell>
          <cell r="E29">
            <v>84.733333333333334</v>
          </cell>
          <cell r="F29">
            <v>89</v>
          </cell>
          <cell r="G29">
            <v>77</v>
          </cell>
          <cell r="H29">
            <v>21.240000000000002</v>
          </cell>
          <cell r="I29" t="str">
            <v>S</v>
          </cell>
          <cell r="J29">
            <v>44.28</v>
          </cell>
          <cell r="K29">
            <v>5.2</v>
          </cell>
        </row>
        <row r="30">
          <cell r="B30">
            <v>26.638095238095232</v>
          </cell>
          <cell r="C30">
            <v>30.3</v>
          </cell>
          <cell r="D30">
            <v>24.5</v>
          </cell>
          <cell r="E30">
            <v>86.84615384615384</v>
          </cell>
          <cell r="F30">
            <v>90</v>
          </cell>
          <cell r="G30">
            <v>83</v>
          </cell>
          <cell r="H30">
            <v>10.44</v>
          </cell>
          <cell r="I30" t="str">
            <v>S</v>
          </cell>
          <cell r="J30">
            <v>27.36</v>
          </cell>
          <cell r="K30">
            <v>0</v>
          </cell>
        </row>
        <row r="31">
          <cell r="B31">
            <v>24.972727272727273</v>
          </cell>
          <cell r="C31">
            <v>29.9</v>
          </cell>
          <cell r="D31">
            <v>22.4</v>
          </cell>
          <cell r="E31">
            <v>85</v>
          </cell>
          <cell r="F31">
            <v>90</v>
          </cell>
          <cell r="G31">
            <v>77</v>
          </cell>
          <cell r="H31">
            <v>12.24</v>
          </cell>
          <cell r="I31" t="str">
            <v>N</v>
          </cell>
          <cell r="J31">
            <v>37.800000000000004</v>
          </cell>
          <cell r="K31">
            <v>20.400000000000002</v>
          </cell>
        </row>
        <row r="32">
          <cell r="B32">
            <v>24.973684210526315</v>
          </cell>
          <cell r="C32">
            <v>30.8</v>
          </cell>
          <cell r="D32">
            <v>22.5</v>
          </cell>
          <cell r="E32">
            <v>85.125</v>
          </cell>
          <cell r="F32">
            <v>89</v>
          </cell>
          <cell r="G32">
            <v>73</v>
          </cell>
          <cell r="H32">
            <v>13.32</v>
          </cell>
          <cell r="I32" t="str">
            <v>NE</v>
          </cell>
          <cell r="J32">
            <v>31.680000000000003</v>
          </cell>
          <cell r="K32">
            <v>2</v>
          </cell>
        </row>
        <row r="33">
          <cell r="B33">
            <v>24.783333333333339</v>
          </cell>
          <cell r="C33">
            <v>31.6</v>
          </cell>
          <cell r="D33">
            <v>23.6</v>
          </cell>
          <cell r="E33">
            <v>85.058823529411768</v>
          </cell>
          <cell r="F33">
            <v>89</v>
          </cell>
          <cell r="G33">
            <v>71</v>
          </cell>
          <cell r="H33">
            <v>12.6</v>
          </cell>
          <cell r="I33" t="str">
            <v>S</v>
          </cell>
          <cell r="J33">
            <v>38.159999999999997</v>
          </cell>
          <cell r="K33">
            <v>18.400000000000002</v>
          </cell>
        </row>
        <row r="34">
          <cell r="B34">
            <v>24.984210526315785</v>
          </cell>
          <cell r="C34">
            <v>31</v>
          </cell>
          <cell r="D34">
            <v>22.8</v>
          </cell>
          <cell r="E34">
            <v>86.6</v>
          </cell>
          <cell r="F34">
            <v>90</v>
          </cell>
          <cell r="G34">
            <v>68</v>
          </cell>
          <cell r="H34">
            <v>7.2</v>
          </cell>
          <cell r="I34" t="str">
            <v>NE</v>
          </cell>
          <cell r="J34">
            <v>55.800000000000004</v>
          </cell>
          <cell r="K34">
            <v>0.4</v>
          </cell>
        </row>
        <row r="35">
          <cell r="B35">
            <v>24.318749999999998</v>
          </cell>
          <cell r="C35">
            <v>28.9</v>
          </cell>
          <cell r="D35">
            <v>22.2</v>
          </cell>
          <cell r="E35">
            <v>86.071428571428569</v>
          </cell>
          <cell r="F35">
            <v>90</v>
          </cell>
          <cell r="G35">
            <v>74</v>
          </cell>
          <cell r="H35">
            <v>6.84</v>
          </cell>
          <cell r="I35" t="str">
            <v>NE</v>
          </cell>
          <cell r="J35">
            <v>12.6</v>
          </cell>
          <cell r="K35">
            <v>0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25.845833333333335</v>
          </cell>
          <cell r="C5">
            <v>31.4</v>
          </cell>
          <cell r="D5">
            <v>23.2</v>
          </cell>
          <cell r="E5">
            <v>80.958333333333329</v>
          </cell>
          <cell r="F5">
            <v>94</v>
          </cell>
          <cell r="G5">
            <v>58</v>
          </cell>
          <cell r="H5">
            <v>11.520000000000001</v>
          </cell>
          <cell r="I5" t="str">
            <v>NO</v>
          </cell>
          <cell r="J5">
            <v>30.6</v>
          </cell>
          <cell r="K5">
            <v>7.1999999999999993</v>
          </cell>
        </row>
        <row r="6">
          <cell r="B6">
            <v>25.870833333333341</v>
          </cell>
          <cell r="C6">
            <v>31.4</v>
          </cell>
          <cell r="D6">
            <v>22.7</v>
          </cell>
          <cell r="E6">
            <v>76.25</v>
          </cell>
          <cell r="F6">
            <v>93</v>
          </cell>
          <cell r="G6">
            <v>52</v>
          </cell>
          <cell r="H6">
            <v>12.24</v>
          </cell>
          <cell r="I6" t="str">
            <v>NO</v>
          </cell>
          <cell r="J6">
            <v>33.840000000000003</v>
          </cell>
          <cell r="K6">
            <v>0</v>
          </cell>
        </row>
        <row r="7">
          <cell r="B7">
            <v>26.645833333333332</v>
          </cell>
          <cell r="C7">
            <v>32.5</v>
          </cell>
          <cell r="D7">
            <v>22.8</v>
          </cell>
          <cell r="E7">
            <v>70.333333333333329</v>
          </cell>
          <cell r="F7">
            <v>87</v>
          </cell>
          <cell r="G7">
            <v>47</v>
          </cell>
          <cell r="H7">
            <v>25.92</v>
          </cell>
          <cell r="I7" t="str">
            <v>NO</v>
          </cell>
          <cell r="J7">
            <v>47.88</v>
          </cell>
          <cell r="K7">
            <v>0.2</v>
          </cell>
        </row>
        <row r="8">
          <cell r="B8">
            <v>28.120833333333337</v>
          </cell>
          <cell r="C8">
            <v>32.9</v>
          </cell>
          <cell r="D8">
            <v>24.4</v>
          </cell>
          <cell r="E8">
            <v>64.458333333333329</v>
          </cell>
          <cell r="F8">
            <v>79</v>
          </cell>
          <cell r="G8">
            <v>48</v>
          </cell>
          <cell r="H8">
            <v>17.64</v>
          </cell>
          <cell r="I8" t="str">
            <v>NO</v>
          </cell>
          <cell r="J8">
            <v>42.12</v>
          </cell>
          <cell r="K8">
            <v>0</v>
          </cell>
        </row>
        <row r="9">
          <cell r="B9">
            <v>24.0625</v>
          </cell>
          <cell r="C9">
            <v>28.3</v>
          </cell>
          <cell r="D9">
            <v>19.899999999999999</v>
          </cell>
          <cell r="E9">
            <v>82.833333333333329</v>
          </cell>
          <cell r="F9">
            <v>96</v>
          </cell>
          <cell r="G9">
            <v>64</v>
          </cell>
          <cell r="H9">
            <v>14.76</v>
          </cell>
          <cell r="I9" t="str">
            <v>NO</v>
          </cell>
          <cell r="J9">
            <v>33.480000000000004</v>
          </cell>
          <cell r="K9">
            <v>111</v>
          </cell>
        </row>
        <row r="10">
          <cell r="B10">
            <v>25.566666666666666</v>
          </cell>
          <cell r="C10">
            <v>31.5</v>
          </cell>
          <cell r="D10">
            <v>21.5</v>
          </cell>
          <cell r="E10">
            <v>78.625</v>
          </cell>
          <cell r="F10">
            <v>96</v>
          </cell>
          <cell r="G10">
            <v>52</v>
          </cell>
          <cell r="H10">
            <v>13.68</v>
          </cell>
          <cell r="I10" t="str">
            <v>NO</v>
          </cell>
          <cell r="J10">
            <v>35.64</v>
          </cell>
          <cell r="K10">
            <v>0</v>
          </cell>
        </row>
        <row r="11">
          <cell r="B11">
            <v>25.079166666666669</v>
          </cell>
          <cell r="C11">
            <v>31.3</v>
          </cell>
          <cell r="D11">
            <v>22.5</v>
          </cell>
          <cell r="E11">
            <v>79.833333333333329</v>
          </cell>
          <cell r="F11">
            <v>93</v>
          </cell>
          <cell r="G11">
            <v>50</v>
          </cell>
          <cell r="H11">
            <v>19.079999999999998</v>
          </cell>
          <cell r="I11" t="str">
            <v>NO</v>
          </cell>
          <cell r="J11">
            <v>46.440000000000005</v>
          </cell>
          <cell r="K11">
            <v>6</v>
          </cell>
        </row>
        <row r="12">
          <cell r="B12">
            <v>24.404166666666669</v>
          </cell>
          <cell r="C12">
            <v>28.5</v>
          </cell>
          <cell r="D12">
            <v>22.1</v>
          </cell>
          <cell r="E12">
            <v>80.916666666666671</v>
          </cell>
          <cell r="F12">
            <v>94</v>
          </cell>
          <cell r="G12">
            <v>65</v>
          </cell>
          <cell r="H12">
            <v>18.720000000000002</v>
          </cell>
          <cell r="I12" t="str">
            <v>NO</v>
          </cell>
          <cell r="J12">
            <v>37.800000000000004</v>
          </cell>
          <cell r="K12">
            <v>0</v>
          </cell>
        </row>
        <row r="13">
          <cell r="B13">
            <v>25.816666666666666</v>
          </cell>
          <cell r="C13">
            <v>31.7</v>
          </cell>
          <cell r="D13">
            <v>20.6</v>
          </cell>
          <cell r="E13">
            <v>73.75</v>
          </cell>
          <cell r="F13">
            <v>94</v>
          </cell>
          <cell r="G13">
            <v>49</v>
          </cell>
          <cell r="H13">
            <v>15.120000000000001</v>
          </cell>
          <cell r="I13" t="str">
            <v>NO</v>
          </cell>
          <cell r="J13">
            <v>35.28</v>
          </cell>
          <cell r="K13">
            <v>2.2000000000000002</v>
          </cell>
        </row>
        <row r="14">
          <cell r="B14">
            <v>26.316666666666674</v>
          </cell>
          <cell r="C14">
            <v>32.299999999999997</v>
          </cell>
          <cell r="D14">
            <v>21</v>
          </cell>
          <cell r="E14">
            <v>56.416666666666664</v>
          </cell>
          <cell r="F14">
            <v>81</v>
          </cell>
          <cell r="G14">
            <v>34</v>
          </cell>
          <cell r="H14">
            <v>19.440000000000001</v>
          </cell>
          <cell r="I14" t="str">
            <v>NO</v>
          </cell>
          <cell r="J14">
            <v>37.800000000000004</v>
          </cell>
          <cell r="K14">
            <v>0</v>
          </cell>
        </row>
        <row r="15">
          <cell r="B15">
            <v>24.845833333333331</v>
          </cell>
          <cell r="C15">
            <v>30.4</v>
          </cell>
          <cell r="D15">
            <v>19</v>
          </cell>
          <cell r="E15">
            <v>68.791666666666671</v>
          </cell>
          <cell r="F15">
            <v>93</v>
          </cell>
          <cell r="G15">
            <v>49</v>
          </cell>
          <cell r="H15">
            <v>18.36</v>
          </cell>
          <cell r="I15" t="str">
            <v>NO</v>
          </cell>
          <cell r="J15">
            <v>38.519999999999996</v>
          </cell>
          <cell r="K15">
            <v>0</v>
          </cell>
        </row>
        <row r="16">
          <cell r="B16">
            <v>24.554166666666664</v>
          </cell>
          <cell r="C16">
            <v>29.2</v>
          </cell>
          <cell r="D16">
            <v>19.899999999999999</v>
          </cell>
          <cell r="E16">
            <v>71.958333333333329</v>
          </cell>
          <cell r="F16">
            <v>93</v>
          </cell>
          <cell r="G16">
            <v>50</v>
          </cell>
          <cell r="H16">
            <v>14.04</v>
          </cell>
          <cell r="I16" t="str">
            <v>NO</v>
          </cell>
          <cell r="J16">
            <v>30.96</v>
          </cell>
          <cell r="K16">
            <v>0</v>
          </cell>
        </row>
        <row r="17">
          <cell r="B17">
            <v>24.333333333333332</v>
          </cell>
          <cell r="C17">
            <v>31.6</v>
          </cell>
          <cell r="D17">
            <v>20.9</v>
          </cell>
          <cell r="E17">
            <v>78</v>
          </cell>
          <cell r="F17">
            <v>93</v>
          </cell>
          <cell r="G17">
            <v>46</v>
          </cell>
          <cell r="H17">
            <v>15.120000000000001</v>
          </cell>
          <cell r="I17" t="str">
            <v>NO</v>
          </cell>
          <cell r="J17">
            <v>42.84</v>
          </cell>
          <cell r="K17">
            <v>5</v>
          </cell>
        </row>
        <row r="18">
          <cell r="B18">
            <v>25.55416666666666</v>
          </cell>
          <cell r="C18">
            <v>32.299999999999997</v>
          </cell>
          <cell r="D18">
            <v>20.2</v>
          </cell>
          <cell r="E18">
            <v>73.333333333333329</v>
          </cell>
          <cell r="F18">
            <v>92</v>
          </cell>
          <cell r="G18">
            <v>42</v>
          </cell>
          <cell r="H18">
            <v>14.04</v>
          </cell>
          <cell r="I18" t="str">
            <v>NO</v>
          </cell>
          <cell r="J18">
            <v>26.64</v>
          </cell>
          <cell r="K18">
            <v>0</v>
          </cell>
        </row>
        <row r="19">
          <cell r="B19">
            <v>25.833333333333339</v>
          </cell>
          <cell r="C19">
            <v>32.299999999999997</v>
          </cell>
          <cell r="D19">
            <v>21.9</v>
          </cell>
          <cell r="E19">
            <v>75</v>
          </cell>
          <cell r="F19">
            <v>90</v>
          </cell>
          <cell r="G19">
            <v>53</v>
          </cell>
          <cell r="H19">
            <v>16.920000000000002</v>
          </cell>
          <cell r="I19" t="str">
            <v>NO</v>
          </cell>
          <cell r="J19">
            <v>50.04</v>
          </cell>
          <cell r="K19">
            <v>2.2000000000000002</v>
          </cell>
        </row>
        <row r="20">
          <cell r="B20">
            <v>27.516666666666666</v>
          </cell>
          <cell r="C20">
            <v>33.5</v>
          </cell>
          <cell r="D20">
            <v>22.2</v>
          </cell>
          <cell r="E20">
            <v>64.75</v>
          </cell>
          <cell r="F20">
            <v>94</v>
          </cell>
          <cell r="G20">
            <v>36</v>
          </cell>
          <cell r="H20">
            <v>14.4</v>
          </cell>
          <cell r="I20" t="str">
            <v>NO</v>
          </cell>
          <cell r="J20">
            <v>36.36</v>
          </cell>
          <cell r="K20">
            <v>0</v>
          </cell>
        </row>
        <row r="21">
          <cell r="B21">
            <v>28.687500000000004</v>
          </cell>
          <cell r="C21">
            <v>33.9</v>
          </cell>
          <cell r="D21">
            <v>23.6</v>
          </cell>
          <cell r="E21">
            <v>56.958333333333336</v>
          </cell>
          <cell r="F21">
            <v>79</v>
          </cell>
          <cell r="G21">
            <v>34</v>
          </cell>
          <cell r="H21">
            <v>13.68</v>
          </cell>
          <cell r="I21" t="str">
            <v>NO</v>
          </cell>
          <cell r="J21">
            <v>28.8</v>
          </cell>
          <cell r="K21">
            <v>0</v>
          </cell>
        </row>
        <row r="22">
          <cell r="B22">
            <v>27.091666666666669</v>
          </cell>
          <cell r="C22">
            <v>31.8</v>
          </cell>
          <cell r="D22">
            <v>21.6</v>
          </cell>
          <cell r="E22">
            <v>63</v>
          </cell>
          <cell r="F22">
            <v>89</v>
          </cell>
          <cell r="G22">
            <v>45</v>
          </cell>
          <cell r="H22">
            <v>16.920000000000002</v>
          </cell>
          <cell r="I22" t="str">
            <v>NO</v>
          </cell>
          <cell r="J22">
            <v>42.12</v>
          </cell>
          <cell r="K22">
            <v>0.4</v>
          </cell>
        </row>
        <row r="23">
          <cell r="B23">
            <v>22.483333333333331</v>
          </cell>
          <cell r="C23">
            <v>26</v>
          </cell>
          <cell r="D23">
            <v>20.399999999999999</v>
          </cell>
          <cell r="E23">
            <v>86.166666666666671</v>
          </cell>
          <cell r="F23">
            <v>96</v>
          </cell>
          <cell r="G23">
            <v>71</v>
          </cell>
          <cell r="H23">
            <v>15.840000000000002</v>
          </cell>
          <cell r="I23" t="str">
            <v>SO</v>
          </cell>
          <cell r="J23">
            <v>27.720000000000002</v>
          </cell>
          <cell r="K23">
            <v>3.2</v>
          </cell>
        </row>
        <row r="24">
          <cell r="B24">
            <v>22.758333333333329</v>
          </cell>
          <cell r="C24">
            <v>29.4</v>
          </cell>
          <cell r="D24">
            <v>18.600000000000001</v>
          </cell>
          <cell r="E24">
            <v>80.208333333333329</v>
          </cell>
          <cell r="F24">
            <v>96</v>
          </cell>
          <cell r="G24">
            <v>53</v>
          </cell>
          <cell r="H24">
            <v>11.16</v>
          </cell>
          <cell r="I24" t="str">
            <v>SO</v>
          </cell>
          <cell r="J24">
            <v>25.92</v>
          </cell>
          <cell r="K24">
            <v>0</v>
          </cell>
        </row>
        <row r="25">
          <cell r="B25">
            <v>26.2</v>
          </cell>
          <cell r="C25">
            <v>32.799999999999997</v>
          </cell>
          <cell r="D25">
            <v>20.8</v>
          </cell>
          <cell r="E25">
            <v>69.291666666666671</v>
          </cell>
          <cell r="F25">
            <v>92</v>
          </cell>
          <cell r="G25">
            <v>41</v>
          </cell>
          <cell r="H25">
            <v>10.08</v>
          </cell>
          <cell r="I25" t="str">
            <v>O</v>
          </cell>
          <cell r="J25">
            <v>32.4</v>
          </cell>
          <cell r="K25">
            <v>0</v>
          </cell>
        </row>
        <row r="26">
          <cell r="B26">
            <v>28.100000000000005</v>
          </cell>
          <cell r="C26">
            <v>34.6</v>
          </cell>
          <cell r="D26">
            <v>22.3</v>
          </cell>
          <cell r="E26">
            <v>62.25</v>
          </cell>
          <cell r="F26">
            <v>89</v>
          </cell>
          <cell r="G26">
            <v>33</v>
          </cell>
          <cell r="H26">
            <v>10.44</v>
          </cell>
          <cell r="I26" t="str">
            <v>NO</v>
          </cell>
          <cell r="J26">
            <v>32.04</v>
          </cell>
          <cell r="K26">
            <v>0.8</v>
          </cell>
        </row>
        <row r="27">
          <cell r="B27">
            <v>29.850000000000005</v>
          </cell>
          <cell r="C27">
            <v>35.799999999999997</v>
          </cell>
          <cell r="D27">
            <v>24.3</v>
          </cell>
          <cell r="E27">
            <v>55.208333333333336</v>
          </cell>
          <cell r="F27">
            <v>73</v>
          </cell>
          <cell r="G27">
            <v>33</v>
          </cell>
          <cell r="H27">
            <v>11.879999999999999</v>
          </cell>
          <cell r="I27" t="str">
            <v>N</v>
          </cell>
          <cell r="J27">
            <v>28.8</v>
          </cell>
          <cell r="K27">
            <v>0</v>
          </cell>
        </row>
        <row r="28">
          <cell r="B28">
            <v>28.129166666666666</v>
          </cell>
          <cell r="C28">
            <v>33.9</v>
          </cell>
          <cell r="D28">
            <v>20.3</v>
          </cell>
          <cell r="E28">
            <v>62.375</v>
          </cell>
          <cell r="F28">
            <v>94</v>
          </cell>
          <cell r="G28">
            <v>45</v>
          </cell>
          <cell r="H28">
            <v>11.520000000000001</v>
          </cell>
          <cell r="I28" t="str">
            <v>NE</v>
          </cell>
          <cell r="J28">
            <v>43.92</v>
          </cell>
          <cell r="K28">
            <v>18.600000000000001</v>
          </cell>
        </row>
        <row r="29">
          <cell r="B29">
            <v>26.774999999999995</v>
          </cell>
          <cell r="C29">
            <v>33.799999999999997</v>
          </cell>
          <cell r="D29">
            <v>21.1</v>
          </cell>
          <cell r="E29">
            <v>66.666666666666671</v>
          </cell>
          <cell r="F29">
            <v>93</v>
          </cell>
          <cell r="G29">
            <v>34</v>
          </cell>
          <cell r="H29">
            <v>11.520000000000001</v>
          </cell>
          <cell r="I29" t="str">
            <v>NE</v>
          </cell>
          <cell r="J29">
            <v>23.400000000000002</v>
          </cell>
          <cell r="K29">
            <v>0</v>
          </cell>
        </row>
        <row r="30">
          <cell r="B30">
            <v>26.037500000000009</v>
          </cell>
          <cell r="C30">
            <v>32.299999999999997</v>
          </cell>
          <cell r="D30">
            <v>22.5</v>
          </cell>
          <cell r="E30">
            <v>73.916666666666671</v>
          </cell>
          <cell r="F30">
            <v>90</v>
          </cell>
          <cell r="G30">
            <v>49</v>
          </cell>
          <cell r="H30">
            <v>16.2</v>
          </cell>
          <cell r="I30" t="str">
            <v>NE</v>
          </cell>
          <cell r="J30">
            <v>43.92</v>
          </cell>
          <cell r="K30">
            <v>6.4</v>
          </cell>
        </row>
        <row r="31">
          <cell r="B31">
            <v>24.829166666666669</v>
          </cell>
          <cell r="C31">
            <v>31</v>
          </cell>
          <cell r="D31">
            <v>20.100000000000001</v>
          </cell>
          <cell r="E31">
            <v>73.958333333333329</v>
          </cell>
          <cell r="F31">
            <v>94</v>
          </cell>
          <cell r="G31">
            <v>43</v>
          </cell>
          <cell r="H31">
            <v>18.36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22.974999999999998</v>
          </cell>
          <cell r="C32">
            <v>28.9</v>
          </cell>
          <cell r="D32">
            <v>19.899999999999999</v>
          </cell>
          <cell r="E32">
            <v>81.791666666666671</v>
          </cell>
          <cell r="F32">
            <v>94</v>
          </cell>
          <cell r="G32">
            <v>55</v>
          </cell>
          <cell r="H32">
            <v>23.400000000000002</v>
          </cell>
          <cell r="I32" t="str">
            <v>NE</v>
          </cell>
          <cell r="J32">
            <v>46.440000000000005</v>
          </cell>
          <cell r="K32">
            <v>7.1999999999999993</v>
          </cell>
        </row>
        <row r="33">
          <cell r="B33">
            <v>24.141666666666676</v>
          </cell>
          <cell r="C33">
            <v>30.6</v>
          </cell>
          <cell r="D33">
            <v>19.899999999999999</v>
          </cell>
          <cell r="E33">
            <v>76.875</v>
          </cell>
          <cell r="F33">
            <v>95</v>
          </cell>
          <cell r="G33">
            <v>50</v>
          </cell>
          <cell r="H33">
            <v>10.8</v>
          </cell>
          <cell r="I33" t="str">
            <v>NE</v>
          </cell>
          <cell r="J33">
            <v>32.4</v>
          </cell>
          <cell r="K33">
            <v>0.4</v>
          </cell>
        </row>
        <row r="34">
          <cell r="B34">
            <v>26.158333333333335</v>
          </cell>
          <cell r="C34">
            <v>32.799999999999997</v>
          </cell>
          <cell r="D34">
            <v>22</v>
          </cell>
          <cell r="E34">
            <v>69.291666666666671</v>
          </cell>
          <cell r="F34">
            <v>84</v>
          </cell>
          <cell r="G34">
            <v>39</v>
          </cell>
          <cell r="H34">
            <v>15.48</v>
          </cell>
          <cell r="I34" t="str">
            <v>N</v>
          </cell>
          <cell r="J34">
            <v>40.32</v>
          </cell>
          <cell r="K34">
            <v>1.5999999999999999</v>
          </cell>
        </row>
        <row r="35">
          <cell r="B35">
            <v>27.616666666666664</v>
          </cell>
          <cell r="C35">
            <v>33.299999999999997</v>
          </cell>
          <cell r="D35">
            <v>23.3</v>
          </cell>
          <cell r="E35">
            <v>58.333333333333336</v>
          </cell>
          <cell r="F35">
            <v>78</v>
          </cell>
          <cell r="G35">
            <v>37</v>
          </cell>
          <cell r="H35">
            <v>18</v>
          </cell>
          <cell r="I35" t="str">
            <v>NO</v>
          </cell>
          <cell r="J35">
            <v>36.36</v>
          </cell>
          <cell r="K35">
            <v>0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29.429166666666664</v>
          </cell>
          <cell r="C5">
            <v>34.5</v>
          </cell>
          <cell r="D5">
            <v>25.4</v>
          </cell>
          <cell r="E5">
            <v>72.75</v>
          </cell>
          <cell r="F5">
            <v>89</v>
          </cell>
          <cell r="G5">
            <v>51</v>
          </cell>
          <cell r="H5">
            <v>10.08</v>
          </cell>
          <cell r="I5" t="str">
            <v>NE</v>
          </cell>
          <cell r="J5">
            <v>25.56</v>
          </cell>
          <cell r="K5">
            <v>0.2</v>
          </cell>
        </row>
        <row r="6">
          <cell r="B6">
            <v>29.7</v>
          </cell>
          <cell r="C6">
            <v>35.299999999999997</v>
          </cell>
          <cell r="D6">
            <v>25.2</v>
          </cell>
          <cell r="E6">
            <v>69.333333333333329</v>
          </cell>
          <cell r="F6">
            <v>89</v>
          </cell>
          <cell r="G6">
            <v>45</v>
          </cell>
          <cell r="H6">
            <v>15.120000000000001</v>
          </cell>
          <cell r="I6" t="str">
            <v>N</v>
          </cell>
          <cell r="J6">
            <v>36.36</v>
          </cell>
          <cell r="K6">
            <v>0</v>
          </cell>
        </row>
        <row r="7">
          <cell r="B7">
            <v>30.791666666666671</v>
          </cell>
          <cell r="C7">
            <v>36.5</v>
          </cell>
          <cell r="D7">
            <v>25.4</v>
          </cell>
          <cell r="E7">
            <v>59.75</v>
          </cell>
          <cell r="F7">
            <v>81</v>
          </cell>
          <cell r="G7">
            <v>39</v>
          </cell>
          <cell r="H7">
            <v>12.6</v>
          </cell>
          <cell r="I7" t="str">
            <v>N</v>
          </cell>
          <cell r="J7">
            <v>35.28</v>
          </cell>
          <cell r="K7">
            <v>0</v>
          </cell>
        </row>
        <row r="8">
          <cell r="B8">
            <v>31.541666666666671</v>
          </cell>
          <cell r="C8">
            <v>37.200000000000003</v>
          </cell>
          <cell r="D8">
            <v>26</v>
          </cell>
          <cell r="E8">
            <v>58.666666666666664</v>
          </cell>
          <cell r="F8">
            <v>81</v>
          </cell>
          <cell r="G8">
            <v>35</v>
          </cell>
          <cell r="H8">
            <v>12.6</v>
          </cell>
          <cell r="I8" t="str">
            <v>N</v>
          </cell>
          <cell r="J8">
            <v>30.6</v>
          </cell>
          <cell r="K8">
            <v>0</v>
          </cell>
        </row>
        <row r="9">
          <cell r="B9">
            <v>28.725000000000005</v>
          </cell>
          <cell r="C9">
            <v>33.200000000000003</v>
          </cell>
          <cell r="D9">
            <v>24.7</v>
          </cell>
          <cell r="E9">
            <v>75.375</v>
          </cell>
          <cell r="F9">
            <v>93</v>
          </cell>
          <cell r="G9">
            <v>51</v>
          </cell>
          <cell r="H9">
            <v>10.8</v>
          </cell>
          <cell r="I9" t="str">
            <v>NE</v>
          </cell>
          <cell r="J9">
            <v>33.119999999999997</v>
          </cell>
          <cell r="K9">
            <v>5.6</v>
          </cell>
        </row>
        <row r="10">
          <cell r="B10">
            <v>29.833333333333332</v>
          </cell>
          <cell r="C10">
            <v>35.9</v>
          </cell>
          <cell r="D10">
            <v>25.4</v>
          </cell>
          <cell r="E10">
            <v>69.166666666666671</v>
          </cell>
          <cell r="F10">
            <v>85</v>
          </cell>
          <cell r="G10">
            <v>43</v>
          </cell>
          <cell r="H10">
            <v>16.2</v>
          </cell>
          <cell r="I10" t="str">
            <v>N</v>
          </cell>
          <cell r="J10">
            <v>51.480000000000004</v>
          </cell>
          <cell r="K10">
            <v>0.60000000000000009</v>
          </cell>
        </row>
        <row r="11">
          <cell r="B11">
            <v>30.279166666666665</v>
          </cell>
          <cell r="C11">
            <v>34.5</v>
          </cell>
          <cell r="D11">
            <v>27.2</v>
          </cell>
          <cell r="E11">
            <v>66.833333333333329</v>
          </cell>
          <cell r="F11">
            <v>78</v>
          </cell>
          <cell r="G11">
            <v>53</v>
          </cell>
          <cell r="H11">
            <v>14.76</v>
          </cell>
          <cell r="I11" t="str">
            <v>N</v>
          </cell>
          <cell r="J11">
            <v>36.72</v>
          </cell>
          <cell r="K11">
            <v>1</v>
          </cell>
        </row>
        <row r="12">
          <cell r="B12">
            <v>28.924999999999997</v>
          </cell>
          <cell r="C12">
            <v>34.9</v>
          </cell>
          <cell r="D12">
            <v>24.8</v>
          </cell>
          <cell r="E12">
            <v>70.083333333333329</v>
          </cell>
          <cell r="F12">
            <v>87</v>
          </cell>
          <cell r="G12">
            <v>46</v>
          </cell>
          <cell r="H12">
            <v>15.48</v>
          </cell>
          <cell r="I12" t="str">
            <v>N</v>
          </cell>
          <cell r="J12">
            <v>37.080000000000005</v>
          </cell>
          <cell r="K12">
            <v>1.4000000000000001</v>
          </cell>
        </row>
        <row r="13">
          <cell r="B13">
            <v>29.879166666666663</v>
          </cell>
          <cell r="C13">
            <v>36.4</v>
          </cell>
          <cell r="D13">
            <v>25.3</v>
          </cell>
          <cell r="E13">
            <v>63.75</v>
          </cell>
          <cell r="F13">
            <v>83</v>
          </cell>
          <cell r="G13">
            <v>36</v>
          </cell>
          <cell r="H13">
            <v>14.4</v>
          </cell>
          <cell r="I13" t="str">
            <v>N</v>
          </cell>
          <cell r="J13">
            <v>44.64</v>
          </cell>
          <cell r="K13">
            <v>0</v>
          </cell>
        </row>
        <row r="14">
          <cell r="B14">
            <v>29.920833333333334</v>
          </cell>
          <cell r="C14">
            <v>36.6</v>
          </cell>
          <cell r="D14">
            <v>23.5</v>
          </cell>
          <cell r="E14">
            <v>52.291666666666664</v>
          </cell>
          <cell r="F14">
            <v>74</v>
          </cell>
          <cell r="G14">
            <v>30</v>
          </cell>
          <cell r="H14">
            <v>15.48</v>
          </cell>
          <cell r="I14" t="str">
            <v>N</v>
          </cell>
          <cell r="J14">
            <v>50.4</v>
          </cell>
          <cell r="K14">
            <v>0</v>
          </cell>
        </row>
        <row r="15">
          <cell r="B15">
            <v>29.179166666666671</v>
          </cell>
          <cell r="C15">
            <v>34.5</v>
          </cell>
          <cell r="D15">
            <v>25</v>
          </cell>
          <cell r="E15">
            <v>62.666666666666664</v>
          </cell>
          <cell r="F15">
            <v>81</v>
          </cell>
          <cell r="G15">
            <v>40</v>
          </cell>
          <cell r="H15">
            <v>13.32</v>
          </cell>
          <cell r="I15" t="str">
            <v>NE</v>
          </cell>
          <cell r="J15">
            <v>30.6</v>
          </cell>
          <cell r="K15">
            <v>0</v>
          </cell>
        </row>
        <row r="16">
          <cell r="B16">
            <v>26.045833333333338</v>
          </cell>
          <cell r="C16">
            <v>33.1</v>
          </cell>
          <cell r="D16">
            <v>22.9</v>
          </cell>
          <cell r="E16">
            <v>79.5</v>
          </cell>
          <cell r="F16">
            <v>92</v>
          </cell>
          <cell r="G16">
            <v>51</v>
          </cell>
          <cell r="H16">
            <v>25.92</v>
          </cell>
          <cell r="I16" t="str">
            <v>NO</v>
          </cell>
          <cell r="J16">
            <v>59.760000000000005</v>
          </cell>
          <cell r="K16">
            <v>13.599999999999998</v>
          </cell>
        </row>
        <row r="17">
          <cell r="B17">
            <v>28.149999999999995</v>
          </cell>
          <cell r="C17">
            <v>35.200000000000003</v>
          </cell>
          <cell r="D17">
            <v>23.7</v>
          </cell>
          <cell r="E17">
            <v>71.208333333333329</v>
          </cell>
          <cell r="F17">
            <v>92</v>
          </cell>
          <cell r="G17">
            <v>42</v>
          </cell>
          <cell r="H17">
            <v>15.120000000000001</v>
          </cell>
          <cell r="I17" t="str">
            <v>N</v>
          </cell>
          <cell r="J17">
            <v>38.159999999999997</v>
          </cell>
          <cell r="K17">
            <v>0</v>
          </cell>
        </row>
        <row r="18">
          <cell r="B18">
            <v>29.762499999999999</v>
          </cell>
          <cell r="C18">
            <v>36.1</v>
          </cell>
          <cell r="D18">
            <v>25.3</v>
          </cell>
          <cell r="E18">
            <v>63.583333333333336</v>
          </cell>
          <cell r="F18">
            <v>82</v>
          </cell>
          <cell r="G18">
            <v>35</v>
          </cell>
          <cell r="H18">
            <v>11.520000000000001</v>
          </cell>
          <cell r="I18" t="str">
            <v>N</v>
          </cell>
          <cell r="J18">
            <v>39.24</v>
          </cell>
          <cell r="K18">
            <v>0</v>
          </cell>
        </row>
        <row r="19">
          <cell r="B19">
            <v>30.787499999999998</v>
          </cell>
          <cell r="C19">
            <v>37.6</v>
          </cell>
          <cell r="D19">
            <v>25.2</v>
          </cell>
          <cell r="E19">
            <v>57.958333333333336</v>
          </cell>
          <cell r="F19">
            <v>83</v>
          </cell>
          <cell r="G19">
            <v>28</v>
          </cell>
          <cell r="H19">
            <v>16.559999999999999</v>
          </cell>
          <cell r="I19" t="str">
            <v>N</v>
          </cell>
          <cell r="J19">
            <v>43.92</v>
          </cell>
          <cell r="K19">
            <v>0</v>
          </cell>
        </row>
        <row r="20">
          <cell r="B20">
            <v>31.629166666666666</v>
          </cell>
          <cell r="C20">
            <v>38.799999999999997</v>
          </cell>
          <cell r="D20">
            <v>25.7</v>
          </cell>
          <cell r="E20">
            <v>53.208333333333336</v>
          </cell>
          <cell r="F20">
            <v>76</v>
          </cell>
          <cell r="G20">
            <v>30</v>
          </cell>
          <cell r="H20">
            <v>13.68</v>
          </cell>
          <cell r="I20" t="str">
            <v>N</v>
          </cell>
          <cell r="J20">
            <v>41.04</v>
          </cell>
          <cell r="K20">
            <v>0</v>
          </cell>
        </row>
        <row r="21">
          <cell r="B21">
            <v>32.470833333333339</v>
          </cell>
          <cell r="C21">
            <v>39.200000000000003</v>
          </cell>
          <cell r="D21">
            <v>26.4</v>
          </cell>
          <cell r="E21">
            <v>51.541666666666664</v>
          </cell>
          <cell r="F21">
            <v>74</v>
          </cell>
          <cell r="G21">
            <v>28</v>
          </cell>
          <cell r="H21">
            <v>15.120000000000001</v>
          </cell>
          <cell r="I21" t="str">
            <v>N</v>
          </cell>
          <cell r="J21">
            <v>39.6</v>
          </cell>
          <cell r="K21">
            <v>0</v>
          </cell>
        </row>
        <row r="22">
          <cell r="B22">
            <v>30.824999999999999</v>
          </cell>
          <cell r="C22">
            <v>34.799999999999997</v>
          </cell>
          <cell r="D22">
            <v>27.3</v>
          </cell>
          <cell r="E22">
            <v>57.875</v>
          </cell>
          <cell r="F22">
            <v>77</v>
          </cell>
          <cell r="G22">
            <v>41</v>
          </cell>
          <cell r="H22">
            <v>12.96</v>
          </cell>
          <cell r="I22" t="str">
            <v>SO</v>
          </cell>
          <cell r="J22">
            <v>33.480000000000004</v>
          </cell>
          <cell r="K22">
            <v>0.2</v>
          </cell>
        </row>
        <row r="23">
          <cell r="B23">
            <v>24.383333333333336</v>
          </cell>
          <cell r="C23">
            <v>30.5</v>
          </cell>
          <cell r="D23">
            <v>21.8</v>
          </cell>
          <cell r="E23">
            <v>75.916666666666671</v>
          </cell>
          <cell r="F23">
            <v>86</v>
          </cell>
          <cell r="G23">
            <v>56</v>
          </cell>
          <cell r="H23">
            <v>11.879999999999999</v>
          </cell>
          <cell r="I23" t="str">
            <v>S</v>
          </cell>
          <cell r="J23">
            <v>30.240000000000002</v>
          </cell>
          <cell r="K23">
            <v>0.60000000000000009</v>
          </cell>
        </row>
        <row r="24">
          <cell r="B24">
            <v>26.074999999999999</v>
          </cell>
          <cell r="C24">
            <v>33.200000000000003</v>
          </cell>
          <cell r="D24">
            <v>21.3</v>
          </cell>
          <cell r="E24">
            <v>65.208333333333329</v>
          </cell>
          <cell r="F24">
            <v>85</v>
          </cell>
          <cell r="G24">
            <v>40</v>
          </cell>
          <cell r="H24">
            <v>11.520000000000001</v>
          </cell>
          <cell r="I24" t="str">
            <v>S</v>
          </cell>
          <cell r="J24">
            <v>27.36</v>
          </cell>
          <cell r="K24">
            <v>0</v>
          </cell>
        </row>
        <row r="25">
          <cell r="B25">
            <v>28.762499999999992</v>
          </cell>
          <cell r="C25">
            <v>37.6</v>
          </cell>
          <cell r="D25">
            <v>23.2</v>
          </cell>
          <cell r="E25">
            <v>66.041666666666671</v>
          </cell>
          <cell r="F25">
            <v>86</v>
          </cell>
          <cell r="G25">
            <v>33</v>
          </cell>
          <cell r="H25">
            <v>14.76</v>
          </cell>
          <cell r="I25" t="str">
            <v>SE</v>
          </cell>
          <cell r="J25">
            <v>30.6</v>
          </cell>
          <cell r="K25">
            <v>1.5999999999999999</v>
          </cell>
        </row>
        <row r="26">
          <cell r="B26">
            <v>31.45</v>
          </cell>
          <cell r="C26">
            <v>39.9</v>
          </cell>
          <cell r="D26">
            <v>24.9</v>
          </cell>
          <cell r="E26">
            <v>56.708333333333336</v>
          </cell>
          <cell r="F26">
            <v>84</v>
          </cell>
          <cell r="G26">
            <v>27</v>
          </cell>
          <cell r="H26">
            <v>12.96</v>
          </cell>
          <cell r="I26" t="str">
            <v>N</v>
          </cell>
          <cell r="J26">
            <v>31.680000000000003</v>
          </cell>
          <cell r="K26">
            <v>0</v>
          </cell>
        </row>
        <row r="27">
          <cell r="B27">
            <v>33.270833333333336</v>
          </cell>
          <cell r="C27">
            <v>41.3</v>
          </cell>
          <cell r="D27">
            <v>26.5</v>
          </cell>
          <cell r="E27">
            <v>48.208333333333336</v>
          </cell>
          <cell r="F27">
            <v>75</v>
          </cell>
          <cell r="G27">
            <v>22</v>
          </cell>
          <cell r="H27">
            <v>12.6</v>
          </cell>
          <cell r="I27" t="str">
            <v>N</v>
          </cell>
          <cell r="J27">
            <v>33.840000000000003</v>
          </cell>
          <cell r="K27">
            <v>0</v>
          </cell>
        </row>
        <row r="28">
          <cell r="B28">
            <v>32.620833333333344</v>
          </cell>
          <cell r="C28">
            <v>41</v>
          </cell>
          <cell r="D28">
            <v>27.8</v>
          </cell>
          <cell r="E28">
            <v>49.833333333333336</v>
          </cell>
          <cell r="F28">
            <v>70</v>
          </cell>
          <cell r="G28">
            <v>23</v>
          </cell>
          <cell r="H28">
            <v>16.920000000000002</v>
          </cell>
          <cell r="I28" t="str">
            <v>N</v>
          </cell>
          <cell r="J28">
            <v>36</v>
          </cell>
          <cell r="K28">
            <v>0</v>
          </cell>
        </row>
        <row r="29">
          <cell r="B29">
            <v>31.325000000000003</v>
          </cell>
          <cell r="C29">
            <v>40</v>
          </cell>
          <cell r="D29">
            <v>25.5</v>
          </cell>
          <cell r="E29">
            <v>54.625</v>
          </cell>
          <cell r="F29">
            <v>78</v>
          </cell>
          <cell r="G29">
            <v>26</v>
          </cell>
          <cell r="H29">
            <v>11.520000000000001</v>
          </cell>
          <cell r="I29" t="str">
            <v>NO</v>
          </cell>
          <cell r="J29">
            <v>37.080000000000005</v>
          </cell>
          <cell r="K29">
            <v>0</v>
          </cell>
        </row>
        <row r="30">
          <cell r="B30">
            <v>32.4</v>
          </cell>
          <cell r="C30">
            <v>40.5</v>
          </cell>
          <cell r="D30">
            <v>25.6</v>
          </cell>
          <cell r="E30">
            <v>53.375</v>
          </cell>
          <cell r="F30">
            <v>78</v>
          </cell>
          <cell r="G30">
            <v>27</v>
          </cell>
          <cell r="H30">
            <v>10.44</v>
          </cell>
          <cell r="I30" t="str">
            <v>N</v>
          </cell>
          <cell r="J30">
            <v>25.56</v>
          </cell>
          <cell r="K30">
            <v>0</v>
          </cell>
        </row>
        <row r="31">
          <cell r="B31">
            <v>32.0625</v>
          </cell>
          <cell r="C31">
            <v>39.1</v>
          </cell>
          <cell r="D31">
            <v>25</v>
          </cell>
          <cell r="E31">
            <v>52.833333333333336</v>
          </cell>
          <cell r="F31">
            <v>83</v>
          </cell>
          <cell r="G31">
            <v>26</v>
          </cell>
          <cell r="H31">
            <v>11.16</v>
          </cell>
          <cell r="I31" t="str">
            <v>L</v>
          </cell>
          <cell r="J31">
            <v>25.2</v>
          </cell>
          <cell r="K31">
            <v>0</v>
          </cell>
        </row>
        <row r="32">
          <cell r="B32">
            <v>29.920833333333334</v>
          </cell>
          <cell r="C32">
            <v>36.200000000000003</v>
          </cell>
          <cell r="D32">
            <v>24.8</v>
          </cell>
          <cell r="E32">
            <v>57.833333333333336</v>
          </cell>
          <cell r="F32">
            <v>78</v>
          </cell>
          <cell r="G32">
            <v>35</v>
          </cell>
          <cell r="H32">
            <v>15.840000000000002</v>
          </cell>
          <cell r="I32" t="str">
            <v>N</v>
          </cell>
          <cell r="J32">
            <v>58.32</v>
          </cell>
          <cell r="K32">
            <v>0</v>
          </cell>
        </row>
        <row r="33">
          <cell r="B33">
            <v>29.820833333333336</v>
          </cell>
          <cell r="C33">
            <v>36.9</v>
          </cell>
          <cell r="D33">
            <v>24.2</v>
          </cell>
          <cell r="E33">
            <v>56.916666666666664</v>
          </cell>
          <cell r="F33">
            <v>81</v>
          </cell>
          <cell r="G33">
            <v>30</v>
          </cell>
          <cell r="H33">
            <v>15.48</v>
          </cell>
          <cell r="I33" t="str">
            <v>N</v>
          </cell>
          <cell r="J33">
            <v>43.92</v>
          </cell>
          <cell r="K33">
            <v>0</v>
          </cell>
        </row>
        <row r="34">
          <cell r="B34">
            <v>30.637499999999999</v>
          </cell>
          <cell r="C34">
            <v>38.5</v>
          </cell>
          <cell r="D34">
            <v>23.6</v>
          </cell>
          <cell r="E34">
            <v>51.041666666666664</v>
          </cell>
          <cell r="F34">
            <v>81</v>
          </cell>
          <cell r="G34">
            <v>24</v>
          </cell>
          <cell r="H34">
            <v>18</v>
          </cell>
          <cell r="I34" t="str">
            <v>N</v>
          </cell>
          <cell r="J34">
            <v>43.92</v>
          </cell>
          <cell r="K34">
            <v>0</v>
          </cell>
        </row>
        <row r="35">
          <cell r="B35">
            <v>32.024999999999999</v>
          </cell>
          <cell r="C35">
            <v>39.9</v>
          </cell>
          <cell r="D35">
            <v>24.3</v>
          </cell>
          <cell r="E35">
            <v>46.916666666666664</v>
          </cell>
          <cell r="F35">
            <v>76</v>
          </cell>
          <cell r="G35">
            <v>20</v>
          </cell>
          <cell r="H35">
            <v>13.32</v>
          </cell>
          <cell r="I35" t="str">
            <v>N</v>
          </cell>
          <cell r="J35">
            <v>34.92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26.204166666666666</v>
          </cell>
          <cell r="C5">
            <v>31.3</v>
          </cell>
          <cell r="D5">
            <v>21</v>
          </cell>
          <cell r="E5">
            <v>83.458333333333329</v>
          </cell>
          <cell r="F5">
            <v>98</v>
          </cell>
          <cell r="G5">
            <v>58</v>
          </cell>
          <cell r="H5">
            <v>16.559999999999999</v>
          </cell>
          <cell r="I5" t="str">
            <v>NO</v>
          </cell>
          <cell r="J5">
            <v>47.16</v>
          </cell>
          <cell r="K5">
            <v>4.6000000000000005</v>
          </cell>
        </row>
        <row r="6">
          <cell r="B6">
            <v>26.945833333333336</v>
          </cell>
          <cell r="C6">
            <v>33</v>
          </cell>
          <cell r="D6">
            <v>21.2</v>
          </cell>
          <cell r="E6">
            <v>77.833333333333329</v>
          </cell>
          <cell r="F6">
            <v>98</v>
          </cell>
          <cell r="G6">
            <v>51</v>
          </cell>
          <cell r="H6">
            <v>23.040000000000003</v>
          </cell>
          <cell r="I6" t="str">
            <v>NO</v>
          </cell>
          <cell r="J6">
            <v>57.6</v>
          </cell>
          <cell r="K6">
            <v>25.999999999999996</v>
          </cell>
        </row>
        <row r="7">
          <cell r="B7">
            <v>28.116666666666664</v>
          </cell>
          <cell r="C7">
            <v>34.9</v>
          </cell>
          <cell r="D7">
            <v>22.6</v>
          </cell>
          <cell r="E7">
            <v>72.541666666666671</v>
          </cell>
          <cell r="F7">
            <v>97</v>
          </cell>
          <cell r="G7">
            <v>44</v>
          </cell>
          <cell r="H7">
            <v>19.8</v>
          </cell>
          <cell r="I7" t="str">
            <v>NO</v>
          </cell>
          <cell r="J7">
            <v>36.36</v>
          </cell>
          <cell r="K7">
            <v>0</v>
          </cell>
        </row>
        <row r="8">
          <cell r="B8">
            <v>28.229166666666675</v>
          </cell>
          <cell r="C8">
            <v>35.700000000000003</v>
          </cell>
          <cell r="D8">
            <v>23.8</v>
          </cell>
          <cell r="E8">
            <v>73.333333333333329</v>
          </cell>
          <cell r="F8">
            <v>95</v>
          </cell>
          <cell r="G8">
            <v>42</v>
          </cell>
          <cell r="H8">
            <v>17.28</v>
          </cell>
          <cell r="I8" t="str">
            <v>NO</v>
          </cell>
          <cell r="J8">
            <v>43.56</v>
          </cell>
          <cell r="K8">
            <v>4.6000000000000005</v>
          </cell>
        </row>
        <row r="9">
          <cell r="B9">
            <v>24.845833333333328</v>
          </cell>
          <cell r="C9">
            <v>27.6</v>
          </cell>
          <cell r="D9">
            <v>22.9</v>
          </cell>
          <cell r="E9">
            <v>89.208333333333329</v>
          </cell>
          <cell r="F9">
            <v>98</v>
          </cell>
          <cell r="G9">
            <v>70</v>
          </cell>
          <cell r="H9">
            <v>15.120000000000001</v>
          </cell>
          <cell r="I9" t="str">
            <v>N</v>
          </cell>
          <cell r="J9">
            <v>28.8</v>
          </cell>
          <cell r="K9">
            <v>17.2</v>
          </cell>
        </row>
        <row r="10">
          <cell r="B10">
            <v>25.654166666666665</v>
          </cell>
          <cell r="C10">
            <v>32.6</v>
          </cell>
          <cell r="D10">
            <v>22.9</v>
          </cell>
          <cell r="E10">
            <v>83.708333333333329</v>
          </cell>
          <cell r="F10">
            <v>96</v>
          </cell>
          <cell r="G10">
            <v>50</v>
          </cell>
          <cell r="H10">
            <v>20.52</v>
          </cell>
          <cell r="I10" t="str">
            <v>N</v>
          </cell>
          <cell r="J10">
            <v>38.880000000000003</v>
          </cell>
          <cell r="K10">
            <v>0.4</v>
          </cell>
        </row>
        <row r="11">
          <cell r="B11">
            <v>26.037500000000009</v>
          </cell>
          <cell r="C11">
            <v>32.9</v>
          </cell>
          <cell r="D11">
            <v>23.1</v>
          </cell>
          <cell r="E11">
            <v>80.458333333333329</v>
          </cell>
          <cell r="F11">
            <v>96</v>
          </cell>
          <cell r="G11">
            <v>51</v>
          </cell>
          <cell r="H11">
            <v>23.759999999999998</v>
          </cell>
          <cell r="I11" t="str">
            <v>N</v>
          </cell>
          <cell r="J11">
            <v>43.2</v>
          </cell>
          <cell r="K11">
            <v>0.4</v>
          </cell>
        </row>
        <row r="12">
          <cell r="B12">
            <v>26.320833333333329</v>
          </cell>
          <cell r="C12">
            <v>33.6</v>
          </cell>
          <cell r="D12">
            <v>21.8</v>
          </cell>
          <cell r="E12">
            <v>73.708333333333329</v>
          </cell>
          <cell r="F12">
            <v>95</v>
          </cell>
          <cell r="G12">
            <v>43</v>
          </cell>
          <cell r="H12">
            <v>23.759999999999998</v>
          </cell>
          <cell r="I12" t="str">
            <v>N</v>
          </cell>
          <cell r="J12">
            <v>46.080000000000005</v>
          </cell>
          <cell r="K12">
            <v>0.4</v>
          </cell>
        </row>
        <row r="13">
          <cell r="B13">
            <v>26.124999999999996</v>
          </cell>
          <cell r="C13">
            <v>34.700000000000003</v>
          </cell>
          <cell r="D13">
            <v>20.9</v>
          </cell>
          <cell r="E13">
            <v>75.166666666666671</v>
          </cell>
          <cell r="F13">
            <v>95</v>
          </cell>
          <cell r="G13">
            <v>44</v>
          </cell>
          <cell r="H13">
            <v>20.88</v>
          </cell>
          <cell r="I13" t="str">
            <v>NO</v>
          </cell>
          <cell r="J13">
            <v>59.04</v>
          </cell>
          <cell r="K13">
            <v>14</v>
          </cell>
        </row>
        <row r="14">
          <cell r="B14">
            <v>27.008333333333329</v>
          </cell>
          <cell r="C14">
            <v>34.700000000000003</v>
          </cell>
          <cell r="D14">
            <v>21.5</v>
          </cell>
          <cell r="E14">
            <v>73.041666666666671</v>
          </cell>
          <cell r="F14">
            <v>96</v>
          </cell>
          <cell r="G14">
            <v>39</v>
          </cell>
          <cell r="H14">
            <v>12.96</v>
          </cell>
          <cell r="I14" t="str">
            <v>N</v>
          </cell>
          <cell r="J14">
            <v>27</v>
          </cell>
          <cell r="K14">
            <v>0</v>
          </cell>
        </row>
        <row r="15">
          <cell r="B15">
            <v>26.716666666666669</v>
          </cell>
          <cell r="C15">
            <v>34.1</v>
          </cell>
          <cell r="D15">
            <v>21.4</v>
          </cell>
          <cell r="E15">
            <v>72</v>
          </cell>
          <cell r="F15">
            <v>94</v>
          </cell>
          <cell r="G15">
            <v>40</v>
          </cell>
          <cell r="H15">
            <v>14.4</v>
          </cell>
          <cell r="I15" t="str">
            <v>N</v>
          </cell>
          <cell r="J15">
            <v>42.480000000000004</v>
          </cell>
          <cell r="K15">
            <v>0.4</v>
          </cell>
        </row>
        <row r="16">
          <cell r="B16">
            <v>26.037499999999998</v>
          </cell>
          <cell r="C16">
            <v>33.4</v>
          </cell>
          <cell r="D16">
            <v>21.7</v>
          </cell>
          <cell r="E16">
            <v>76.791666666666671</v>
          </cell>
          <cell r="F16">
            <v>98</v>
          </cell>
          <cell r="G16">
            <v>43</v>
          </cell>
          <cell r="H16">
            <v>11.879999999999999</v>
          </cell>
          <cell r="I16" t="str">
            <v>NE</v>
          </cell>
          <cell r="J16">
            <v>39.96</v>
          </cell>
          <cell r="K16">
            <v>7.6</v>
          </cell>
        </row>
        <row r="17">
          <cell r="B17">
            <v>27.258333333333336</v>
          </cell>
          <cell r="C17">
            <v>34.799999999999997</v>
          </cell>
          <cell r="D17">
            <v>22.6</v>
          </cell>
          <cell r="E17">
            <v>68.5</v>
          </cell>
          <cell r="F17">
            <v>93</v>
          </cell>
          <cell r="G17">
            <v>38</v>
          </cell>
          <cell r="H17">
            <v>15.120000000000001</v>
          </cell>
          <cell r="I17" t="str">
            <v>N</v>
          </cell>
          <cell r="J17">
            <v>39.6</v>
          </cell>
          <cell r="K17">
            <v>0</v>
          </cell>
        </row>
        <row r="18">
          <cell r="B18">
            <v>28.450000000000003</v>
          </cell>
          <cell r="C18">
            <v>35.6</v>
          </cell>
          <cell r="D18">
            <v>22.9</v>
          </cell>
          <cell r="E18">
            <v>66.458333333333329</v>
          </cell>
          <cell r="F18">
            <v>93</v>
          </cell>
          <cell r="G18">
            <v>37</v>
          </cell>
          <cell r="H18">
            <v>13.68</v>
          </cell>
          <cell r="I18" t="str">
            <v>NE</v>
          </cell>
          <cell r="J18">
            <v>29.52</v>
          </cell>
          <cell r="K18">
            <v>0</v>
          </cell>
        </row>
        <row r="19">
          <cell r="B19">
            <v>27.325000000000014</v>
          </cell>
          <cell r="C19">
            <v>34.200000000000003</v>
          </cell>
          <cell r="D19">
            <v>22.9</v>
          </cell>
          <cell r="E19">
            <v>73.708333333333329</v>
          </cell>
          <cell r="F19">
            <v>94</v>
          </cell>
          <cell r="H19">
            <v>19.440000000000001</v>
          </cell>
          <cell r="I19" t="str">
            <v>NO</v>
          </cell>
          <cell r="J19">
            <v>47.16</v>
          </cell>
          <cell r="K19">
            <v>0.4</v>
          </cell>
        </row>
        <row r="20">
          <cell r="B20">
            <v>28.125000000000004</v>
          </cell>
          <cell r="C20">
            <v>36.299999999999997</v>
          </cell>
          <cell r="D20">
            <v>22.6</v>
          </cell>
          <cell r="E20">
            <v>72.5</v>
          </cell>
          <cell r="F20">
            <v>97</v>
          </cell>
          <cell r="G20">
            <v>36</v>
          </cell>
          <cell r="H20">
            <v>14.04</v>
          </cell>
          <cell r="I20" t="str">
            <v>NO</v>
          </cell>
          <cell r="J20">
            <v>39.6</v>
          </cell>
          <cell r="K20">
            <v>10.799999999999999</v>
          </cell>
        </row>
        <row r="21">
          <cell r="B21">
            <v>28.362499999999994</v>
          </cell>
          <cell r="C21">
            <v>36.299999999999997</v>
          </cell>
          <cell r="D21">
            <v>22.7</v>
          </cell>
          <cell r="E21">
            <v>71.541666666666671</v>
          </cell>
          <cell r="F21">
            <v>96</v>
          </cell>
          <cell r="G21">
            <v>36</v>
          </cell>
          <cell r="H21">
            <v>14.76</v>
          </cell>
          <cell r="I21" t="str">
            <v>NO</v>
          </cell>
          <cell r="J21">
            <v>36.72</v>
          </cell>
          <cell r="K21">
            <v>0.2</v>
          </cell>
        </row>
        <row r="22">
          <cell r="B22">
            <v>24.991666666666664</v>
          </cell>
          <cell r="C22">
            <v>29.5</v>
          </cell>
          <cell r="D22">
            <v>22.1</v>
          </cell>
          <cell r="E22">
            <v>81.916666666666671</v>
          </cell>
          <cell r="F22">
            <v>94</v>
          </cell>
          <cell r="G22">
            <v>58</v>
          </cell>
          <cell r="H22">
            <v>18.36</v>
          </cell>
          <cell r="I22" t="str">
            <v>N</v>
          </cell>
          <cell r="J22">
            <v>38.159999999999997</v>
          </cell>
          <cell r="K22">
            <v>5.4</v>
          </cell>
        </row>
        <row r="23">
          <cell r="B23">
            <v>25.666666666666661</v>
          </cell>
          <cell r="C23">
            <v>31.5</v>
          </cell>
          <cell r="D23">
            <v>21.7</v>
          </cell>
          <cell r="E23">
            <v>80.5</v>
          </cell>
          <cell r="F23">
            <v>98</v>
          </cell>
          <cell r="G23">
            <v>52</v>
          </cell>
          <cell r="H23">
            <v>16.559999999999999</v>
          </cell>
          <cell r="I23" t="str">
            <v>S</v>
          </cell>
          <cell r="J23">
            <v>47.16</v>
          </cell>
          <cell r="K23">
            <v>0.2</v>
          </cell>
        </row>
        <row r="24">
          <cell r="B24">
            <v>24.954166666666669</v>
          </cell>
          <cell r="C24">
            <v>33.1</v>
          </cell>
          <cell r="D24">
            <v>22</v>
          </cell>
          <cell r="E24">
            <v>84.25</v>
          </cell>
          <cell r="F24">
            <v>97</v>
          </cell>
          <cell r="G24">
            <v>47</v>
          </cell>
          <cell r="H24">
            <v>18.36</v>
          </cell>
          <cell r="I24" t="str">
            <v>NO</v>
          </cell>
          <cell r="J24">
            <v>35.64</v>
          </cell>
          <cell r="K24">
            <v>5</v>
          </cell>
        </row>
        <row r="25">
          <cell r="B25">
            <v>26.92916666666666</v>
          </cell>
          <cell r="C25">
            <v>35.200000000000003</v>
          </cell>
          <cell r="D25">
            <v>20.6</v>
          </cell>
          <cell r="E25">
            <v>75</v>
          </cell>
          <cell r="F25">
            <v>98</v>
          </cell>
          <cell r="G25">
            <v>38</v>
          </cell>
          <cell r="H25">
            <v>10.08</v>
          </cell>
          <cell r="I25" t="str">
            <v>NO</v>
          </cell>
          <cell r="J25">
            <v>26.64</v>
          </cell>
          <cell r="K25">
            <v>0.4</v>
          </cell>
        </row>
        <row r="26">
          <cell r="B26">
            <v>29.25833333333334</v>
          </cell>
          <cell r="C26">
            <v>37</v>
          </cell>
          <cell r="D26">
            <v>22.2</v>
          </cell>
          <cell r="E26">
            <v>66.333333333333329</v>
          </cell>
          <cell r="F26">
            <v>96</v>
          </cell>
          <cell r="G26">
            <v>35</v>
          </cell>
          <cell r="H26">
            <v>11.520000000000001</v>
          </cell>
          <cell r="I26" t="str">
            <v>N</v>
          </cell>
          <cell r="J26">
            <v>21.240000000000002</v>
          </cell>
          <cell r="K26">
            <v>0</v>
          </cell>
        </row>
        <row r="27">
          <cell r="B27">
            <v>29.775000000000002</v>
          </cell>
          <cell r="C27">
            <v>38.799999999999997</v>
          </cell>
          <cell r="D27">
            <v>22</v>
          </cell>
          <cell r="E27">
            <v>64.875</v>
          </cell>
          <cell r="F27">
            <v>96</v>
          </cell>
          <cell r="G27">
            <v>32</v>
          </cell>
          <cell r="H27">
            <v>13.68</v>
          </cell>
          <cell r="I27" t="str">
            <v>SE</v>
          </cell>
          <cell r="J27">
            <v>27</v>
          </cell>
          <cell r="K27">
            <v>0</v>
          </cell>
        </row>
        <row r="28">
          <cell r="B28">
            <v>27.070833333333336</v>
          </cell>
          <cell r="C28">
            <v>35.6</v>
          </cell>
          <cell r="D28">
            <v>21.6</v>
          </cell>
          <cell r="E28">
            <v>76.291666666666671</v>
          </cell>
          <cell r="F28">
            <v>98</v>
          </cell>
          <cell r="G28">
            <v>45</v>
          </cell>
          <cell r="H28">
            <v>27.36</v>
          </cell>
          <cell r="I28" t="str">
            <v>SE</v>
          </cell>
          <cell r="J28">
            <v>66.960000000000008</v>
          </cell>
          <cell r="K28">
            <v>41.199999999999996</v>
          </cell>
        </row>
        <row r="29">
          <cell r="B29">
            <v>26.462499999999995</v>
          </cell>
          <cell r="C29">
            <v>34.200000000000003</v>
          </cell>
          <cell r="D29">
            <v>21</v>
          </cell>
          <cell r="E29">
            <v>76.875</v>
          </cell>
          <cell r="F29">
            <v>99</v>
          </cell>
          <cell r="G29">
            <v>39</v>
          </cell>
          <cell r="H29">
            <v>10.8</v>
          </cell>
          <cell r="I29" t="str">
            <v>N</v>
          </cell>
          <cell r="J29">
            <v>23.759999999999998</v>
          </cell>
          <cell r="K29">
            <v>18.8</v>
          </cell>
        </row>
        <row r="30">
          <cell r="B30">
            <v>26.795833333333334</v>
          </cell>
          <cell r="C30">
            <v>33.4</v>
          </cell>
          <cell r="D30">
            <v>22.3</v>
          </cell>
          <cell r="E30">
            <v>80.708333333333329</v>
          </cell>
          <cell r="F30">
            <v>98</v>
          </cell>
          <cell r="G30">
            <v>52</v>
          </cell>
          <cell r="H30">
            <v>12.96</v>
          </cell>
          <cell r="I30" t="str">
            <v>N</v>
          </cell>
          <cell r="J30">
            <v>41.76</v>
          </cell>
          <cell r="K30">
            <v>35.799999999999997</v>
          </cell>
        </row>
        <row r="31">
          <cell r="B31">
            <v>23.783333333333331</v>
          </cell>
          <cell r="C31">
            <v>30.9</v>
          </cell>
          <cell r="D31">
            <v>20.5</v>
          </cell>
          <cell r="E31">
            <v>87.041666666666671</v>
          </cell>
          <cell r="F31">
            <v>98</v>
          </cell>
          <cell r="G31">
            <v>55</v>
          </cell>
          <cell r="H31">
            <v>18</v>
          </cell>
          <cell r="I31" t="str">
            <v>NE</v>
          </cell>
          <cell r="J31">
            <v>48.24</v>
          </cell>
          <cell r="K31">
            <v>7.2</v>
          </cell>
        </row>
        <row r="32">
          <cell r="B32">
            <v>23.904166666666665</v>
          </cell>
          <cell r="C32">
            <v>30</v>
          </cell>
          <cell r="D32">
            <v>21.1</v>
          </cell>
          <cell r="E32">
            <v>84.25</v>
          </cell>
          <cell r="F32">
            <v>96</v>
          </cell>
          <cell r="G32">
            <v>55</v>
          </cell>
          <cell r="H32">
            <v>26.28</v>
          </cell>
          <cell r="I32" t="str">
            <v>NE</v>
          </cell>
          <cell r="J32">
            <v>45</v>
          </cell>
          <cell r="K32">
            <v>0.60000000000000009</v>
          </cell>
        </row>
        <row r="33">
          <cell r="B33">
            <v>26.433333333333334</v>
          </cell>
          <cell r="C33">
            <v>34.700000000000003</v>
          </cell>
          <cell r="D33">
            <v>20.3</v>
          </cell>
          <cell r="E33">
            <v>74.916666666666671</v>
          </cell>
          <cell r="F33">
            <v>99</v>
          </cell>
          <cell r="G33">
            <v>38</v>
          </cell>
          <cell r="H33">
            <v>13.32</v>
          </cell>
          <cell r="I33" t="str">
            <v>N</v>
          </cell>
          <cell r="J33">
            <v>29.16</v>
          </cell>
          <cell r="K33">
            <v>0</v>
          </cell>
        </row>
        <row r="34">
          <cell r="B34">
            <v>26.866666666666664</v>
          </cell>
          <cell r="C34">
            <v>35.299999999999997</v>
          </cell>
          <cell r="D34">
            <v>21.1</v>
          </cell>
          <cell r="E34">
            <v>72.291666666666671</v>
          </cell>
          <cell r="F34">
            <v>97</v>
          </cell>
          <cell r="G34">
            <v>38</v>
          </cell>
          <cell r="H34">
            <v>12.96</v>
          </cell>
          <cell r="I34" t="str">
            <v>NO</v>
          </cell>
          <cell r="J34">
            <v>31.680000000000003</v>
          </cell>
          <cell r="K34">
            <v>0</v>
          </cell>
        </row>
        <row r="35">
          <cell r="B35">
            <v>27.775000000000002</v>
          </cell>
          <cell r="C35">
            <v>35.4</v>
          </cell>
          <cell r="D35">
            <v>20.9</v>
          </cell>
          <cell r="E35">
            <v>69.208333333333329</v>
          </cell>
          <cell r="F35">
            <v>96</v>
          </cell>
          <cell r="G35">
            <v>36</v>
          </cell>
          <cell r="H35">
            <v>13.68</v>
          </cell>
          <cell r="I35" t="str">
            <v>SE</v>
          </cell>
          <cell r="J35">
            <v>39.24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27.308333333333334</v>
          </cell>
          <cell r="C5">
            <v>33.200000000000003</v>
          </cell>
          <cell r="D5">
            <v>23</v>
          </cell>
          <cell r="E5">
            <v>82.208333333333329</v>
          </cell>
          <cell r="F5">
            <v>97</v>
          </cell>
          <cell r="G5">
            <v>56</v>
          </cell>
          <cell r="H5">
            <v>12.24</v>
          </cell>
          <cell r="I5" t="str">
            <v>O</v>
          </cell>
          <cell r="J5">
            <v>25.92</v>
          </cell>
          <cell r="K5">
            <v>1.4</v>
          </cell>
        </row>
        <row r="6">
          <cell r="B6">
            <v>26.979166666666668</v>
          </cell>
          <cell r="C6">
            <v>32.799999999999997</v>
          </cell>
          <cell r="D6">
            <v>22.3</v>
          </cell>
          <cell r="E6">
            <v>80.125</v>
          </cell>
          <cell r="F6">
            <v>98</v>
          </cell>
          <cell r="G6">
            <v>54</v>
          </cell>
          <cell r="H6">
            <v>21.6</v>
          </cell>
          <cell r="I6" t="str">
            <v>O</v>
          </cell>
          <cell r="J6">
            <v>42.12</v>
          </cell>
          <cell r="K6">
            <v>4</v>
          </cell>
        </row>
        <row r="7">
          <cell r="B7">
            <v>27.770833333333332</v>
          </cell>
          <cell r="C7">
            <v>33.9</v>
          </cell>
          <cell r="D7">
            <v>21.5</v>
          </cell>
          <cell r="E7">
            <v>75.083333333333329</v>
          </cell>
          <cell r="F7">
            <v>98</v>
          </cell>
          <cell r="G7">
            <v>48</v>
          </cell>
          <cell r="H7">
            <v>21.240000000000002</v>
          </cell>
          <cell r="I7" t="str">
            <v>O</v>
          </cell>
          <cell r="J7">
            <v>44.28</v>
          </cell>
          <cell r="K7">
            <v>0</v>
          </cell>
        </row>
        <row r="8">
          <cell r="B8">
            <v>27.979166666666668</v>
          </cell>
          <cell r="C8">
            <v>33.799999999999997</v>
          </cell>
          <cell r="D8">
            <v>23</v>
          </cell>
          <cell r="E8">
            <v>75.416666666666671</v>
          </cell>
          <cell r="F8">
            <v>95</v>
          </cell>
          <cell r="G8">
            <v>49</v>
          </cell>
          <cell r="H8">
            <v>20.52</v>
          </cell>
          <cell r="I8" t="str">
            <v>O</v>
          </cell>
          <cell r="J8">
            <v>40.680000000000007</v>
          </cell>
          <cell r="K8">
            <v>0</v>
          </cell>
        </row>
        <row r="9">
          <cell r="B9">
            <v>24.75</v>
          </cell>
          <cell r="C9">
            <v>28.3</v>
          </cell>
          <cell r="D9">
            <v>21.3</v>
          </cell>
          <cell r="E9">
            <v>89.541666666666671</v>
          </cell>
          <cell r="F9">
            <v>100</v>
          </cell>
          <cell r="G9">
            <v>74</v>
          </cell>
          <cell r="H9">
            <v>19.079999999999998</v>
          </cell>
          <cell r="I9" t="str">
            <v>NO</v>
          </cell>
          <cell r="J9">
            <v>38.880000000000003</v>
          </cell>
          <cell r="K9">
            <v>23</v>
          </cell>
        </row>
        <row r="10">
          <cell r="B10">
            <v>26.612499999999997</v>
          </cell>
          <cell r="C10">
            <v>33.6</v>
          </cell>
          <cell r="D10">
            <v>23.2</v>
          </cell>
          <cell r="E10">
            <v>83.25</v>
          </cell>
          <cell r="F10">
            <v>98</v>
          </cell>
          <cell r="G10">
            <v>52</v>
          </cell>
          <cell r="H10">
            <v>18.36</v>
          </cell>
          <cell r="I10" t="str">
            <v>NO</v>
          </cell>
          <cell r="J10">
            <v>39.24</v>
          </cell>
          <cell r="K10">
            <v>5.2</v>
          </cell>
        </row>
        <row r="11">
          <cell r="B11">
            <v>25.545833333333338</v>
          </cell>
          <cell r="C11">
            <v>30.4</v>
          </cell>
          <cell r="D11">
            <v>22</v>
          </cell>
          <cell r="E11">
            <v>85.375</v>
          </cell>
          <cell r="F11">
            <v>100</v>
          </cell>
          <cell r="G11">
            <v>65</v>
          </cell>
          <cell r="H11">
            <v>30.6</v>
          </cell>
          <cell r="I11" t="str">
            <v>NO</v>
          </cell>
          <cell r="J11">
            <v>67.680000000000007</v>
          </cell>
          <cell r="K11">
            <v>16.399999999999999</v>
          </cell>
        </row>
        <row r="12">
          <cell r="B12">
            <v>26.279166666666672</v>
          </cell>
          <cell r="C12">
            <v>31.4</v>
          </cell>
          <cell r="D12">
            <v>22.7</v>
          </cell>
          <cell r="E12">
            <v>82.083333333333329</v>
          </cell>
          <cell r="F12">
            <v>98</v>
          </cell>
          <cell r="G12">
            <v>58</v>
          </cell>
          <cell r="H12">
            <v>12.6</v>
          </cell>
          <cell r="I12" t="str">
            <v>NO</v>
          </cell>
          <cell r="J12">
            <v>28.08</v>
          </cell>
          <cell r="K12">
            <v>0.6</v>
          </cell>
        </row>
        <row r="13">
          <cell r="B13">
            <v>26.875000000000004</v>
          </cell>
          <cell r="C13">
            <v>34.200000000000003</v>
          </cell>
          <cell r="D13">
            <v>21.4</v>
          </cell>
          <cell r="E13">
            <v>76.5</v>
          </cell>
          <cell r="F13">
            <v>98</v>
          </cell>
          <cell r="G13">
            <v>43</v>
          </cell>
          <cell r="H13">
            <v>36</v>
          </cell>
          <cell r="I13" t="str">
            <v>O</v>
          </cell>
          <cell r="J13">
            <v>68.039999999999992</v>
          </cell>
          <cell r="K13">
            <v>3.6</v>
          </cell>
        </row>
        <row r="14">
          <cell r="B14">
            <v>25.541666666666671</v>
          </cell>
          <cell r="C14">
            <v>33.5</v>
          </cell>
          <cell r="D14">
            <v>21.2</v>
          </cell>
          <cell r="E14">
            <v>78.375</v>
          </cell>
          <cell r="F14">
            <v>99</v>
          </cell>
          <cell r="G14">
            <v>40</v>
          </cell>
          <cell r="H14">
            <v>17.28</v>
          </cell>
          <cell r="I14" t="str">
            <v>O</v>
          </cell>
          <cell r="J14">
            <v>56.519999999999996</v>
          </cell>
          <cell r="K14">
            <v>1</v>
          </cell>
        </row>
        <row r="15">
          <cell r="B15">
            <v>26.083333333333332</v>
          </cell>
          <cell r="C15">
            <v>33.5</v>
          </cell>
          <cell r="D15">
            <v>21.2</v>
          </cell>
          <cell r="E15">
            <v>77.041666666666671</v>
          </cell>
          <cell r="F15">
            <v>98</v>
          </cell>
          <cell r="G15">
            <v>44</v>
          </cell>
          <cell r="H15">
            <v>12.96</v>
          </cell>
          <cell r="I15" t="str">
            <v>NE</v>
          </cell>
          <cell r="J15">
            <v>24.12</v>
          </cell>
          <cell r="K15">
            <v>1.4</v>
          </cell>
        </row>
        <row r="16">
          <cell r="B16">
            <v>24.299999999999997</v>
          </cell>
          <cell r="C16">
            <v>32.6</v>
          </cell>
          <cell r="D16">
            <v>20.7</v>
          </cell>
          <cell r="E16">
            <v>86.208333333333329</v>
          </cell>
          <cell r="F16">
            <v>100</v>
          </cell>
          <cell r="G16">
            <v>49</v>
          </cell>
          <cell r="H16">
            <v>12.96</v>
          </cell>
          <cell r="I16" t="str">
            <v>NO</v>
          </cell>
          <cell r="J16">
            <v>56.519999999999996</v>
          </cell>
          <cell r="K16">
            <v>38.4</v>
          </cell>
        </row>
        <row r="17">
          <cell r="B17">
            <v>24.950000000000003</v>
          </cell>
          <cell r="C17">
            <v>33.299999999999997</v>
          </cell>
          <cell r="D17">
            <v>22</v>
          </cell>
          <cell r="E17">
            <v>84.75</v>
          </cell>
          <cell r="F17">
            <v>99</v>
          </cell>
          <cell r="G17">
            <v>46</v>
          </cell>
          <cell r="H17">
            <v>30.96</v>
          </cell>
          <cell r="I17" t="str">
            <v>O</v>
          </cell>
          <cell r="J17">
            <v>64.08</v>
          </cell>
          <cell r="K17">
            <v>1.8</v>
          </cell>
        </row>
        <row r="18">
          <cell r="B18">
            <v>25.662499999999998</v>
          </cell>
          <cell r="C18">
            <v>33.9</v>
          </cell>
          <cell r="D18">
            <v>21.8</v>
          </cell>
          <cell r="E18">
            <v>83.5</v>
          </cell>
          <cell r="F18">
            <v>100</v>
          </cell>
          <cell r="G18">
            <v>49</v>
          </cell>
          <cell r="H18">
            <v>15.48</v>
          </cell>
          <cell r="I18" t="str">
            <v>NE</v>
          </cell>
          <cell r="J18">
            <v>54.36</v>
          </cell>
          <cell r="K18">
            <v>1</v>
          </cell>
        </row>
        <row r="19">
          <cell r="B19">
            <v>25.920833333333334</v>
          </cell>
          <cell r="C19">
            <v>33.799999999999997</v>
          </cell>
          <cell r="D19">
            <v>22.1</v>
          </cell>
          <cell r="E19">
            <v>81.75</v>
          </cell>
          <cell r="F19">
            <v>99</v>
          </cell>
          <cell r="G19">
            <v>47</v>
          </cell>
          <cell r="H19">
            <v>18</v>
          </cell>
          <cell r="I19" t="str">
            <v>NO</v>
          </cell>
          <cell r="J19">
            <v>67.319999999999993</v>
          </cell>
          <cell r="K19">
            <v>0.2</v>
          </cell>
        </row>
        <row r="20">
          <cell r="B20">
            <v>27.533333333333331</v>
          </cell>
          <cell r="C20">
            <v>34.700000000000003</v>
          </cell>
          <cell r="D20">
            <v>21.8</v>
          </cell>
          <cell r="E20">
            <v>76.375</v>
          </cell>
          <cell r="F20">
            <v>98</v>
          </cell>
          <cell r="G20">
            <v>41</v>
          </cell>
          <cell r="H20">
            <v>15.120000000000001</v>
          </cell>
          <cell r="I20" t="str">
            <v>NO</v>
          </cell>
          <cell r="J20">
            <v>28.44</v>
          </cell>
          <cell r="K20">
            <v>0</v>
          </cell>
        </row>
        <row r="21">
          <cell r="B21">
            <v>28.900000000000002</v>
          </cell>
          <cell r="C21">
            <v>35.4</v>
          </cell>
          <cell r="D21">
            <v>22.3</v>
          </cell>
          <cell r="E21">
            <v>71.083333333333329</v>
          </cell>
          <cell r="F21">
            <v>98</v>
          </cell>
          <cell r="G21">
            <v>38</v>
          </cell>
          <cell r="H21">
            <v>11.879999999999999</v>
          </cell>
          <cell r="I21" t="str">
            <v>O</v>
          </cell>
          <cell r="J21">
            <v>25.2</v>
          </cell>
          <cell r="K21">
            <v>0</v>
          </cell>
        </row>
        <row r="22">
          <cell r="B22">
            <v>26.545833333333331</v>
          </cell>
          <cell r="C22">
            <v>30.7</v>
          </cell>
          <cell r="D22">
            <v>22.9</v>
          </cell>
          <cell r="E22">
            <v>78.083333333333329</v>
          </cell>
          <cell r="F22">
            <v>97</v>
          </cell>
          <cell r="G22">
            <v>62</v>
          </cell>
          <cell r="H22">
            <v>18</v>
          </cell>
          <cell r="I22" t="str">
            <v>N</v>
          </cell>
          <cell r="J22">
            <v>64.8</v>
          </cell>
          <cell r="K22">
            <v>4.8</v>
          </cell>
        </row>
        <row r="23">
          <cell r="B23">
            <v>24.004166666666666</v>
          </cell>
          <cell r="C23">
            <v>31.2</v>
          </cell>
          <cell r="D23">
            <v>21</v>
          </cell>
          <cell r="E23">
            <v>86.791666666666671</v>
          </cell>
          <cell r="F23">
            <v>99</v>
          </cell>
          <cell r="G23">
            <v>61</v>
          </cell>
          <cell r="H23">
            <v>18</v>
          </cell>
          <cell r="I23" t="str">
            <v>S</v>
          </cell>
          <cell r="J23">
            <v>33.119999999999997</v>
          </cell>
          <cell r="K23">
            <v>0</v>
          </cell>
        </row>
        <row r="24">
          <cell r="B24">
            <v>25.166666666666668</v>
          </cell>
          <cell r="C24">
            <v>31.6</v>
          </cell>
          <cell r="D24">
            <v>21.1</v>
          </cell>
          <cell r="E24">
            <v>82.125</v>
          </cell>
          <cell r="F24">
            <v>100</v>
          </cell>
          <cell r="G24">
            <v>52</v>
          </cell>
          <cell r="H24">
            <v>8.2799999999999994</v>
          </cell>
          <cell r="I24" t="str">
            <v>O</v>
          </cell>
          <cell r="J24">
            <v>20.88</v>
          </cell>
          <cell r="K24">
            <v>0</v>
          </cell>
        </row>
        <row r="25">
          <cell r="B25">
            <v>27.125</v>
          </cell>
          <cell r="C25">
            <v>33.700000000000003</v>
          </cell>
          <cell r="D25">
            <v>21</v>
          </cell>
          <cell r="E25">
            <v>76.666666666666671</v>
          </cell>
          <cell r="F25">
            <v>100</v>
          </cell>
          <cell r="G25">
            <v>48</v>
          </cell>
          <cell r="H25">
            <v>10.44</v>
          </cell>
          <cell r="I25" t="str">
            <v>O</v>
          </cell>
          <cell r="J25">
            <v>25.2</v>
          </cell>
          <cell r="K25">
            <v>0</v>
          </cell>
        </row>
        <row r="26">
          <cell r="B26">
            <v>28.770833333333339</v>
          </cell>
          <cell r="C26">
            <v>37</v>
          </cell>
          <cell r="D26">
            <v>21.2</v>
          </cell>
          <cell r="E26">
            <v>70.625</v>
          </cell>
          <cell r="F26">
            <v>100</v>
          </cell>
          <cell r="G26">
            <v>32</v>
          </cell>
          <cell r="H26">
            <v>10.44</v>
          </cell>
          <cell r="I26" t="str">
            <v>SO</v>
          </cell>
          <cell r="J26">
            <v>21.240000000000002</v>
          </cell>
          <cell r="K26">
            <v>0</v>
          </cell>
        </row>
        <row r="27">
          <cell r="B27">
            <v>30.104166666666661</v>
          </cell>
          <cell r="C27">
            <v>38</v>
          </cell>
          <cell r="D27">
            <v>22.5</v>
          </cell>
          <cell r="E27">
            <v>66.166666666666671</v>
          </cell>
          <cell r="F27">
            <v>97</v>
          </cell>
          <cell r="G27">
            <v>30</v>
          </cell>
          <cell r="H27">
            <v>8.2799999999999994</v>
          </cell>
          <cell r="I27" t="str">
            <v>O</v>
          </cell>
          <cell r="J27">
            <v>28.08</v>
          </cell>
          <cell r="K27">
            <v>0</v>
          </cell>
        </row>
        <row r="28">
          <cell r="B28">
            <v>28.399999999999995</v>
          </cell>
          <cell r="C28">
            <v>33.9</v>
          </cell>
          <cell r="D28">
            <v>22.8</v>
          </cell>
          <cell r="E28">
            <v>71.083333333333329</v>
          </cell>
          <cell r="F28">
            <v>94</v>
          </cell>
          <cell r="G28">
            <v>51</v>
          </cell>
          <cell r="H28">
            <v>16.559999999999999</v>
          </cell>
          <cell r="I28" t="str">
            <v>L</v>
          </cell>
          <cell r="J28">
            <v>38.880000000000003</v>
          </cell>
          <cell r="K28">
            <v>0</v>
          </cell>
        </row>
        <row r="29">
          <cell r="B29">
            <v>27.545833333333334</v>
          </cell>
          <cell r="C29">
            <v>36.1</v>
          </cell>
          <cell r="D29">
            <v>19.899999999999999</v>
          </cell>
          <cell r="E29">
            <v>71.875</v>
          </cell>
          <cell r="F29">
            <v>100</v>
          </cell>
          <cell r="G29">
            <v>34</v>
          </cell>
          <cell r="H29">
            <v>9.7200000000000006</v>
          </cell>
          <cell r="I29" t="str">
            <v>NE</v>
          </cell>
          <cell r="J29">
            <v>25.56</v>
          </cell>
          <cell r="K29">
            <v>0</v>
          </cell>
        </row>
        <row r="30">
          <cell r="B30">
            <v>27.879166666666659</v>
          </cell>
          <cell r="C30">
            <v>35.6</v>
          </cell>
          <cell r="D30">
            <v>22.3</v>
          </cell>
          <cell r="E30">
            <v>73.208333333333329</v>
          </cell>
          <cell r="F30">
            <v>99</v>
          </cell>
          <cell r="G30">
            <v>43</v>
          </cell>
          <cell r="H30">
            <v>21.240000000000002</v>
          </cell>
          <cell r="I30" t="str">
            <v>NE</v>
          </cell>
          <cell r="J30">
            <v>52.92</v>
          </cell>
          <cell r="K30">
            <v>10.8</v>
          </cell>
        </row>
        <row r="31">
          <cell r="B31">
            <v>25.295833333333334</v>
          </cell>
          <cell r="C31">
            <v>32.6</v>
          </cell>
          <cell r="D31">
            <v>21.1</v>
          </cell>
          <cell r="E31">
            <v>81.291666666666671</v>
          </cell>
          <cell r="F31">
            <v>100</v>
          </cell>
          <cell r="G31">
            <v>44</v>
          </cell>
          <cell r="H31">
            <v>22.68</v>
          </cell>
          <cell r="I31" t="str">
            <v>N</v>
          </cell>
          <cell r="J31">
            <v>54.36</v>
          </cell>
          <cell r="K31">
            <v>0.2</v>
          </cell>
        </row>
        <row r="32">
          <cell r="B32">
            <v>25.533333333333331</v>
          </cell>
          <cell r="C32">
            <v>32.700000000000003</v>
          </cell>
          <cell r="D32">
            <v>20.7</v>
          </cell>
          <cell r="E32">
            <v>75.041666666666671</v>
          </cell>
          <cell r="F32">
            <v>97</v>
          </cell>
          <cell r="G32">
            <v>40</v>
          </cell>
          <cell r="H32">
            <v>20.88</v>
          </cell>
          <cell r="I32" t="str">
            <v>N</v>
          </cell>
          <cell r="J32">
            <v>47.16</v>
          </cell>
          <cell r="K32">
            <v>1.2</v>
          </cell>
        </row>
        <row r="33">
          <cell r="B33">
            <v>26.329166666666666</v>
          </cell>
          <cell r="C33">
            <v>35.299999999999997</v>
          </cell>
          <cell r="D33">
            <v>19.899999999999999</v>
          </cell>
          <cell r="E33">
            <v>75</v>
          </cell>
          <cell r="F33">
            <v>100</v>
          </cell>
          <cell r="G33">
            <v>36</v>
          </cell>
          <cell r="H33">
            <v>24.48</v>
          </cell>
          <cell r="I33" t="str">
            <v>O</v>
          </cell>
          <cell r="J33">
            <v>55.440000000000005</v>
          </cell>
          <cell r="K33">
            <v>0</v>
          </cell>
        </row>
        <row r="34">
          <cell r="B34">
            <v>26.758333333333336</v>
          </cell>
          <cell r="C34">
            <v>35.4</v>
          </cell>
          <cell r="D34">
            <v>20.5</v>
          </cell>
          <cell r="E34">
            <v>74.75</v>
          </cell>
          <cell r="F34">
            <v>100</v>
          </cell>
          <cell r="G34">
            <v>36</v>
          </cell>
          <cell r="H34">
            <v>26.64</v>
          </cell>
          <cell r="I34" t="str">
            <v>O</v>
          </cell>
          <cell r="J34">
            <v>59.4</v>
          </cell>
          <cell r="K34">
            <v>0</v>
          </cell>
        </row>
        <row r="35">
          <cell r="B35">
            <v>27.795833333333334</v>
          </cell>
          <cell r="C35">
            <v>37.6</v>
          </cell>
          <cell r="D35">
            <v>20</v>
          </cell>
          <cell r="E35">
            <v>68.291666666666671</v>
          </cell>
          <cell r="F35">
            <v>99</v>
          </cell>
          <cell r="G35">
            <v>29</v>
          </cell>
          <cell r="H35">
            <v>7.9200000000000008</v>
          </cell>
          <cell r="I35" t="str">
            <v>SO</v>
          </cell>
          <cell r="J35">
            <v>21.240000000000002</v>
          </cell>
          <cell r="K35">
            <v>0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27.087500000000002</v>
          </cell>
          <cell r="C5">
            <v>33.299999999999997</v>
          </cell>
          <cell r="D5">
            <v>21.5</v>
          </cell>
          <cell r="E5">
            <v>80.958333333333329</v>
          </cell>
          <cell r="F5">
            <v>97</v>
          </cell>
          <cell r="G5">
            <v>49</v>
          </cell>
          <cell r="H5">
            <v>15.840000000000002</v>
          </cell>
          <cell r="I5" t="str">
            <v>L</v>
          </cell>
          <cell r="J5">
            <v>45</v>
          </cell>
          <cell r="K5">
            <v>13.599999999999998</v>
          </cell>
        </row>
        <row r="6">
          <cell r="B6">
            <v>28.120833333333326</v>
          </cell>
          <cell r="C6">
            <v>34.299999999999997</v>
          </cell>
          <cell r="D6">
            <v>23.5</v>
          </cell>
          <cell r="E6">
            <v>74.875</v>
          </cell>
          <cell r="F6">
            <v>95</v>
          </cell>
          <cell r="G6">
            <v>46</v>
          </cell>
          <cell r="H6">
            <v>19.440000000000001</v>
          </cell>
          <cell r="I6" t="str">
            <v>NO</v>
          </cell>
          <cell r="J6">
            <v>31.680000000000003</v>
          </cell>
          <cell r="K6">
            <v>2.8</v>
          </cell>
        </row>
        <row r="7">
          <cell r="B7">
            <v>28.316666666666666</v>
          </cell>
          <cell r="C7">
            <v>35.700000000000003</v>
          </cell>
          <cell r="D7">
            <v>22.4</v>
          </cell>
          <cell r="E7">
            <v>72.041666666666671</v>
          </cell>
          <cell r="F7">
            <v>96</v>
          </cell>
          <cell r="G7">
            <v>41</v>
          </cell>
          <cell r="H7">
            <v>23.040000000000003</v>
          </cell>
          <cell r="I7" t="str">
            <v>NE</v>
          </cell>
          <cell r="J7">
            <v>48.6</v>
          </cell>
          <cell r="K7">
            <v>0.4</v>
          </cell>
        </row>
        <row r="8">
          <cell r="B8">
            <v>27.670833333333331</v>
          </cell>
          <cell r="C8">
            <v>35</v>
          </cell>
          <cell r="D8">
            <v>22.5</v>
          </cell>
          <cell r="E8">
            <v>77.125</v>
          </cell>
          <cell r="F8">
            <v>97</v>
          </cell>
          <cell r="G8">
            <v>43</v>
          </cell>
          <cell r="H8">
            <v>12.6</v>
          </cell>
          <cell r="I8" t="str">
            <v>N</v>
          </cell>
          <cell r="J8">
            <v>38.880000000000003</v>
          </cell>
          <cell r="K8">
            <v>0</v>
          </cell>
        </row>
        <row r="9">
          <cell r="B9">
            <v>25.36666666666666</v>
          </cell>
          <cell r="C9">
            <v>29.4</v>
          </cell>
          <cell r="D9">
            <v>22</v>
          </cell>
          <cell r="E9">
            <v>84.166666666666671</v>
          </cell>
          <cell r="F9">
            <v>96</v>
          </cell>
          <cell r="G9">
            <v>65</v>
          </cell>
          <cell r="H9">
            <v>18.36</v>
          </cell>
          <cell r="I9" t="str">
            <v>NO</v>
          </cell>
          <cell r="J9">
            <v>41.4</v>
          </cell>
          <cell r="K9">
            <v>2.2000000000000002</v>
          </cell>
        </row>
        <row r="10">
          <cell r="B10">
            <v>26.629166666666674</v>
          </cell>
          <cell r="C10">
            <v>32.4</v>
          </cell>
          <cell r="D10">
            <v>23.4</v>
          </cell>
          <cell r="E10">
            <v>79.208333333333329</v>
          </cell>
          <cell r="F10">
            <v>96</v>
          </cell>
          <cell r="G10">
            <v>50</v>
          </cell>
          <cell r="H10">
            <v>23.400000000000002</v>
          </cell>
          <cell r="I10" t="str">
            <v>NE</v>
          </cell>
          <cell r="J10">
            <v>39.24</v>
          </cell>
          <cell r="K10">
            <v>0</v>
          </cell>
        </row>
        <row r="11">
          <cell r="B11">
            <v>27.24166666666666</v>
          </cell>
          <cell r="C11">
            <v>34.4</v>
          </cell>
          <cell r="D11">
            <v>23.5</v>
          </cell>
          <cell r="E11">
            <v>74</v>
          </cell>
          <cell r="F11">
            <v>97</v>
          </cell>
          <cell r="G11">
            <v>43</v>
          </cell>
          <cell r="H11">
            <v>23.400000000000002</v>
          </cell>
          <cell r="I11" t="str">
            <v>N</v>
          </cell>
          <cell r="J11">
            <v>46.440000000000005</v>
          </cell>
          <cell r="K11">
            <v>9.4</v>
          </cell>
        </row>
        <row r="12">
          <cell r="B12">
            <v>26.654166666666669</v>
          </cell>
          <cell r="C12">
            <v>33.9</v>
          </cell>
          <cell r="D12">
            <v>22.2</v>
          </cell>
          <cell r="E12">
            <v>78.291666666666671</v>
          </cell>
          <cell r="F12">
            <v>97</v>
          </cell>
          <cell r="G12">
            <v>46</v>
          </cell>
          <cell r="H12">
            <v>12.6</v>
          </cell>
          <cell r="I12" t="str">
            <v>N</v>
          </cell>
          <cell r="J12">
            <v>28.08</v>
          </cell>
          <cell r="K12">
            <v>1.2</v>
          </cell>
        </row>
        <row r="13">
          <cell r="B13">
            <v>28.337500000000002</v>
          </cell>
          <cell r="C13">
            <v>35.5</v>
          </cell>
          <cell r="D13">
            <v>22.4</v>
          </cell>
          <cell r="E13">
            <v>70.583333333333329</v>
          </cell>
          <cell r="F13">
            <v>97</v>
          </cell>
          <cell r="G13">
            <v>38</v>
          </cell>
          <cell r="H13">
            <v>18.36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27.687500000000004</v>
          </cell>
          <cell r="C14">
            <v>35.1</v>
          </cell>
          <cell r="D14">
            <v>21.6</v>
          </cell>
          <cell r="E14">
            <v>68</v>
          </cell>
          <cell r="F14">
            <v>96</v>
          </cell>
          <cell r="G14">
            <v>39</v>
          </cell>
          <cell r="H14">
            <v>14.76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27.1875</v>
          </cell>
          <cell r="C15">
            <v>36.299999999999997</v>
          </cell>
          <cell r="D15">
            <v>20.8</v>
          </cell>
          <cell r="E15">
            <v>70.833333333333329</v>
          </cell>
          <cell r="F15">
            <v>97</v>
          </cell>
          <cell r="G15">
            <v>31</v>
          </cell>
          <cell r="H15">
            <v>18</v>
          </cell>
          <cell r="I15" t="str">
            <v>L</v>
          </cell>
          <cell r="J15">
            <v>87.84</v>
          </cell>
          <cell r="K15">
            <v>24.4</v>
          </cell>
        </row>
        <row r="16">
          <cell r="B16">
            <v>26.833333333333332</v>
          </cell>
          <cell r="C16">
            <v>34</v>
          </cell>
          <cell r="D16">
            <v>21.3</v>
          </cell>
          <cell r="E16">
            <v>73.916666666666671</v>
          </cell>
          <cell r="F16">
            <v>97</v>
          </cell>
          <cell r="G16">
            <v>43</v>
          </cell>
          <cell r="H16">
            <v>16.559999999999999</v>
          </cell>
          <cell r="I16" t="str">
            <v>N</v>
          </cell>
          <cell r="J16">
            <v>46.080000000000005</v>
          </cell>
          <cell r="K16">
            <v>0.4</v>
          </cell>
        </row>
        <row r="17">
          <cell r="B17">
            <v>27.670833333333331</v>
          </cell>
          <cell r="C17">
            <v>34.700000000000003</v>
          </cell>
          <cell r="D17">
            <v>22.4</v>
          </cell>
          <cell r="E17">
            <v>71.958333333333329</v>
          </cell>
          <cell r="F17">
            <v>96</v>
          </cell>
          <cell r="G17">
            <v>40</v>
          </cell>
          <cell r="H17">
            <v>14.04</v>
          </cell>
          <cell r="I17" t="str">
            <v>N</v>
          </cell>
          <cell r="J17">
            <v>27.720000000000002</v>
          </cell>
          <cell r="K17">
            <v>0</v>
          </cell>
        </row>
        <row r="18">
          <cell r="B18">
            <v>27.804166666666664</v>
          </cell>
          <cell r="C18">
            <v>35.200000000000003</v>
          </cell>
          <cell r="D18">
            <v>22.5</v>
          </cell>
          <cell r="E18">
            <v>69.916666666666671</v>
          </cell>
          <cell r="F18">
            <v>93</v>
          </cell>
          <cell r="G18">
            <v>41</v>
          </cell>
          <cell r="H18">
            <v>15.48</v>
          </cell>
          <cell r="I18" t="str">
            <v>SE</v>
          </cell>
          <cell r="J18">
            <v>48.6</v>
          </cell>
          <cell r="K18">
            <v>1.2</v>
          </cell>
        </row>
        <row r="19">
          <cell r="B19">
            <v>27.375000000000004</v>
          </cell>
          <cell r="C19">
            <v>36.5</v>
          </cell>
          <cell r="D19">
            <v>22.2</v>
          </cell>
          <cell r="E19">
            <v>73.291666666666671</v>
          </cell>
          <cell r="F19">
            <v>96</v>
          </cell>
          <cell r="G19">
            <v>38</v>
          </cell>
          <cell r="H19">
            <v>27</v>
          </cell>
          <cell r="I19" t="str">
            <v>NE</v>
          </cell>
          <cell r="J19">
            <v>60.480000000000004</v>
          </cell>
          <cell r="K19">
            <v>6.2</v>
          </cell>
        </row>
        <row r="20">
          <cell r="B20">
            <v>27.391666666666669</v>
          </cell>
          <cell r="C20">
            <v>36.1</v>
          </cell>
          <cell r="D20">
            <v>20.9</v>
          </cell>
          <cell r="E20">
            <v>72.041666666666671</v>
          </cell>
          <cell r="F20">
            <v>98</v>
          </cell>
          <cell r="G20">
            <v>37</v>
          </cell>
          <cell r="H20">
            <v>20.88</v>
          </cell>
          <cell r="I20" t="str">
            <v>NE</v>
          </cell>
          <cell r="J20">
            <v>42.84</v>
          </cell>
          <cell r="K20">
            <v>0</v>
          </cell>
        </row>
        <row r="21">
          <cell r="B21">
            <v>28.262499999999992</v>
          </cell>
          <cell r="C21">
            <v>37</v>
          </cell>
          <cell r="D21">
            <v>21.9</v>
          </cell>
          <cell r="E21">
            <v>69.208333333333329</v>
          </cell>
          <cell r="F21">
            <v>95</v>
          </cell>
          <cell r="G21">
            <v>33</v>
          </cell>
          <cell r="H21">
            <v>19.440000000000001</v>
          </cell>
          <cell r="I21" t="str">
            <v>N</v>
          </cell>
          <cell r="J21">
            <v>37.800000000000004</v>
          </cell>
          <cell r="K21">
            <v>0</v>
          </cell>
        </row>
        <row r="22">
          <cell r="B22">
            <v>25.795833333333334</v>
          </cell>
          <cell r="C22">
            <v>31.5</v>
          </cell>
          <cell r="D22">
            <v>21.8</v>
          </cell>
          <cell r="E22">
            <v>77.333333333333329</v>
          </cell>
          <cell r="F22">
            <v>95</v>
          </cell>
          <cell r="G22">
            <v>58</v>
          </cell>
          <cell r="H22">
            <v>23.759999999999998</v>
          </cell>
          <cell r="I22" t="str">
            <v>O</v>
          </cell>
          <cell r="J22">
            <v>42.84</v>
          </cell>
          <cell r="K22">
            <v>3.8000000000000003</v>
          </cell>
        </row>
        <row r="23">
          <cell r="B23">
            <v>25.320833333333336</v>
          </cell>
          <cell r="C23">
            <v>33.1</v>
          </cell>
          <cell r="D23">
            <v>20.6</v>
          </cell>
          <cell r="E23">
            <v>81.625</v>
          </cell>
          <cell r="F23">
            <v>98</v>
          </cell>
          <cell r="G23">
            <v>52</v>
          </cell>
          <cell r="H23">
            <v>24.840000000000003</v>
          </cell>
          <cell r="I23" t="str">
            <v>SO</v>
          </cell>
          <cell r="J23">
            <v>44.64</v>
          </cell>
          <cell r="K23">
            <v>13.8</v>
          </cell>
        </row>
        <row r="24">
          <cell r="B24">
            <v>25.612499999999997</v>
          </cell>
          <cell r="C24">
            <v>32</v>
          </cell>
          <cell r="D24">
            <v>22.2</v>
          </cell>
          <cell r="E24">
            <v>82.833333333333329</v>
          </cell>
          <cell r="F24">
            <v>98</v>
          </cell>
          <cell r="G24">
            <v>51</v>
          </cell>
          <cell r="H24">
            <v>15.840000000000002</v>
          </cell>
          <cell r="I24" t="str">
            <v>O</v>
          </cell>
          <cell r="J24">
            <v>28.8</v>
          </cell>
          <cell r="K24">
            <v>3.4000000000000004</v>
          </cell>
        </row>
        <row r="25">
          <cell r="B25">
            <v>27.2</v>
          </cell>
          <cell r="C25">
            <v>36</v>
          </cell>
          <cell r="D25">
            <v>19.899999999999999</v>
          </cell>
          <cell r="E25">
            <v>72.208333333333329</v>
          </cell>
          <cell r="F25">
            <v>98</v>
          </cell>
          <cell r="G25">
            <v>37</v>
          </cell>
          <cell r="H25">
            <v>13.32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29.095833333333342</v>
          </cell>
          <cell r="C26">
            <v>37.5</v>
          </cell>
          <cell r="D26">
            <v>21.1</v>
          </cell>
          <cell r="E26">
            <v>67.666666666666671</v>
          </cell>
          <cell r="F26">
            <v>98</v>
          </cell>
          <cell r="G26">
            <v>34</v>
          </cell>
          <cell r="H26">
            <v>8.64</v>
          </cell>
          <cell r="I26" t="str">
            <v>L</v>
          </cell>
          <cell r="J26">
            <v>17.28</v>
          </cell>
          <cell r="K26">
            <v>0</v>
          </cell>
        </row>
        <row r="27">
          <cell r="B27">
            <v>28.854166666666668</v>
          </cell>
          <cell r="C27">
            <v>38.6</v>
          </cell>
          <cell r="D27">
            <v>21.8</v>
          </cell>
          <cell r="E27">
            <v>70.583333333333329</v>
          </cell>
          <cell r="F27">
            <v>96</v>
          </cell>
          <cell r="G27">
            <v>35</v>
          </cell>
          <cell r="H27">
            <v>14.4</v>
          </cell>
          <cell r="I27" t="str">
            <v>L</v>
          </cell>
          <cell r="J27">
            <v>30.96</v>
          </cell>
          <cell r="K27">
            <v>1.2</v>
          </cell>
        </row>
        <row r="28">
          <cell r="B28">
            <v>26.808333333333337</v>
          </cell>
          <cell r="C28">
            <v>34.9</v>
          </cell>
          <cell r="D28">
            <v>23.2</v>
          </cell>
          <cell r="E28">
            <v>77.208333333333329</v>
          </cell>
          <cell r="F28">
            <v>96</v>
          </cell>
          <cell r="G28">
            <v>47</v>
          </cell>
          <cell r="H28">
            <v>22.32</v>
          </cell>
          <cell r="I28" t="str">
            <v>SE</v>
          </cell>
          <cell r="J28">
            <v>52.2</v>
          </cell>
          <cell r="K28">
            <v>1.4</v>
          </cell>
        </row>
        <row r="29">
          <cell r="B29">
            <v>26.420833333333334</v>
          </cell>
          <cell r="C29">
            <v>35.5</v>
          </cell>
          <cell r="D29">
            <v>20.2</v>
          </cell>
          <cell r="E29">
            <v>76.708333333333329</v>
          </cell>
          <cell r="F29">
            <v>98</v>
          </cell>
          <cell r="G29">
            <v>41</v>
          </cell>
          <cell r="H29">
            <v>11.520000000000001</v>
          </cell>
          <cell r="I29" t="str">
            <v>L</v>
          </cell>
          <cell r="J29">
            <v>43.2</v>
          </cell>
          <cell r="K29">
            <v>0.2</v>
          </cell>
        </row>
        <row r="30">
          <cell r="B30">
            <v>26.2</v>
          </cell>
          <cell r="C30">
            <v>34</v>
          </cell>
          <cell r="D30">
            <v>22.5</v>
          </cell>
          <cell r="E30">
            <v>81.458333333333329</v>
          </cell>
          <cell r="F30">
            <v>97</v>
          </cell>
          <cell r="G30">
            <v>47</v>
          </cell>
          <cell r="H30">
            <v>22.68</v>
          </cell>
          <cell r="I30" t="str">
            <v>L</v>
          </cell>
          <cell r="J30">
            <v>46.440000000000005</v>
          </cell>
          <cell r="K30">
            <v>0.60000000000000009</v>
          </cell>
        </row>
        <row r="31">
          <cell r="B31">
            <v>24.720833333333331</v>
          </cell>
          <cell r="C31">
            <v>31.5</v>
          </cell>
          <cell r="D31">
            <v>19.7</v>
          </cell>
          <cell r="E31">
            <v>80.541666666666671</v>
          </cell>
          <cell r="F31">
            <v>98</v>
          </cell>
          <cell r="G31">
            <v>51</v>
          </cell>
          <cell r="H31">
            <v>28.8</v>
          </cell>
          <cell r="I31" t="str">
            <v>NE</v>
          </cell>
          <cell r="J31">
            <v>57.960000000000008</v>
          </cell>
          <cell r="K31">
            <v>0</v>
          </cell>
        </row>
        <row r="32">
          <cell r="B32">
            <v>25.404166666666669</v>
          </cell>
          <cell r="C32">
            <v>33.299999999999997</v>
          </cell>
          <cell r="D32">
            <v>21.4</v>
          </cell>
          <cell r="E32">
            <v>76.375</v>
          </cell>
          <cell r="F32">
            <v>92</v>
          </cell>
          <cell r="G32">
            <v>49</v>
          </cell>
          <cell r="H32">
            <v>20.88</v>
          </cell>
          <cell r="I32" t="str">
            <v>NE</v>
          </cell>
          <cell r="J32">
            <v>33.119999999999997</v>
          </cell>
          <cell r="K32">
            <v>1</v>
          </cell>
        </row>
        <row r="33">
          <cell r="B33">
            <v>27.266666666666669</v>
          </cell>
          <cell r="C33">
            <v>36.9</v>
          </cell>
          <cell r="D33">
            <v>19.5</v>
          </cell>
          <cell r="E33">
            <v>70.375</v>
          </cell>
          <cell r="F33">
            <v>98</v>
          </cell>
          <cell r="G33">
            <v>33</v>
          </cell>
          <cell r="H33">
            <v>15.48</v>
          </cell>
          <cell r="I33" t="str">
            <v>NE</v>
          </cell>
          <cell r="J33">
            <v>40.32</v>
          </cell>
          <cell r="K33">
            <v>0.2</v>
          </cell>
        </row>
        <row r="34">
          <cell r="B34">
            <v>27.604166666666661</v>
          </cell>
          <cell r="C34">
            <v>36.200000000000003</v>
          </cell>
          <cell r="D34">
            <v>21.3</v>
          </cell>
          <cell r="E34">
            <v>68.333333333333329</v>
          </cell>
          <cell r="F34">
            <v>96</v>
          </cell>
          <cell r="G34">
            <v>38</v>
          </cell>
          <cell r="H34">
            <v>19.079999999999998</v>
          </cell>
          <cell r="I34" t="str">
            <v>SO</v>
          </cell>
          <cell r="J34">
            <v>49.32</v>
          </cell>
          <cell r="K34">
            <v>0.2</v>
          </cell>
        </row>
        <row r="35">
          <cell r="B35">
            <v>27.045833333333331</v>
          </cell>
          <cell r="C35">
            <v>35.4</v>
          </cell>
          <cell r="D35">
            <v>20.3</v>
          </cell>
          <cell r="E35">
            <v>74.083333333333329</v>
          </cell>
          <cell r="F35">
            <v>98</v>
          </cell>
          <cell r="G35">
            <v>39</v>
          </cell>
          <cell r="H35">
            <v>13.68</v>
          </cell>
          <cell r="I35" t="str">
            <v>SE</v>
          </cell>
          <cell r="J35">
            <v>30.96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30.724999999999994</v>
          </cell>
          <cell r="C5">
            <v>34.9</v>
          </cell>
          <cell r="D5">
            <v>25.4</v>
          </cell>
          <cell r="E5">
            <v>67.333333333333329</v>
          </cell>
          <cell r="F5">
            <v>92</v>
          </cell>
          <cell r="G5">
            <v>48</v>
          </cell>
          <cell r="H5">
            <v>9.3600000000000012</v>
          </cell>
          <cell r="I5" t="str">
            <v>N</v>
          </cell>
          <cell r="J5">
            <v>22.68</v>
          </cell>
          <cell r="K5">
            <v>0</v>
          </cell>
        </row>
        <row r="6">
          <cell r="B6">
            <v>30.825000000000003</v>
          </cell>
          <cell r="C6">
            <v>34.5</v>
          </cell>
          <cell r="D6">
            <v>25.2</v>
          </cell>
          <cell r="E6">
            <v>64.666666666666671</v>
          </cell>
          <cell r="F6">
            <v>88</v>
          </cell>
          <cell r="G6">
            <v>48</v>
          </cell>
          <cell r="H6">
            <v>12.96</v>
          </cell>
          <cell r="I6" t="str">
            <v>NO</v>
          </cell>
          <cell r="J6">
            <v>32.04</v>
          </cell>
          <cell r="K6">
            <v>0.2</v>
          </cell>
        </row>
        <row r="7">
          <cell r="B7">
            <v>32.672727272727279</v>
          </cell>
          <cell r="C7">
            <v>36</v>
          </cell>
          <cell r="D7">
            <v>24.6</v>
          </cell>
          <cell r="E7">
            <v>55.272727272727273</v>
          </cell>
          <cell r="F7">
            <v>82</v>
          </cell>
          <cell r="G7">
            <v>43</v>
          </cell>
          <cell r="H7">
            <v>15.120000000000001</v>
          </cell>
          <cell r="I7" t="str">
            <v>NO</v>
          </cell>
          <cell r="J7">
            <v>36.36</v>
          </cell>
          <cell r="K7">
            <v>0</v>
          </cell>
        </row>
        <row r="8">
          <cell r="B8">
            <v>29.780000000000008</v>
          </cell>
          <cell r="C8">
            <v>34.9</v>
          </cell>
          <cell r="D8">
            <v>24.6</v>
          </cell>
          <cell r="E8">
            <v>69.2</v>
          </cell>
          <cell r="F8">
            <v>92</v>
          </cell>
          <cell r="G8">
            <v>53</v>
          </cell>
          <cell r="H8">
            <v>13.32</v>
          </cell>
          <cell r="I8" t="str">
            <v>NO</v>
          </cell>
          <cell r="J8">
            <v>38.159999999999997</v>
          </cell>
          <cell r="K8">
            <v>5</v>
          </cell>
        </row>
        <row r="9">
          <cell r="B9">
            <v>29.183333333333337</v>
          </cell>
          <cell r="C9">
            <v>31.7</v>
          </cell>
          <cell r="D9">
            <v>25.1</v>
          </cell>
          <cell r="E9">
            <v>69.25</v>
          </cell>
          <cell r="F9">
            <v>85</v>
          </cell>
          <cell r="G9">
            <v>57</v>
          </cell>
          <cell r="H9">
            <v>10.08</v>
          </cell>
          <cell r="I9" t="str">
            <v>NO</v>
          </cell>
          <cell r="J9">
            <v>21.96</v>
          </cell>
          <cell r="K9">
            <v>0</v>
          </cell>
        </row>
        <row r="10">
          <cell r="B10">
            <v>31.646153846153847</v>
          </cell>
          <cell r="C10">
            <v>35.5</v>
          </cell>
          <cell r="D10">
            <v>25.5</v>
          </cell>
          <cell r="E10">
            <v>58.53846153846154</v>
          </cell>
          <cell r="F10">
            <v>82</v>
          </cell>
          <cell r="G10">
            <v>44</v>
          </cell>
          <cell r="H10">
            <v>14.4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27.949999999999992</v>
          </cell>
          <cell r="C11">
            <v>33.200000000000003</v>
          </cell>
          <cell r="D11">
            <v>25.1</v>
          </cell>
          <cell r="E11">
            <v>76.166666666666671</v>
          </cell>
          <cell r="F11">
            <v>91</v>
          </cell>
          <cell r="G11">
            <v>55</v>
          </cell>
          <cell r="H11">
            <v>17.28</v>
          </cell>
          <cell r="I11" t="str">
            <v>N</v>
          </cell>
          <cell r="J11">
            <v>39.6</v>
          </cell>
          <cell r="K11">
            <v>1</v>
          </cell>
        </row>
        <row r="12">
          <cell r="B12">
            <v>29.041666666666661</v>
          </cell>
          <cell r="C12">
            <v>33</v>
          </cell>
          <cell r="D12">
            <v>25</v>
          </cell>
          <cell r="E12">
            <v>68.166666666666671</v>
          </cell>
          <cell r="F12">
            <v>86</v>
          </cell>
          <cell r="G12">
            <v>54</v>
          </cell>
          <cell r="H12">
            <v>12.96</v>
          </cell>
          <cell r="I12" t="str">
            <v>N</v>
          </cell>
          <cell r="J12">
            <v>33.480000000000004</v>
          </cell>
          <cell r="K12">
            <v>0</v>
          </cell>
        </row>
        <row r="13">
          <cell r="B13">
            <v>32.358333333333334</v>
          </cell>
          <cell r="C13">
            <v>36.700000000000003</v>
          </cell>
          <cell r="D13">
            <v>22.3</v>
          </cell>
          <cell r="E13">
            <v>57.166666666666664</v>
          </cell>
          <cell r="F13">
            <v>96</v>
          </cell>
          <cell r="G13">
            <v>43</v>
          </cell>
          <cell r="H13">
            <v>10.8</v>
          </cell>
          <cell r="I13" t="str">
            <v>NO</v>
          </cell>
          <cell r="J13">
            <v>28.8</v>
          </cell>
          <cell r="K13">
            <v>0</v>
          </cell>
        </row>
        <row r="14">
          <cell r="B14">
            <v>29.415384615384617</v>
          </cell>
          <cell r="C14">
            <v>33.4</v>
          </cell>
          <cell r="D14">
            <v>21.1</v>
          </cell>
          <cell r="E14">
            <v>61.615384615384613</v>
          </cell>
          <cell r="F14">
            <v>95</v>
          </cell>
          <cell r="G14">
            <v>46</v>
          </cell>
          <cell r="H14">
            <v>7.2</v>
          </cell>
          <cell r="I14" t="str">
            <v>NO</v>
          </cell>
          <cell r="J14">
            <v>18.720000000000002</v>
          </cell>
          <cell r="K14">
            <v>0</v>
          </cell>
        </row>
        <row r="15">
          <cell r="B15">
            <v>30.191666666666666</v>
          </cell>
          <cell r="C15">
            <v>35.200000000000003</v>
          </cell>
          <cell r="D15">
            <v>23.2</v>
          </cell>
          <cell r="E15">
            <v>59.916666666666664</v>
          </cell>
          <cell r="F15">
            <v>85</v>
          </cell>
          <cell r="G15">
            <v>46</v>
          </cell>
          <cell r="H15">
            <v>12.24</v>
          </cell>
          <cell r="I15" t="str">
            <v>NO</v>
          </cell>
          <cell r="J15">
            <v>30.96</v>
          </cell>
          <cell r="K15">
            <v>0</v>
          </cell>
        </row>
        <row r="16">
          <cell r="B16">
            <v>28.866666666666664</v>
          </cell>
          <cell r="C16">
            <v>34.799999999999997</v>
          </cell>
          <cell r="D16">
            <v>22</v>
          </cell>
          <cell r="E16">
            <v>66.933333333333337</v>
          </cell>
          <cell r="F16">
            <v>94</v>
          </cell>
          <cell r="G16">
            <v>42</v>
          </cell>
          <cell r="H16">
            <v>9.7200000000000006</v>
          </cell>
          <cell r="I16" t="str">
            <v>NO</v>
          </cell>
          <cell r="J16">
            <v>26.64</v>
          </cell>
          <cell r="K16">
            <v>0</v>
          </cell>
        </row>
        <row r="17">
          <cell r="B17">
            <v>30.891666666666669</v>
          </cell>
          <cell r="C17">
            <v>35.6</v>
          </cell>
          <cell r="D17">
            <v>23.9</v>
          </cell>
          <cell r="E17">
            <v>56.083333333333336</v>
          </cell>
          <cell r="F17">
            <v>88</v>
          </cell>
          <cell r="G17">
            <v>34</v>
          </cell>
          <cell r="H17">
            <v>10.08</v>
          </cell>
          <cell r="I17" t="str">
            <v>NO</v>
          </cell>
          <cell r="J17">
            <v>32.4</v>
          </cell>
          <cell r="K17">
            <v>0</v>
          </cell>
        </row>
        <row r="18">
          <cell r="B18">
            <v>33.25</v>
          </cell>
          <cell r="C18">
            <v>37.700000000000003</v>
          </cell>
          <cell r="D18">
            <v>23</v>
          </cell>
          <cell r="E18">
            <v>50.625</v>
          </cell>
          <cell r="F18">
            <v>93</v>
          </cell>
          <cell r="G18">
            <v>34</v>
          </cell>
          <cell r="H18">
            <v>13.32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32.400000000000006</v>
          </cell>
          <cell r="C19">
            <v>36.700000000000003</v>
          </cell>
          <cell r="D19">
            <v>25.2</v>
          </cell>
          <cell r="E19">
            <v>51.3</v>
          </cell>
          <cell r="F19">
            <v>83</v>
          </cell>
          <cell r="G19">
            <v>35</v>
          </cell>
          <cell r="H19">
            <v>12.96</v>
          </cell>
          <cell r="I19" t="str">
            <v>N</v>
          </cell>
          <cell r="J19">
            <v>34.92</v>
          </cell>
          <cell r="K19">
            <v>0</v>
          </cell>
        </row>
        <row r="20">
          <cell r="B20">
            <v>34.427272727272722</v>
          </cell>
          <cell r="C20">
            <v>37.799999999999997</v>
          </cell>
          <cell r="D20">
            <v>24.1</v>
          </cell>
          <cell r="E20">
            <v>48</v>
          </cell>
          <cell r="F20">
            <v>90</v>
          </cell>
          <cell r="G20">
            <v>35</v>
          </cell>
          <cell r="H20">
            <v>11.16</v>
          </cell>
          <cell r="I20" t="str">
            <v>NO</v>
          </cell>
          <cell r="J20">
            <v>29.880000000000003</v>
          </cell>
          <cell r="K20">
            <v>0</v>
          </cell>
        </row>
        <row r="21">
          <cell r="B21">
            <v>34</v>
          </cell>
          <cell r="C21">
            <v>38.6</v>
          </cell>
          <cell r="D21">
            <v>24.4</v>
          </cell>
          <cell r="E21">
            <v>49.555555555555557</v>
          </cell>
          <cell r="F21">
            <v>89</v>
          </cell>
          <cell r="G21">
            <v>32</v>
          </cell>
          <cell r="H21">
            <v>12.24</v>
          </cell>
          <cell r="I21" t="str">
            <v>NO</v>
          </cell>
          <cell r="J21">
            <v>30.96</v>
          </cell>
          <cell r="K21">
            <v>0</v>
          </cell>
        </row>
        <row r="22">
          <cell r="B22">
            <v>26.899999999999995</v>
          </cell>
          <cell r="C22">
            <v>36.5</v>
          </cell>
          <cell r="D22">
            <v>24</v>
          </cell>
          <cell r="E22">
            <v>77.222222222222229</v>
          </cell>
          <cell r="F22">
            <v>92</v>
          </cell>
          <cell r="G22">
            <v>44</v>
          </cell>
          <cell r="H22">
            <v>11.879999999999999</v>
          </cell>
          <cell r="I22" t="str">
            <v>N</v>
          </cell>
          <cell r="J22">
            <v>44.28</v>
          </cell>
          <cell r="K22">
            <v>1.8</v>
          </cell>
        </row>
        <row r="23">
          <cell r="B23">
            <v>27.54</v>
          </cell>
          <cell r="C23">
            <v>29.4</v>
          </cell>
          <cell r="D23">
            <v>24.6</v>
          </cell>
          <cell r="E23">
            <v>75.2</v>
          </cell>
          <cell r="F23">
            <v>91</v>
          </cell>
          <cell r="G23">
            <v>65</v>
          </cell>
          <cell r="H23">
            <v>2.52</v>
          </cell>
          <cell r="I23" t="str">
            <v>S</v>
          </cell>
          <cell r="J23">
            <v>14.4</v>
          </cell>
          <cell r="K23">
            <v>0</v>
          </cell>
        </row>
        <row r="24">
          <cell r="B24">
            <v>29.866666666666664</v>
          </cell>
          <cell r="C24">
            <v>35.299999999999997</v>
          </cell>
          <cell r="D24">
            <v>23.2</v>
          </cell>
          <cell r="E24">
            <v>64.333333333333329</v>
          </cell>
          <cell r="F24">
            <v>90</v>
          </cell>
          <cell r="G24">
            <v>39</v>
          </cell>
          <cell r="H24">
            <v>14.04</v>
          </cell>
          <cell r="I24" t="str">
            <v>S</v>
          </cell>
          <cell r="J24">
            <v>28.08</v>
          </cell>
          <cell r="K24">
            <v>0.8</v>
          </cell>
        </row>
        <row r="25">
          <cell r="B25">
            <v>33.44</v>
          </cell>
          <cell r="C25">
            <v>37.5</v>
          </cell>
          <cell r="D25">
            <v>23.2</v>
          </cell>
          <cell r="E25">
            <v>51.1</v>
          </cell>
          <cell r="F25">
            <v>96</v>
          </cell>
          <cell r="G25">
            <v>34</v>
          </cell>
          <cell r="H25">
            <v>9</v>
          </cell>
          <cell r="I25" t="str">
            <v>NO</v>
          </cell>
          <cell r="J25">
            <v>25.92</v>
          </cell>
          <cell r="K25">
            <v>0</v>
          </cell>
        </row>
        <row r="26">
          <cell r="B26">
            <v>35.087499999999999</v>
          </cell>
          <cell r="C26">
            <v>40</v>
          </cell>
          <cell r="D26">
            <v>23.8</v>
          </cell>
          <cell r="E26">
            <v>46.125</v>
          </cell>
          <cell r="F26">
            <v>92</v>
          </cell>
          <cell r="G26">
            <v>29</v>
          </cell>
          <cell r="H26">
            <v>10.44</v>
          </cell>
          <cell r="I26" t="str">
            <v>NO</v>
          </cell>
          <cell r="J26">
            <v>26.28</v>
          </cell>
          <cell r="K26">
            <v>0</v>
          </cell>
        </row>
        <row r="27">
          <cell r="B27">
            <v>35.880000000000003</v>
          </cell>
          <cell r="C27">
            <v>40.1</v>
          </cell>
          <cell r="D27">
            <v>25.9</v>
          </cell>
          <cell r="E27">
            <v>44.8</v>
          </cell>
          <cell r="F27">
            <v>85</v>
          </cell>
          <cell r="G27">
            <v>28</v>
          </cell>
          <cell r="H27">
            <v>9</v>
          </cell>
          <cell r="I27" t="str">
            <v>NO</v>
          </cell>
          <cell r="J27">
            <v>30.96</v>
          </cell>
          <cell r="K27">
            <v>0.2</v>
          </cell>
        </row>
        <row r="28">
          <cell r="B28">
            <v>29.37142857142857</v>
          </cell>
          <cell r="C28">
            <v>34</v>
          </cell>
          <cell r="D28">
            <v>24</v>
          </cell>
          <cell r="E28">
            <v>67.285714285714292</v>
          </cell>
          <cell r="F28">
            <v>92</v>
          </cell>
          <cell r="G28">
            <v>58</v>
          </cell>
          <cell r="H28">
            <v>12.24</v>
          </cell>
          <cell r="I28" t="str">
            <v>SE</v>
          </cell>
          <cell r="J28">
            <v>32.4</v>
          </cell>
          <cell r="K28">
            <v>0</v>
          </cell>
        </row>
        <row r="29">
          <cell r="B29">
            <v>31.385714285714283</v>
          </cell>
          <cell r="C29">
            <v>37</v>
          </cell>
          <cell r="D29">
            <v>23.5</v>
          </cell>
          <cell r="E29">
            <v>55.714285714285715</v>
          </cell>
          <cell r="F29">
            <v>91</v>
          </cell>
          <cell r="G29">
            <v>34</v>
          </cell>
          <cell r="H29">
            <v>9.3600000000000012</v>
          </cell>
          <cell r="I29" t="str">
            <v>NO</v>
          </cell>
          <cell r="J29">
            <v>24.12</v>
          </cell>
          <cell r="K29">
            <v>0</v>
          </cell>
        </row>
        <row r="30">
          <cell r="B30">
            <v>28.875</v>
          </cell>
          <cell r="C30">
            <v>32.5</v>
          </cell>
          <cell r="D30">
            <v>24.8</v>
          </cell>
          <cell r="E30">
            <v>69.25</v>
          </cell>
          <cell r="F30">
            <v>94</v>
          </cell>
          <cell r="G30">
            <v>56</v>
          </cell>
          <cell r="H30">
            <v>3.6</v>
          </cell>
          <cell r="I30" t="str">
            <v>NO</v>
          </cell>
          <cell r="J30">
            <v>16.2</v>
          </cell>
          <cell r="K30">
            <v>0</v>
          </cell>
        </row>
        <row r="31">
          <cell r="B31">
            <v>29.087500000000002</v>
          </cell>
          <cell r="C31">
            <v>35.299999999999997</v>
          </cell>
          <cell r="D31">
            <v>23.9</v>
          </cell>
          <cell r="E31">
            <v>62.75</v>
          </cell>
          <cell r="F31">
            <v>85</v>
          </cell>
          <cell r="G31">
            <v>40</v>
          </cell>
          <cell r="H31">
            <v>11.16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29</v>
          </cell>
          <cell r="C32">
            <v>33.299999999999997</v>
          </cell>
          <cell r="D32">
            <v>24</v>
          </cell>
          <cell r="E32">
            <v>60.777777777777779</v>
          </cell>
          <cell r="F32">
            <v>82</v>
          </cell>
          <cell r="G32">
            <v>46</v>
          </cell>
          <cell r="H32">
            <v>19.079999999999998</v>
          </cell>
          <cell r="I32" t="str">
            <v>NE</v>
          </cell>
          <cell r="J32">
            <v>47.16</v>
          </cell>
          <cell r="K32">
            <v>0</v>
          </cell>
        </row>
        <row r="33">
          <cell r="B33">
            <v>30.988888888888894</v>
          </cell>
          <cell r="C33">
            <v>35.5</v>
          </cell>
          <cell r="D33">
            <v>23</v>
          </cell>
          <cell r="E33">
            <v>58.111111111111114</v>
          </cell>
          <cell r="F33">
            <v>91</v>
          </cell>
          <cell r="G33">
            <v>42</v>
          </cell>
          <cell r="H33">
            <v>12.24</v>
          </cell>
          <cell r="I33" t="str">
            <v>NO</v>
          </cell>
          <cell r="J33">
            <v>33.480000000000004</v>
          </cell>
          <cell r="K33">
            <v>0.2</v>
          </cell>
        </row>
        <row r="34">
          <cell r="B34">
            <v>32.466666666666661</v>
          </cell>
          <cell r="C34">
            <v>37.700000000000003</v>
          </cell>
          <cell r="D34">
            <v>24.2</v>
          </cell>
          <cell r="E34">
            <v>52.166666666666664</v>
          </cell>
          <cell r="F34">
            <v>88</v>
          </cell>
          <cell r="G34">
            <v>34</v>
          </cell>
          <cell r="H34">
            <v>10.8</v>
          </cell>
          <cell r="I34" t="str">
            <v>NO</v>
          </cell>
          <cell r="J34">
            <v>29.52</v>
          </cell>
          <cell r="K34">
            <v>0</v>
          </cell>
        </row>
        <row r="35">
          <cell r="B35">
            <v>29.61428571428571</v>
          </cell>
          <cell r="C35">
            <v>36.200000000000003</v>
          </cell>
          <cell r="D35">
            <v>23.4</v>
          </cell>
          <cell r="E35">
            <v>63.714285714285715</v>
          </cell>
          <cell r="F35">
            <v>87</v>
          </cell>
          <cell r="G35">
            <v>39</v>
          </cell>
          <cell r="H35">
            <v>5.4</v>
          </cell>
          <cell r="I35" t="str">
            <v>NE</v>
          </cell>
          <cell r="J35">
            <v>27</v>
          </cell>
          <cell r="K35">
            <v>0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23.912500000000005</v>
          </cell>
          <cell r="C5">
            <v>29.4</v>
          </cell>
          <cell r="D5">
            <v>21.2</v>
          </cell>
          <cell r="E5">
            <v>89.958333333333329</v>
          </cell>
          <cell r="F5">
            <v>98</v>
          </cell>
          <cell r="G5">
            <v>60</v>
          </cell>
          <cell r="H5">
            <v>15.120000000000001</v>
          </cell>
          <cell r="I5" t="str">
            <v>NO</v>
          </cell>
          <cell r="J5">
            <v>40.32</v>
          </cell>
          <cell r="K5">
            <v>2.8000000000000003</v>
          </cell>
        </row>
        <row r="6">
          <cell r="B6">
            <v>24.887500000000003</v>
          </cell>
          <cell r="C6">
            <v>30.2</v>
          </cell>
          <cell r="D6">
            <v>20</v>
          </cell>
          <cell r="E6">
            <v>79.625</v>
          </cell>
          <cell r="F6">
            <v>97</v>
          </cell>
          <cell r="G6">
            <v>53</v>
          </cell>
          <cell r="H6">
            <v>19.079999999999998</v>
          </cell>
          <cell r="I6" t="str">
            <v>NO</v>
          </cell>
          <cell r="J6">
            <v>38.519999999999996</v>
          </cell>
          <cell r="K6">
            <v>8.8000000000000007</v>
          </cell>
        </row>
        <row r="7">
          <cell r="B7">
            <v>25.758333333333336</v>
          </cell>
          <cell r="C7">
            <v>31.7</v>
          </cell>
          <cell r="D7">
            <v>21.4</v>
          </cell>
          <cell r="E7">
            <v>74.166666666666671</v>
          </cell>
          <cell r="F7">
            <v>91</v>
          </cell>
          <cell r="G7">
            <v>49</v>
          </cell>
          <cell r="H7">
            <v>18.36</v>
          </cell>
          <cell r="I7" t="str">
            <v>NO</v>
          </cell>
          <cell r="J7">
            <v>35.64</v>
          </cell>
          <cell r="K7">
            <v>0</v>
          </cell>
        </row>
        <row r="8">
          <cell r="B8">
            <v>25.983333333333334</v>
          </cell>
          <cell r="C8">
            <v>31.6</v>
          </cell>
          <cell r="D8">
            <v>21.4</v>
          </cell>
          <cell r="E8">
            <v>74.416666666666671</v>
          </cell>
          <cell r="F8">
            <v>93</v>
          </cell>
          <cell r="G8">
            <v>50</v>
          </cell>
          <cell r="H8">
            <v>20.16</v>
          </cell>
          <cell r="I8" t="str">
            <v>L</v>
          </cell>
          <cell r="J8">
            <v>34.200000000000003</v>
          </cell>
          <cell r="K8">
            <v>0</v>
          </cell>
        </row>
        <row r="9">
          <cell r="B9">
            <v>24.137500000000003</v>
          </cell>
          <cell r="C9">
            <v>28.6</v>
          </cell>
          <cell r="D9">
            <v>21.1</v>
          </cell>
          <cell r="E9">
            <v>83.333333333333329</v>
          </cell>
          <cell r="F9">
            <v>95</v>
          </cell>
          <cell r="G9">
            <v>61</v>
          </cell>
          <cell r="H9">
            <v>14.76</v>
          </cell>
          <cell r="I9" t="str">
            <v>NE</v>
          </cell>
          <cell r="J9">
            <v>30.96</v>
          </cell>
          <cell r="K9">
            <v>0</v>
          </cell>
        </row>
        <row r="10">
          <cell r="B10">
            <v>24.895833333333332</v>
          </cell>
          <cell r="C10">
            <v>30.9</v>
          </cell>
          <cell r="D10">
            <v>20.399999999999999</v>
          </cell>
          <cell r="E10">
            <v>79.625</v>
          </cell>
          <cell r="F10">
            <v>97</v>
          </cell>
          <cell r="G10">
            <v>52</v>
          </cell>
          <cell r="H10">
            <v>15.840000000000002</v>
          </cell>
          <cell r="I10" t="str">
            <v>N</v>
          </cell>
          <cell r="J10">
            <v>37.440000000000005</v>
          </cell>
          <cell r="K10">
            <v>0.4</v>
          </cell>
        </row>
        <row r="11">
          <cell r="B11">
            <v>23.895833333333332</v>
          </cell>
          <cell r="C11">
            <v>28.7</v>
          </cell>
          <cell r="D11">
            <v>21.9</v>
          </cell>
          <cell r="E11">
            <v>84.291666666666671</v>
          </cell>
          <cell r="F11">
            <v>94</v>
          </cell>
          <cell r="G11">
            <v>63</v>
          </cell>
          <cell r="H11">
            <v>23.759999999999998</v>
          </cell>
          <cell r="I11" t="str">
            <v>N</v>
          </cell>
          <cell r="J11">
            <v>44.28</v>
          </cell>
          <cell r="K11">
            <v>5</v>
          </cell>
        </row>
        <row r="12">
          <cell r="B12">
            <v>24.200000000000003</v>
          </cell>
          <cell r="C12">
            <v>29.4</v>
          </cell>
          <cell r="D12">
            <v>20.7</v>
          </cell>
          <cell r="E12">
            <v>80.25</v>
          </cell>
          <cell r="F12">
            <v>96</v>
          </cell>
          <cell r="G12">
            <v>57</v>
          </cell>
          <cell r="H12">
            <v>12.96</v>
          </cell>
          <cell r="I12" t="str">
            <v>N</v>
          </cell>
          <cell r="J12">
            <v>30.6</v>
          </cell>
          <cell r="K12">
            <v>1.7999999999999998</v>
          </cell>
        </row>
        <row r="13">
          <cell r="B13">
            <v>24.704166666666669</v>
          </cell>
          <cell r="C13">
            <v>32.1</v>
          </cell>
          <cell r="D13">
            <v>20.5</v>
          </cell>
          <cell r="E13">
            <v>74.625</v>
          </cell>
          <cell r="F13">
            <v>92</v>
          </cell>
          <cell r="G13">
            <v>47</v>
          </cell>
          <cell r="H13">
            <v>11.16</v>
          </cell>
          <cell r="I13" t="str">
            <v>L</v>
          </cell>
          <cell r="J13">
            <v>38.519999999999996</v>
          </cell>
          <cell r="K13">
            <v>5</v>
          </cell>
        </row>
        <row r="14">
          <cell r="B14">
            <v>25.108333333333338</v>
          </cell>
          <cell r="C14">
            <v>31.9</v>
          </cell>
          <cell r="D14">
            <v>19.399999999999999</v>
          </cell>
          <cell r="E14">
            <v>68.5</v>
          </cell>
          <cell r="F14">
            <v>94</v>
          </cell>
          <cell r="G14">
            <v>35</v>
          </cell>
          <cell r="H14">
            <v>13.32</v>
          </cell>
          <cell r="I14" t="str">
            <v>N</v>
          </cell>
          <cell r="J14">
            <v>33.840000000000003</v>
          </cell>
          <cell r="K14">
            <v>0</v>
          </cell>
        </row>
        <row r="15">
          <cell r="B15">
            <v>23.941666666666666</v>
          </cell>
          <cell r="C15">
            <v>31.4</v>
          </cell>
          <cell r="D15">
            <v>18.600000000000001</v>
          </cell>
          <cell r="E15">
            <v>77.625</v>
          </cell>
          <cell r="F15">
            <v>94</v>
          </cell>
          <cell r="G15">
            <v>46</v>
          </cell>
          <cell r="H15">
            <v>12.6</v>
          </cell>
          <cell r="I15" t="str">
            <v>N</v>
          </cell>
          <cell r="J15">
            <v>31.680000000000003</v>
          </cell>
          <cell r="K15">
            <v>36.4</v>
          </cell>
        </row>
        <row r="16">
          <cell r="B16">
            <v>24.241666666666664</v>
          </cell>
          <cell r="C16">
            <v>30</v>
          </cell>
          <cell r="D16">
            <v>19.899999999999999</v>
          </cell>
          <cell r="E16">
            <v>78.833333333333329</v>
          </cell>
          <cell r="F16">
            <v>97</v>
          </cell>
          <cell r="G16">
            <v>50</v>
          </cell>
          <cell r="H16">
            <v>10.08</v>
          </cell>
          <cell r="I16" t="str">
            <v>N</v>
          </cell>
          <cell r="J16">
            <v>21.6</v>
          </cell>
          <cell r="K16">
            <v>0</v>
          </cell>
        </row>
        <row r="17">
          <cell r="B17">
            <v>24.666666666666671</v>
          </cell>
          <cell r="C17">
            <v>31.8</v>
          </cell>
          <cell r="D17">
            <v>20.399999999999999</v>
          </cell>
          <cell r="E17">
            <v>72.083333333333329</v>
          </cell>
          <cell r="F17">
            <v>93</v>
          </cell>
          <cell r="G17">
            <v>31</v>
          </cell>
          <cell r="H17">
            <v>18.36</v>
          </cell>
          <cell r="I17" t="str">
            <v>N</v>
          </cell>
          <cell r="J17">
            <v>34.200000000000003</v>
          </cell>
          <cell r="K17">
            <v>0</v>
          </cell>
        </row>
        <row r="18">
          <cell r="B18">
            <v>25.375000000000004</v>
          </cell>
          <cell r="C18">
            <v>32.9</v>
          </cell>
          <cell r="D18">
            <v>20.7</v>
          </cell>
          <cell r="E18">
            <v>72.125</v>
          </cell>
          <cell r="F18">
            <v>93</v>
          </cell>
          <cell r="G18">
            <v>36</v>
          </cell>
          <cell r="H18">
            <v>15.840000000000002</v>
          </cell>
          <cell r="I18" t="str">
            <v>S</v>
          </cell>
          <cell r="J18">
            <v>33.840000000000003</v>
          </cell>
          <cell r="K18">
            <v>0</v>
          </cell>
        </row>
        <row r="19">
          <cell r="B19">
            <v>25.208333333333329</v>
          </cell>
          <cell r="C19">
            <v>32.6</v>
          </cell>
          <cell r="D19">
            <v>19.7</v>
          </cell>
          <cell r="E19">
            <v>74.916666666666671</v>
          </cell>
          <cell r="F19">
            <v>95</v>
          </cell>
          <cell r="G19">
            <v>44</v>
          </cell>
          <cell r="H19">
            <v>22.32</v>
          </cell>
          <cell r="I19" t="str">
            <v>NO</v>
          </cell>
          <cell r="J19">
            <v>38.519999999999996</v>
          </cell>
          <cell r="K19">
            <v>0</v>
          </cell>
        </row>
        <row r="20">
          <cell r="B20">
            <v>25.983333333333334</v>
          </cell>
          <cell r="C20">
            <v>32.9</v>
          </cell>
          <cell r="D20">
            <v>20.2</v>
          </cell>
          <cell r="E20">
            <v>71.125</v>
          </cell>
          <cell r="F20">
            <v>93</v>
          </cell>
          <cell r="G20">
            <v>38</v>
          </cell>
          <cell r="H20">
            <v>16.920000000000002</v>
          </cell>
          <cell r="I20" t="str">
            <v>N</v>
          </cell>
          <cell r="J20">
            <v>35.64</v>
          </cell>
          <cell r="K20">
            <v>0.2</v>
          </cell>
        </row>
        <row r="21">
          <cell r="B21">
            <v>26.854166666666668</v>
          </cell>
          <cell r="C21">
            <v>33.700000000000003</v>
          </cell>
          <cell r="D21">
            <v>20.5</v>
          </cell>
          <cell r="E21">
            <v>66.708333333333329</v>
          </cell>
          <cell r="F21">
            <v>93</v>
          </cell>
          <cell r="G21">
            <v>34</v>
          </cell>
          <cell r="H21">
            <v>14.76</v>
          </cell>
          <cell r="I21" t="str">
            <v>NO</v>
          </cell>
          <cell r="J21">
            <v>32.76</v>
          </cell>
          <cell r="K21">
            <v>0.2</v>
          </cell>
        </row>
        <row r="22">
          <cell r="B22">
            <v>24.408333333333335</v>
          </cell>
          <cell r="C22">
            <v>29.3</v>
          </cell>
          <cell r="D22">
            <v>21.5</v>
          </cell>
          <cell r="E22">
            <v>73</v>
          </cell>
          <cell r="F22">
            <v>86</v>
          </cell>
          <cell r="G22">
            <v>52</v>
          </cell>
          <cell r="H22">
            <v>26.28</v>
          </cell>
          <cell r="I22" t="str">
            <v>NE</v>
          </cell>
          <cell r="J22">
            <v>47.88</v>
          </cell>
          <cell r="K22">
            <v>0</v>
          </cell>
        </row>
        <row r="23">
          <cell r="B23">
            <v>24.204166666666669</v>
          </cell>
          <cell r="C23">
            <v>29.8</v>
          </cell>
          <cell r="D23">
            <v>20.9</v>
          </cell>
          <cell r="E23">
            <v>77.75</v>
          </cell>
          <cell r="F23">
            <v>92</v>
          </cell>
          <cell r="G23">
            <v>56</v>
          </cell>
          <cell r="H23">
            <v>22.32</v>
          </cell>
          <cell r="I23" t="str">
            <v>SO</v>
          </cell>
          <cell r="J23">
            <v>37.440000000000005</v>
          </cell>
          <cell r="K23">
            <v>0</v>
          </cell>
        </row>
        <row r="24">
          <cell r="B24">
            <v>23.804166666666664</v>
          </cell>
          <cell r="C24">
            <v>31.2</v>
          </cell>
          <cell r="D24">
            <v>20.5</v>
          </cell>
          <cell r="E24">
            <v>82.875</v>
          </cell>
          <cell r="F24">
            <v>97</v>
          </cell>
          <cell r="G24">
            <v>45</v>
          </cell>
          <cell r="H24">
            <v>14.76</v>
          </cell>
          <cell r="I24" t="str">
            <v>O</v>
          </cell>
          <cell r="J24">
            <v>33.119999999999997</v>
          </cell>
          <cell r="K24">
            <v>10.199999999999999</v>
          </cell>
        </row>
        <row r="25">
          <cell r="B25">
            <v>24.883333333333329</v>
          </cell>
          <cell r="C25">
            <v>32.4</v>
          </cell>
          <cell r="D25">
            <v>19.100000000000001</v>
          </cell>
          <cell r="E25">
            <v>75.416666666666671</v>
          </cell>
          <cell r="F25">
            <v>97</v>
          </cell>
          <cell r="G25">
            <v>38</v>
          </cell>
          <cell r="H25">
            <v>14.76</v>
          </cell>
          <cell r="I25" t="str">
            <v>S</v>
          </cell>
          <cell r="J25">
            <v>30.96</v>
          </cell>
          <cell r="K25">
            <v>3.4000000000000004</v>
          </cell>
        </row>
        <row r="26">
          <cell r="B26">
            <v>26.412500000000005</v>
          </cell>
          <cell r="C26">
            <v>34.6</v>
          </cell>
          <cell r="D26">
            <v>20</v>
          </cell>
          <cell r="E26">
            <v>68.666666666666671</v>
          </cell>
          <cell r="F26">
            <v>93</v>
          </cell>
          <cell r="G26">
            <v>34</v>
          </cell>
          <cell r="H26">
            <v>16.2</v>
          </cell>
          <cell r="I26" t="str">
            <v>S</v>
          </cell>
          <cell r="J26">
            <v>30.6</v>
          </cell>
          <cell r="K26">
            <v>0</v>
          </cell>
        </row>
        <row r="27">
          <cell r="B27">
            <v>27.295833333333345</v>
          </cell>
          <cell r="C27">
            <v>36.200000000000003</v>
          </cell>
          <cell r="D27">
            <v>21.1</v>
          </cell>
          <cell r="E27">
            <v>66.75</v>
          </cell>
          <cell r="F27">
            <v>92</v>
          </cell>
          <cell r="G27">
            <v>28</v>
          </cell>
          <cell r="H27">
            <v>22.32</v>
          </cell>
          <cell r="I27" t="str">
            <v>L</v>
          </cell>
          <cell r="J27">
            <v>57.960000000000008</v>
          </cell>
          <cell r="K27">
            <v>0.8</v>
          </cell>
        </row>
        <row r="28">
          <cell r="B28">
            <v>24.891666666666669</v>
          </cell>
          <cell r="C28">
            <v>32.799999999999997</v>
          </cell>
          <cell r="D28">
            <v>20.8</v>
          </cell>
          <cell r="E28">
            <v>74.791666666666671</v>
          </cell>
          <cell r="F28">
            <v>95</v>
          </cell>
          <cell r="G28">
            <v>34</v>
          </cell>
          <cell r="H28">
            <v>22.32</v>
          </cell>
          <cell r="I28" t="str">
            <v>L</v>
          </cell>
          <cell r="J28">
            <v>41.76</v>
          </cell>
          <cell r="K28">
            <v>26.4</v>
          </cell>
        </row>
        <row r="29">
          <cell r="B29">
            <v>24.587500000000002</v>
          </cell>
          <cell r="C29">
            <v>31.5</v>
          </cell>
          <cell r="D29">
            <v>20.2</v>
          </cell>
          <cell r="E29">
            <v>74.916666666666671</v>
          </cell>
          <cell r="F29">
            <v>93</v>
          </cell>
          <cell r="G29">
            <v>43</v>
          </cell>
          <cell r="H29">
            <v>23.759999999999998</v>
          </cell>
          <cell r="I29" t="str">
            <v>L</v>
          </cell>
          <cell r="J29">
            <v>40.32</v>
          </cell>
          <cell r="K29">
            <v>0.2</v>
          </cell>
        </row>
        <row r="30">
          <cell r="B30">
            <v>24.370833333333337</v>
          </cell>
          <cell r="C30">
            <v>30.1</v>
          </cell>
          <cell r="D30">
            <v>19.100000000000001</v>
          </cell>
          <cell r="E30">
            <v>83.208333333333329</v>
          </cell>
          <cell r="F30">
            <v>98</v>
          </cell>
          <cell r="G30">
            <v>58</v>
          </cell>
          <cell r="H30">
            <v>15.48</v>
          </cell>
          <cell r="I30" t="str">
            <v>NO</v>
          </cell>
          <cell r="J30">
            <v>71.28</v>
          </cell>
          <cell r="K30">
            <v>34.799999999999997</v>
          </cell>
        </row>
        <row r="31">
          <cell r="B31">
            <v>22.916666666666668</v>
          </cell>
          <cell r="C31">
            <v>29</v>
          </cell>
          <cell r="D31">
            <v>19.600000000000001</v>
          </cell>
          <cell r="E31">
            <v>83.958333333333329</v>
          </cell>
          <cell r="F31">
            <v>99</v>
          </cell>
          <cell r="G31">
            <v>56</v>
          </cell>
          <cell r="H31">
            <v>18.36</v>
          </cell>
          <cell r="I31" t="str">
            <v>L</v>
          </cell>
          <cell r="J31">
            <v>47.519999999999996</v>
          </cell>
          <cell r="K31">
            <v>32.200000000000003</v>
          </cell>
        </row>
        <row r="32">
          <cell r="B32">
            <v>22.337500000000002</v>
          </cell>
          <cell r="C32">
            <v>29.4</v>
          </cell>
          <cell r="D32">
            <v>19.7</v>
          </cell>
          <cell r="E32">
            <v>83.166666666666671</v>
          </cell>
          <cell r="F32">
            <v>95</v>
          </cell>
          <cell r="G32">
            <v>50</v>
          </cell>
          <cell r="H32">
            <v>23.400000000000002</v>
          </cell>
          <cell r="I32" t="str">
            <v>NE</v>
          </cell>
          <cell r="J32">
            <v>45</v>
          </cell>
          <cell r="K32">
            <v>5.8000000000000007</v>
          </cell>
        </row>
        <row r="33">
          <cell r="B33">
            <v>23.891666666666666</v>
          </cell>
          <cell r="C33">
            <v>30.4</v>
          </cell>
          <cell r="D33">
            <v>19.600000000000001</v>
          </cell>
          <cell r="E33">
            <v>79.416666666666671</v>
          </cell>
          <cell r="F33">
            <v>95</v>
          </cell>
          <cell r="G33">
            <v>56</v>
          </cell>
          <cell r="H33">
            <v>17.28</v>
          </cell>
          <cell r="I33" t="str">
            <v>SO</v>
          </cell>
          <cell r="J33">
            <v>27.36</v>
          </cell>
          <cell r="K33">
            <v>0</v>
          </cell>
        </row>
        <row r="34">
          <cell r="B34">
            <v>25.074999999999999</v>
          </cell>
          <cell r="C34">
            <v>32.4</v>
          </cell>
          <cell r="D34">
            <v>19.8</v>
          </cell>
          <cell r="E34">
            <v>70.5</v>
          </cell>
          <cell r="F34">
            <v>93</v>
          </cell>
          <cell r="G34">
            <v>41</v>
          </cell>
          <cell r="H34">
            <v>11.520000000000001</v>
          </cell>
          <cell r="I34" t="str">
            <v>L</v>
          </cell>
          <cell r="J34">
            <v>33.480000000000004</v>
          </cell>
          <cell r="K34">
            <v>2.4000000000000004</v>
          </cell>
        </row>
        <row r="35">
          <cell r="B35">
            <v>25.824999999999999</v>
          </cell>
          <cell r="C35">
            <v>33.299999999999997</v>
          </cell>
          <cell r="D35">
            <v>20</v>
          </cell>
          <cell r="E35">
            <v>71.083333333333329</v>
          </cell>
          <cell r="F35">
            <v>94</v>
          </cell>
          <cell r="G35">
            <v>40</v>
          </cell>
          <cell r="H35">
            <v>15.120000000000001</v>
          </cell>
          <cell r="I35" t="str">
            <v>L</v>
          </cell>
          <cell r="J35">
            <v>30.6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27.299999999999997</v>
          </cell>
          <cell r="C5">
            <v>31.5</v>
          </cell>
          <cell r="D5">
            <v>24.3</v>
          </cell>
          <cell r="E5">
            <v>81.416666666666671</v>
          </cell>
          <cell r="F5">
            <v>96</v>
          </cell>
          <cell r="G5">
            <v>58</v>
          </cell>
          <cell r="H5">
            <v>25.2</v>
          </cell>
          <cell r="I5" t="str">
            <v>N</v>
          </cell>
          <cell r="J5">
            <v>39.96</v>
          </cell>
          <cell r="K5">
            <v>4.2</v>
          </cell>
        </row>
        <row r="6">
          <cell r="B6">
            <v>28.416666666666661</v>
          </cell>
          <cell r="C6">
            <v>34.4</v>
          </cell>
          <cell r="D6">
            <v>24.2</v>
          </cell>
          <cell r="E6">
            <v>73.25</v>
          </cell>
          <cell r="F6">
            <v>95</v>
          </cell>
          <cell r="G6">
            <v>48</v>
          </cell>
          <cell r="H6">
            <v>16.559999999999999</v>
          </cell>
          <cell r="I6" t="str">
            <v>NO</v>
          </cell>
          <cell r="J6">
            <v>34.92</v>
          </cell>
          <cell r="K6">
            <v>0</v>
          </cell>
        </row>
        <row r="7">
          <cell r="B7">
            <v>28.516666666666669</v>
          </cell>
          <cell r="C7">
            <v>34.9</v>
          </cell>
          <cell r="D7">
            <v>23.7</v>
          </cell>
          <cell r="E7">
            <v>72.666666666666671</v>
          </cell>
          <cell r="F7">
            <v>95</v>
          </cell>
          <cell r="G7">
            <v>45</v>
          </cell>
          <cell r="H7">
            <v>19.440000000000001</v>
          </cell>
          <cell r="I7" t="str">
            <v>NO</v>
          </cell>
          <cell r="J7">
            <v>34.92</v>
          </cell>
          <cell r="K7">
            <v>1.4</v>
          </cell>
        </row>
        <row r="8">
          <cell r="B8">
            <v>26.529166666666665</v>
          </cell>
          <cell r="C8">
            <v>30.3</v>
          </cell>
          <cell r="D8">
            <v>23.6</v>
          </cell>
          <cell r="E8">
            <v>80.541666666666671</v>
          </cell>
          <cell r="F8">
            <v>94</v>
          </cell>
          <cell r="G8">
            <v>63</v>
          </cell>
          <cell r="H8">
            <v>18.36</v>
          </cell>
          <cell r="I8" t="str">
            <v>N</v>
          </cell>
          <cell r="J8">
            <v>32.76</v>
          </cell>
          <cell r="K8">
            <v>11.2</v>
          </cell>
        </row>
        <row r="9">
          <cell r="B9">
            <v>25.337500000000006</v>
          </cell>
          <cell r="C9">
            <v>29.8</v>
          </cell>
          <cell r="D9">
            <v>22.6</v>
          </cell>
          <cell r="E9">
            <v>87.125</v>
          </cell>
          <cell r="F9">
            <v>97</v>
          </cell>
          <cell r="G9">
            <v>64</v>
          </cell>
          <cell r="H9">
            <v>24.840000000000003</v>
          </cell>
          <cell r="I9" t="str">
            <v>N</v>
          </cell>
          <cell r="J9">
            <v>38.159999999999997</v>
          </cell>
          <cell r="K9">
            <v>18.2</v>
          </cell>
        </row>
        <row r="10">
          <cell r="B10">
            <v>24.954166666666669</v>
          </cell>
          <cell r="C10">
            <v>30.5</v>
          </cell>
          <cell r="D10">
            <v>22</v>
          </cell>
          <cell r="E10">
            <v>86.291666666666671</v>
          </cell>
          <cell r="F10">
            <v>98</v>
          </cell>
          <cell r="G10">
            <v>59</v>
          </cell>
          <cell r="H10">
            <v>20.16</v>
          </cell>
          <cell r="I10" t="str">
            <v>N</v>
          </cell>
          <cell r="J10">
            <v>56.88</v>
          </cell>
          <cell r="K10">
            <v>28.2</v>
          </cell>
        </row>
        <row r="11">
          <cell r="B11">
            <v>27.762500000000003</v>
          </cell>
          <cell r="C11">
            <v>33.700000000000003</v>
          </cell>
          <cell r="D11">
            <v>23.5</v>
          </cell>
          <cell r="E11">
            <v>71.625</v>
          </cell>
          <cell r="F11">
            <v>95</v>
          </cell>
          <cell r="G11">
            <v>43</v>
          </cell>
          <cell r="H11">
            <v>23.400000000000002</v>
          </cell>
          <cell r="I11" t="str">
            <v>N</v>
          </cell>
          <cell r="J11">
            <v>37.080000000000005</v>
          </cell>
          <cell r="K11">
            <v>0</v>
          </cell>
        </row>
        <row r="12">
          <cell r="B12">
            <v>27.591666666666669</v>
          </cell>
          <cell r="C12">
            <v>33.700000000000003</v>
          </cell>
          <cell r="D12">
            <v>21.7</v>
          </cell>
          <cell r="E12">
            <v>74.583333333333329</v>
          </cell>
          <cell r="F12">
            <v>98</v>
          </cell>
          <cell r="G12">
            <v>49</v>
          </cell>
          <cell r="H12">
            <v>18</v>
          </cell>
          <cell r="I12" t="str">
            <v>NO</v>
          </cell>
          <cell r="J12">
            <v>36.72</v>
          </cell>
          <cell r="K12">
            <v>2.6000000000000005</v>
          </cell>
        </row>
        <row r="13">
          <cell r="B13">
            <v>28.329166666666669</v>
          </cell>
          <cell r="C13">
            <v>33.9</v>
          </cell>
          <cell r="D13">
            <v>22</v>
          </cell>
          <cell r="E13">
            <v>67.416666666666671</v>
          </cell>
          <cell r="F13">
            <v>90</v>
          </cell>
          <cell r="G13">
            <v>45</v>
          </cell>
          <cell r="H13">
            <v>16.2</v>
          </cell>
          <cell r="I13" t="str">
            <v>L</v>
          </cell>
          <cell r="J13">
            <v>48.96</v>
          </cell>
          <cell r="K13">
            <v>0</v>
          </cell>
        </row>
        <row r="14">
          <cell r="B14">
            <v>27.699999999999992</v>
          </cell>
          <cell r="C14">
            <v>34</v>
          </cell>
          <cell r="D14">
            <v>23</v>
          </cell>
          <cell r="E14">
            <v>70.416666666666671</v>
          </cell>
          <cell r="F14">
            <v>95</v>
          </cell>
          <cell r="G14">
            <v>35</v>
          </cell>
          <cell r="H14">
            <v>14.4</v>
          </cell>
          <cell r="I14" t="str">
            <v>NE</v>
          </cell>
          <cell r="J14">
            <v>34.200000000000003</v>
          </cell>
          <cell r="K14">
            <v>0.2</v>
          </cell>
        </row>
        <row r="15">
          <cell r="B15">
            <v>27.612499999999997</v>
          </cell>
          <cell r="C15">
            <v>34.6</v>
          </cell>
          <cell r="D15">
            <v>22.3</v>
          </cell>
          <cell r="E15">
            <v>69.208333333333329</v>
          </cell>
          <cell r="F15">
            <v>93</v>
          </cell>
          <cell r="G15">
            <v>45</v>
          </cell>
          <cell r="H15">
            <v>14.4</v>
          </cell>
          <cell r="I15" t="str">
            <v>NO</v>
          </cell>
          <cell r="J15">
            <v>28.44</v>
          </cell>
          <cell r="K15">
            <v>0</v>
          </cell>
        </row>
        <row r="16">
          <cell r="B16">
            <v>26.608333333333334</v>
          </cell>
          <cell r="C16">
            <v>33.9</v>
          </cell>
          <cell r="D16">
            <v>21.9</v>
          </cell>
          <cell r="E16">
            <v>73.875</v>
          </cell>
          <cell r="F16">
            <v>93</v>
          </cell>
          <cell r="G16">
            <v>43</v>
          </cell>
          <cell r="H16">
            <v>13.68</v>
          </cell>
          <cell r="I16" t="str">
            <v>N</v>
          </cell>
          <cell r="J16">
            <v>42.12</v>
          </cell>
          <cell r="K16">
            <v>7.8</v>
          </cell>
        </row>
        <row r="17">
          <cell r="B17">
            <v>27.316666666666677</v>
          </cell>
          <cell r="C17">
            <v>33.6</v>
          </cell>
          <cell r="D17">
            <v>22.8</v>
          </cell>
          <cell r="E17">
            <v>72.375</v>
          </cell>
          <cell r="F17">
            <v>95</v>
          </cell>
          <cell r="G17">
            <v>46</v>
          </cell>
          <cell r="H17">
            <v>21.240000000000002</v>
          </cell>
          <cell r="I17" t="str">
            <v>NE</v>
          </cell>
          <cell r="J17">
            <v>42.84</v>
          </cell>
          <cell r="K17">
            <v>0</v>
          </cell>
        </row>
        <row r="18">
          <cell r="B18">
            <v>27.779166666666669</v>
          </cell>
          <cell r="C18">
            <v>34.9</v>
          </cell>
          <cell r="D18">
            <v>22.1</v>
          </cell>
          <cell r="E18">
            <v>71.958333333333329</v>
          </cell>
          <cell r="F18">
            <v>94</v>
          </cell>
          <cell r="G18">
            <v>42</v>
          </cell>
          <cell r="H18">
            <v>13.68</v>
          </cell>
          <cell r="I18" t="str">
            <v>L</v>
          </cell>
          <cell r="J18">
            <v>21.6</v>
          </cell>
          <cell r="K18">
            <v>0</v>
          </cell>
        </row>
        <row r="19">
          <cell r="B19">
            <v>28.524999999999995</v>
          </cell>
          <cell r="C19">
            <v>35.799999999999997</v>
          </cell>
          <cell r="D19">
            <v>23.4</v>
          </cell>
          <cell r="E19">
            <v>73.583333333333329</v>
          </cell>
          <cell r="F19">
            <v>95</v>
          </cell>
          <cell r="G19">
            <v>36</v>
          </cell>
          <cell r="H19">
            <v>24.840000000000003</v>
          </cell>
          <cell r="I19" t="str">
            <v>N</v>
          </cell>
          <cell r="J19">
            <v>36.36</v>
          </cell>
          <cell r="K19">
            <v>0</v>
          </cell>
        </row>
        <row r="20">
          <cell r="B20">
            <v>28.8</v>
          </cell>
          <cell r="C20">
            <v>36</v>
          </cell>
          <cell r="D20">
            <v>22.6</v>
          </cell>
          <cell r="E20">
            <v>66.083333333333329</v>
          </cell>
          <cell r="F20">
            <v>92</v>
          </cell>
          <cell r="G20">
            <v>39</v>
          </cell>
          <cell r="H20">
            <v>14.04</v>
          </cell>
          <cell r="I20" t="str">
            <v>NO</v>
          </cell>
          <cell r="J20">
            <v>34.92</v>
          </cell>
          <cell r="K20">
            <v>0</v>
          </cell>
        </row>
        <row r="21">
          <cell r="B21">
            <v>27.916666666666671</v>
          </cell>
          <cell r="C21">
            <v>36</v>
          </cell>
          <cell r="D21">
            <v>23.2</v>
          </cell>
          <cell r="E21">
            <v>72.583333333333329</v>
          </cell>
          <cell r="F21">
            <v>94</v>
          </cell>
          <cell r="G21">
            <v>41</v>
          </cell>
          <cell r="H21">
            <v>16.920000000000002</v>
          </cell>
          <cell r="I21" t="str">
            <v>NO</v>
          </cell>
          <cell r="J21">
            <v>29.880000000000003</v>
          </cell>
          <cell r="K21">
            <v>0</v>
          </cell>
        </row>
        <row r="22">
          <cell r="B22">
            <v>27.162499999999998</v>
          </cell>
          <cell r="C22">
            <v>33.1</v>
          </cell>
          <cell r="D22">
            <v>22.7</v>
          </cell>
          <cell r="E22">
            <v>72.5</v>
          </cell>
          <cell r="F22">
            <v>93</v>
          </cell>
          <cell r="G22">
            <v>45</v>
          </cell>
          <cell r="H22">
            <v>12.96</v>
          </cell>
          <cell r="I22" t="str">
            <v>N</v>
          </cell>
          <cell r="J22">
            <v>23.040000000000003</v>
          </cell>
          <cell r="K22">
            <v>0.2</v>
          </cell>
        </row>
        <row r="23">
          <cell r="B23">
            <v>26.775000000000006</v>
          </cell>
          <cell r="C23">
            <v>33.299999999999997</v>
          </cell>
          <cell r="D23">
            <v>23.6</v>
          </cell>
          <cell r="E23">
            <v>76.291666666666671</v>
          </cell>
          <cell r="F23">
            <v>93</v>
          </cell>
          <cell r="G23">
            <v>50</v>
          </cell>
          <cell r="H23">
            <v>21.6</v>
          </cell>
          <cell r="I23" t="str">
            <v>SO</v>
          </cell>
          <cell r="J23">
            <v>40.680000000000007</v>
          </cell>
          <cell r="K23">
            <v>10.399999999999999</v>
          </cell>
        </row>
        <row r="24">
          <cell r="B24">
            <v>26.400000000000002</v>
          </cell>
          <cell r="C24">
            <v>33</v>
          </cell>
          <cell r="D24">
            <v>21.1</v>
          </cell>
          <cell r="E24">
            <v>79.791666666666671</v>
          </cell>
          <cell r="F24">
            <v>97</v>
          </cell>
          <cell r="G24">
            <v>49</v>
          </cell>
          <cell r="H24">
            <v>20.16</v>
          </cell>
          <cell r="I24" t="str">
            <v>SO</v>
          </cell>
          <cell r="J24">
            <v>36.36</v>
          </cell>
          <cell r="K24">
            <v>0.2</v>
          </cell>
        </row>
        <row r="25">
          <cell r="B25">
            <v>27.854166666666668</v>
          </cell>
          <cell r="C25">
            <v>35.299999999999997</v>
          </cell>
          <cell r="D25">
            <v>22.2</v>
          </cell>
          <cell r="E25">
            <v>73.875</v>
          </cell>
          <cell r="F25">
            <v>93</v>
          </cell>
          <cell r="G25">
            <v>44</v>
          </cell>
          <cell r="H25">
            <v>14.04</v>
          </cell>
          <cell r="I25" t="str">
            <v>NO</v>
          </cell>
          <cell r="J25">
            <v>39.96</v>
          </cell>
          <cell r="K25">
            <v>0</v>
          </cell>
        </row>
        <row r="26">
          <cell r="B26">
            <v>30.025000000000002</v>
          </cell>
          <cell r="C26">
            <v>37.299999999999997</v>
          </cell>
          <cell r="D26">
            <v>23.2</v>
          </cell>
          <cell r="E26">
            <v>65.625</v>
          </cell>
          <cell r="F26">
            <v>94</v>
          </cell>
          <cell r="G26">
            <v>29</v>
          </cell>
          <cell r="H26">
            <v>13.68</v>
          </cell>
          <cell r="I26" t="str">
            <v>NO</v>
          </cell>
          <cell r="J26">
            <v>23.040000000000003</v>
          </cell>
          <cell r="K26">
            <v>0</v>
          </cell>
        </row>
        <row r="27">
          <cell r="B27">
            <v>30.133333333333329</v>
          </cell>
          <cell r="C27">
            <v>36.5</v>
          </cell>
          <cell r="D27">
            <v>25</v>
          </cell>
          <cell r="E27">
            <v>68.458333333333329</v>
          </cell>
          <cell r="F27">
            <v>91</v>
          </cell>
          <cell r="G27">
            <v>40</v>
          </cell>
          <cell r="H27">
            <v>14.76</v>
          </cell>
          <cell r="I27" t="str">
            <v>L</v>
          </cell>
          <cell r="J27">
            <v>23.759999999999998</v>
          </cell>
          <cell r="K27">
            <v>0</v>
          </cell>
        </row>
        <row r="28">
          <cell r="B28">
            <v>28.07083333333334</v>
          </cell>
          <cell r="C28">
            <v>36.5</v>
          </cell>
          <cell r="D28">
            <v>23.1</v>
          </cell>
          <cell r="E28">
            <v>72.541666666666671</v>
          </cell>
          <cell r="F28">
            <v>94</v>
          </cell>
          <cell r="G28">
            <v>40</v>
          </cell>
          <cell r="H28">
            <v>21.6</v>
          </cell>
          <cell r="I28" t="str">
            <v>SO</v>
          </cell>
          <cell r="J28">
            <v>55.440000000000005</v>
          </cell>
          <cell r="K28">
            <v>4</v>
          </cell>
        </row>
        <row r="29">
          <cell r="B29">
            <v>27.291666666666668</v>
          </cell>
          <cell r="C29">
            <v>34.5</v>
          </cell>
          <cell r="D29">
            <v>22</v>
          </cell>
          <cell r="E29">
            <v>76.125</v>
          </cell>
          <cell r="F29">
            <v>98</v>
          </cell>
          <cell r="G29">
            <v>45</v>
          </cell>
          <cell r="H29">
            <v>19.8</v>
          </cell>
          <cell r="I29" t="str">
            <v>SE</v>
          </cell>
          <cell r="J29">
            <v>35.64</v>
          </cell>
          <cell r="K29">
            <v>1</v>
          </cell>
        </row>
        <row r="30">
          <cell r="B30">
            <v>25.824999999999999</v>
          </cell>
          <cell r="C30">
            <v>32.200000000000003</v>
          </cell>
          <cell r="D30">
            <v>21.3</v>
          </cell>
          <cell r="E30">
            <v>80.291666666666671</v>
          </cell>
          <cell r="F30">
            <v>96</v>
          </cell>
          <cell r="G30">
            <v>60</v>
          </cell>
          <cell r="H30">
            <v>31.319999999999997</v>
          </cell>
          <cell r="I30" t="str">
            <v>NE</v>
          </cell>
          <cell r="J30">
            <v>45.72</v>
          </cell>
          <cell r="K30">
            <v>22.599999999999998</v>
          </cell>
        </row>
        <row r="31">
          <cell r="B31">
            <v>23.925000000000001</v>
          </cell>
          <cell r="C31">
            <v>29.8</v>
          </cell>
          <cell r="D31">
            <v>20.3</v>
          </cell>
          <cell r="E31">
            <v>80.958333333333329</v>
          </cell>
          <cell r="F31">
            <v>97</v>
          </cell>
          <cell r="G31">
            <v>56</v>
          </cell>
          <cell r="H31">
            <v>29.16</v>
          </cell>
          <cell r="I31" t="str">
            <v>NE</v>
          </cell>
          <cell r="J31">
            <v>49.680000000000007</v>
          </cell>
          <cell r="K31">
            <v>6.6000000000000005</v>
          </cell>
        </row>
        <row r="32">
          <cell r="B32">
            <v>26.395833333333339</v>
          </cell>
          <cell r="C32">
            <v>33.9</v>
          </cell>
          <cell r="D32">
            <v>21.2</v>
          </cell>
          <cell r="E32">
            <v>75.333333333333329</v>
          </cell>
          <cell r="F32">
            <v>95</v>
          </cell>
          <cell r="G32">
            <v>45</v>
          </cell>
          <cell r="H32">
            <v>18.720000000000002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27.791666666666661</v>
          </cell>
          <cell r="C33">
            <v>35.799999999999997</v>
          </cell>
          <cell r="D33">
            <v>21.3</v>
          </cell>
          <cell r="E33">
            <v>71.375</v>
          </cell>
          <cell r="F33">
            <v>94</v>
          </cell>
          <cell r="G33">
            <v>39</v>
          </cell>
          <cell r="H33">
            <v>16.2</v>
          </cell>
          <cell r="I33" t="str">
            <v>SO</v>
          </cell>
          <cell r="J33">
            <v>25.2</v>
          </cell>
          <cell r="K33">
            <v>0</v>
          </cell>
        </row>
        <row r="34">
          <cell r="B34">
            <v>28.849999999999998</v>
          </cell>
          <cell r="C34">
            <v>35.799999999999997</v>
          </cell>
          <cell r="D34">
            <v>23.1</v>
          </cell>
          <cell r="E34">
            <v>67.375</v>
          </cell>
          <cell r="F34">
            <v>93</v>
          </cell>
          <cell r="G34">
            <v>37</v>
          </cell>
          <cell r="H34">
            <v>13.68</v>
          </cell>
          <cell r="I34" t="str">
            <v>SO</v>
          </cell>
          <cell r="J34">
            <v>29.880000000000003</v>
          </cell>
          <cell r="K34">
            <v>0</v>
          </cell>
        </row>
        <row r="35">
          <cell r="B35">
            <v>29.725000000000005</v>
          </cell>
          <cell r="C35">
            <v>37.1</v>
          </cell>
          <cell r="D35">
            <v>24.3</v>
          </cell>
          <cell r="E35">
            <v>63.416666666666664</v>
          </cell>
          <cell r="F35">
            <v>91</v>
          </cell>
          <cell r="G35">
            <v>32</v>
          </cell>
          <cell r="H35">
            <v>12.96</v>
          </cell>
          <cell r="I35" t="str">
            <v>SO</v>
          </cell>
          <cell r="J35">
            <v>25.56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27.862500000000001</v>
          </cell>
          <cell r="C5">
            <v>34.299999999999997</v>
          </cell>
          <cell r="D5">
            <v>23.4</v>
          </cell>
          <cell r="E5">
            <v>78.25</v>
          </cell>
          <cell r="F5">
            <v>95</v>
          </cell>
          <cell r="G5">
            <v>48</v>
          </cell>
          <cell r="H5">
            <v>12.6</v>
          </cell>
          <cell r="I5" t="str">
            <v>N</v>
          </cell>
          <cell r="J5">
            <v>28.08</v>
          </cell>
          <cell r="K5">
            <v>3.6</v>
          </cell>
        </row>
        <row r="6">
          <cell r="B6">
            <v>26.724999999999994</v>
          </cell>
          <cell r="C6">
            <v>33.6</v>
          </cell>
          <cell r="D6">
            <v>22.6</v>
          </cell>
          <cell r="E6">
            <v>83.208333333333329</v>
          </cell>
          <cell r="F6">
            <v>96</v>
          </cell>
          <cell r="G6">
            <v>49</v>
          </cell>
          <cell r="H6">
            <v>10.08</v>
          </cell>
          <cell r="I6" t="str">
            <v>NE</v>
          </cell>
          <cell r="J6">
            <v>30.240000000000002</v>
          </cell>
          <cell r="K6">
            <v>25.799999999999997</v>
          </cell>
        </row>
        <row r="7">
          <cell r="B7">
            <v>27.733333333333338</v>
          </cell>
          <cell r="C7">
            <v>34.1</v>
          </cell>
          <cell r="D7">
            <v>22.7</v>
          </cell>
          <cell r="E7">
            <v>72.833333333333329</v>
          </cell>
          <cell r="F7">
            <v>94</v>
          </cell>
          <cell r="G7">
            <v>45</v>
          </cell>
          <cell r="H7">
            <v>16.559999999999999</v>
          </cell>
          <cell r="I7" t="str">
            <v>N</v>
          </cell>
          <cell r="J7">
            <v>34.92</v>
          </cell>
          <cell r="K7">
            <v>0</v>
          </cell>
        </row>
        <row r="8">
          <cell r="B8">
            <v>27.387499999999999</v>
          </cell>
          <cell r="C8">
            <v>34.4</v>
          </cell>
          <cell r="D8">
            <v>22.9</v>
          </cell>
          <cell r="E8">
            <v>74.916666666666671</v>
          </cell>
          <cell r="F8">
            <v>92</v>
          </cell>
          <cell r="G8">
            <v>47</v>
          </cell>
          <cell r="H8">
            <v>22.32</v>
          </cell>
          <cell r="I8" t="str">
            <v>N</v>
          </cell>
          <cell r="J8">
            <v>39.24</v>
          </cell>
          <cell r="K8">
            <v>2.4</v>
          </cell>
        </row>
        <row r="9">
          <cell r="B9">
            <v>24.462499999999995</v>
          </cell>
          <cell r="C9">
            <v>29.3</v>
          </cell>
          <cell r="D9">
            <v>22.3</v>
          </cell>
          <cell r="E9">
            <v>85</v>
          </cell>
          <cell r="F9">
            <v>96</v>
          </cell>
          <cell r="G9">
            <v>64</v>
          </cell>
          <cell r="H9">
            <v>15.48</v>
          </cell>
          <cell r="I9" t="str">
            <v>N</v>
          </cell>
          <cell r="J9">
            <v>32.04</v>
          </cell>
          <cell r="K9">
            <v>2.2000000000000002</v>
          </cell>
        </row>
        <row r="10">
          <cell r="B10">
            <v>25.020833333333332</v>
          </cell>
          <cell r="C10">
            <v>32.5</v>
          </cell>
          <cell r="D10">
            <v>21.7</v>
          </cell>
          <cell r="E10">
            <v>82.375</v>
          </cell>
          <cell r="F10">
            <v>95</v>
          </cell>
          <cell r="G10">
            <v>54</v>
          </cell>
          <cell r="H10">
            <v>16.559999999999999</v>
          </cell>
          <cell r="I10" t="str">
            <v>N</v>
          </cell>
          <cell r="J10">
            <v>31.319999999999997</v>
          </cell>
          <cell r="K10">
            <v>15.8</v>
          </cell>
        </row>
        <row r="11">
          <cell r="B11">
            <v>24.870833333333323</v>
          </cell>
          <cell r="C11">
            <v>32.299999999999997</v>
          </cell>
          <cell r="D11">
            <v>20.2</v>
          </cell>
          <cell r="E11">
            <v>83.916666666666671</v>
          </cell>
          <cell r="F11">
            <v>96</v>
          </cell>
          <cell r="G11">
            <v>53</v>
          </cell>
          <cell r="H11">
            <v>19.8</v>
          </cell>
          <cell r="I11" t="str">
            <v>N</v>
          </cell>
          <cell r="J11">
            <v>47.519999999999996</v>
          </cell>
          <cell r="K11">
            <v>4</v>
          </cell>
        </row>
        <row r="12">
          <cell r="B12">
            <v>24.229166666666668</v>
          </cell>
          <cell r="C12">
            <v>29.1</v>
          </cell>
          <cell r="D12">
            <v>20.3</v>
          </cell>
          <cell r="E12">
            <v>89.25</v>
          </cell>
          <cell r="F12">
            <v>96</v>
          </cell>
          <cell r="G12">
            <v>70</v>
          </cell>
          <cell r="H12">
            <v>25.92</v>
          </cell>
          <cell r="I12" t="str">
            <v>N</v>
          </cell>
          <cell r="J12">
            <v>41.04</v>
          </cell>
          <cell r="K12">
            <v>13.399999999999999</v>
          </cell>
        </row>
        <row r="13">
          <cell r="B13">
            <v>27.099999999999998</v>
          </cell>
          <cell r="C13">
            <v>33</v>
          </cell>
          <cell r="D13">
            <v>22.7</v>
          </cell>
          <cell r="E13">
            <v>76</v>
          </cell>
          <cell r="F13">
            <v>95</v>
          </cell>
          <cell r="G13">
            <v>50</v>
          </cell>
          <cell r="H13">
            <v>17.28</v>
          </cell>
          <cell r="I13" t="str">
            <v>NE</v>
          </cell>
          <cell r="J13">
            <v>41.04</v>
          </cell>
          <cell r="K13">
            <v>0.2</v>
          </cell>
        </row>
        <row r="14">
          <cell r="B14">
            <v>26.916666666666668</v>
          </cell>
          <cell r="C14">
            <v>33.799999999999997</v>
          </cell>
          <cell r="D14">
            <v>21.2</v>
          </cell>
          <cell r="E14">
            <v>70.666666666666671</v>
          </cell>
          <cell r="F14">
            <v>92</v>
          </cell>
          <cell r="G14">
            <v>36</v>
          </cell>
          <cell r="H14">
            <v>14.4</v>
          </cell>
          <cell r="I14" t="str">
            <v>N</v>
          </cell>
          <cell r="J14">
            <v>37.080000000000005</v>
          </cell>
          <cell r="K14">
            <v>0</v>
          </cell>
        </row>
        <row r="15">
          <cell r="B15">
            <v>25.208333333333332</v>
          </cell>
          <cell r="C15">
            <v>32.5</v>
          </cell>
          <cell r="D15">
            <v>20.5</v>
          </cell>
          <cell r="E15">
            <v>74.083333333333329</v>
          </cell>
          <cell r="F15">
            <v>91</v>
          </cell>
          <cell r="G15">
            <v>47</v>
          </cell>
          <cell r="H15">
            <v>16.2</v>
          </cell>
          <cell r="I15" t="str">
            <v>NE</v>
          </cell>
          <cell r="J15">
            <v>35.64</v>
          </cell>
          <cell r="K15">
            <v>0</v>
          </cell>
        </row>
        <row r="16">
          <cell r="B16">
            <v>25.916666666666668</v>
          </cell>
          <cell r="C16">
            <v>32.6</v>
          </cell>
          <cell r="D16">
            <v>21.6</v>
          </cell>
          <cell r="E16">
            <v>74.666666666666671</v>
          </cell>
          <cell r="F16">
            <v>94</v>
          </cell>
          <cell r="G16">
            <v>44</v>
          </cell>
          <cell r="H16">
            <v>9.3600000000000012</v>
          </cell>
          <cell r="I16" t="str">
            <v>N</v>
          </cell>
          <cell r="J16">
            <v>31.319999999999997</v>
          </cell>
          <cell r="K16">
            <v>0</v>
          </cell>
        </row>
        <row r="17">
          <cell r="B17">
            <v>25.191666666666674</v>
          </cell>
          <cell r="C17">
            <v>31.9</v>
          </cell>
          <cell r="D17">
            <v>20.7</v>
          </cell>
          <cell r="E17">
            <v>80.916666666666671</v>
          </cell>
          <cell r="F17">
            <v>94</v>
          </cell>
          <cell r="G17">
            <v>52</v>
          </cell>
          <cell r="H17">
            <v>15.48</v>
          </cell>
          <cell r="I17" t="str">
            <v>NE</v>
          </cell>
          <cell r="J17">
            <v>62.28</v>
          </cell>
          <cell r="K17">
            <v>13.399999999999999</v>
          </cell>
        </row>
        <row r="18">
          <cell r="B18">
            <v>27.079166666666662</v>
          </cell>
          <cell r="C18">
            <v>33.9</v>
          </cell>
          <cell r="D18">
            <v>22.2</v>
          </cell>
          <cell r="E18">
            <v>71.291666666666671</v>
          </cell>
          <cell r="F18">
            <v>92</v>
          </cell>
          <cell r="G18">
            <v>42</v>
          </cell>
          <cell r="H18">
            <v>12.96</v>
          </cell>
          <cell r="I18" t="str">
            <v>NE</v>
          </cell>
          <cell r="J18">
            <v>35.64</v>
          </cell>
          <cell r="K18">
            <v>0</v>
          </cell>
        </row>
        <row r="19">
          <cell r="B19">
            <v>26.4375</v>
          </cell>
          <cell r="C19">
            <v>33.799999999999997</v>
          </cell>
          <cell r="D19">
            <v>22.4</v>
          </cell>
          <cell r="E19">
            <v>74.125</v>
          </cell>
          <cell r="F19">
            <v>92</v>
          </cell>
          <cell r="G19">
            <v>48</v>
          </cell>
          <cell r="H19">
            <v>17.64</v>
          </cell>
          <cell r="I19" t="str">
            <v>NE</v>
          </cell>
          <cell r="J19">
            <v>49.32</v>
          </cell>
          <cell r="K19">
            <v>0</v>
          </cell>
        </row>
        <row r="20">
          <cell r="B20">
            <v>27.762499999999999</v>
          </cell>
          <cell r="C20">
            <v>35</v>
          </cell>
          <cell r="D20">
            <v>22.1</v>
          </cell>
          <cell r="E20">
            <v>67.833333333333329</v>
          </cell>
          <cell r="F20">
            <v>92</v>
          </cell>
          <cell r="G20">
            <v>37</v>
          </cell>
          <cell r="H20">
            <v>15.840000000000002</v>
          </cell>
          <cell r="I20" t="str">
            <v>NE</v>
          </cell>
          <cell r="J20">
            <v>31.319999999999997</v>
          </cell>
          <cell r="K20">
            <v>0</v>
          </cell>
        </row>
        <row r="21">
          <cell r="B21">
            <v>29.145833333333332</v>
          </cell>
          <cell r="C21">
            <v>36.1</v>
          </cell>
          <cell r="D21">
            <v>22.8</v>
          </cell>
          <cell r="E21">
            <v>59.958333333333336</v>
          </cell>
          <cell r="F21">
            <v>86</v>
          </cell>
          <cell r="G21">
            <v>32</v>
          </cell>
          <cell r="H21">
            <v>17.28</v>
          </cell>
          <cell r="I21" t="str">
            <v>N</v>
          </cell>
          <cell r="J21">
            <v>35.64</v>
          </cell>
          <cell r="K21">
            <v>0</v>
          </cell>
        </row>
        <row r="22">
          <cell r="B22">
            <v>26.970833333333331</v>
          </cell>
          <cell r="C22">
            <v>33</v>
          </cell>
          <cell r="D22">
            <v>22.3</v>
          </cell>
          <cell r="E22">
            <v>69.625</v>
          </cell>
          <cell r="F22">
            <v>93</v>
          </cell>
          <cell r="G22">
            <v>46</v>
          </cell>
          <cell r="H22">
            <v>19.079999999999998</v>
          </cell>
          <cell r="I22" t="str">
            <v>NE</v>
          </cell>
          <cell r="J22">
            <v>35.64</v>
          </cell>
          <cell r="K22">
            <v>4.4000000000000004</v>
          </cell>
        </row>
        <row r="23">
          <cell r="B23">
            <v>24.062499999999996</v>
          </cell>
          <cell r="C23">
            <v>30.1</v>
          </cell>
          <cell r="D23">
            <v>21.1</v>
          </cell>
          <cell r="E23">
            <v>82.625</v>
          </cell>
          <cell r="F23">
            <v>96</v>
          </cell>
          <cell r="G23">
            <v>52</v>
          </cell>
          <cell r="H23">
            <v>10.8</v>
          </cell>
          <cell r="I23" t="str">
            <v>SO</v>
          </cell>
          <cell r="J23">
            <v>30.96</v>
          </cell>
          <cell r="K23">
            <v>0.2</v>
          </cell>
        </row>
        <row r="24">
          <cell r="B24">
            <v>23.241666666666664</v>
          </cell>
          <cell r="C24">
            <v>29.7</v>
          </cell>
          <cell r="D24">
            <v>19.399999999999999</v>
          </cell>
          <cell r="E24">
            <v>78.375</v>
          </cell>
          <cell r="F24">
            <v>92</v>
          </cell>
          <cell r="G24">
            <v>55</v>
          </cell>
          <cell r="H24">
            <v>6.84</v>
          </cell>
          <cell r="I24" t="str">
            <v>SO</v>
          </cell>
          <cell r="J24">
            <v>25.2</v>
          </cell>
          <cell r="K24">
            <v>0</v>
          </cell>
        </row>
        <row r="25">
          <cell r="B25">
            <v>26.175000000000001</v>
          </cell>
          <cell r="C25">
            <v>34.299999999999997</v>
          </cell>
          <cell r="D25">
            <v>21.3</v>
          </cell>
          <cell r="E25">
            <v>72.333333333333329</v>
          </cell>
          <cell r="F25">
            <v>89</v>
          </cell>
          <cell r="G25">
            <v>39</v>
          </cell>
          <cell r="H25">
            <v>20.52</v>
          </cell>
          <cell r="I25" t="str">
            <v>S</v>
          </cell>
          <cell r="J25">
            <v>39.24</v>
          </cell>
          <cell r="K25">
            <v>0.2</v>
          </cell>
        </row>
        <row r="26">
          <cell r="B26">
            <v>28.166666666666668</v>
          </cell>
          <cell r="C26">
            <v>36.200000000000003</v>
          </cell>
          <cell r="D26">
            <v>22</v>
          </cell>
          <cell r="E26">
            <v>68.458333333333329</v>
          </cell>
          <cell r="F26">
            <v>94</v>
          </cell>
          <cell r="G26">
            <v>35</v>
          </cell>
          <cell r="H26">
            <v>10.08</v>
          </cell>
          <cell r="I26" t="str">
            <v>NO</v>
          </cell>
          <cell r="J26">
            <v>26.64</v>
          </cell>
          <cell r="K26">
            <v>0</v>
          </cell>
        </row>
        <row r="27">
          <cell r="B27">
            <v>29.641666666666666</v>
          </cell>
          <cell r="C27">
            <v>37.1</v>
          </cell>
          <cell r="D27">
            <v>23.1</v>
          </cell>
          <cell r="E27">
            <v>61.75</v>
          </cell>
          <cell r="F27">
            <v>89</v>
          </cell>
          <cell r="G27">
            <v>34</v>
          </cell>
          <cell r="H27">
            <v>14.04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25.154166666666669</v>
          </cell>
          <cell r="C28">
            <v>30.1</v>
          </cell>
          <cell r="D28">
            <v>21.2</v>
          </cell>
          <cell r="E28">
            <v>75.791666666666671</v>
          </cell>
          <cell r="F28">
            <v>90</v>
          </cell>
          <cell r="G28">
            <v>53</v>
          </cell>
          <cell r="H28">
            <v>13.68</v>
          </cell>
          <cell r="I28" t="str">
            <v>SE</v>
          </cell>
          <cell r="J28">
            <v>46.800000000000004</v>
          </cell>
          <cell r="K28">
            <v>0.4</v>
          </cell>
        </row>
        <row r="29">
          <cell r="B29">
            <v>26.495833333333334</v>
          </cell>
          <cell r="C29">
            <v>36</v>
          </cell>
          <cell r="D29">
            <v>20.399999999999999</v>
          </cell>
          <cell r="E29">
            <v>72.208333333333329</v>
          </cell>
          <cell r="F29">
            <v>95</v>
          </cell>
          <cell r="G29">
            <v>37</v>
          </cell>
          <cell r="H29">
            <v>6.12</v>
          </cell>
          <cell r="I29" t="str">
            <v>NE</v>
          </cell>
          <cell r="J29">
            <v>21.6</v>
          </cell>
          <cell r="K29">
            <v>0.4</v>
          </cell>
        </row>
        <row r="30">
          <cell r="B30">
            <v>26.674999999999994</v>
          </cell>
          <cell r="C30">
            <v>32.9</v>
          </cell>
          <cell r="D30">
            <v>22.8</v>
          </cell>
          <cell r="E30">
            <v>74.416666666666671</v>
          </cell>
          <cell r="F30">
            <v>91</v>
          </cell>
          <cell r="G30">
            <v>52</v>
          </cell>
          <cell r="H30">
            <v>10.08</v>
          </cell>
          <cell r="I30" t="str">
            <v>NE</v>
          </cell>
          <cell r="J30">
            <v>32.4</v>
          </cell>
          <cell r="K30">
            <v>12.4</v>
          </cell>
        </row>
        <row r="31">
          <cell r="B31">
            <v>26.670833333333334</v>
          </cell>
          <cell r="C31">
            <v>33.9</v>
          </cell>
          <cell r="D31">
            <v>22.2</v>
          </cell>
          <cell r="E31">
            <v>70.375</v>
          </cell>
          <cell r="F31">
            <v>90</v>
          </cell>
          <cell r="G31">
            <v>42</v>
          </cell>
          <cell r="H31">
            <v>18.720000000000002</v>
          </cell>
          <cell r="I31" t="str">
            <v>NE</v>
          </cell>
          <cell r="J31">
            <v>38.159999999999997</v>
          </cell>
          <cell r="K31">
            <v>0</v>
          </cell>
        </row>
        <row r="32">
          <cell r="B32">
            <v>24.629166666666666</v>
          </cell>
          <cell r="C32">
            <v>32.1</v>
          </cell>
          <cell r="D32">
            <v>20.8</v>
          </cell>
          <cell r="E32">
            <v>75.208333333333329</v>
          </cell>
          <cell r="F32">
            <v>91</v>
          </cell>
          <cell r="G32">
            <v>45</v>
          </cell>
          <cell r="H32">
            <v>24.12</v>
          </cell>
          <cell r="I32" t="str">
            <v>NE</v>
          </cell>
          <cell r="J32">
            <v>52.56</v>
          </cell>
          <cell r="K32">
            <v>4</v>
          </cell>
        </row>
        <row r="33">
          <cell r="B33">
            <v>26.112500000000001</v>
          </cell>
          <cell r="C33">
            <v>35.1</v>
          </cell>
          <cell r="D33">
            <v>20.3</v>
          </cell>
          <cell r="E33">
            <v>71.708333333333329</v>
          </cell>
          <cell r="F33">
            <v>94</v>
          </cell>
          <cell r="G33">
            <v>35</v>
          </cell>
          <cell r="H33">
            <v>14.04</v>
          </cell>
          <cell r="I33" t="str">
            <v>N</v>
          </cell>
          <cell r="J33">
            <v>37.080000000000005</v>
          </cell>
          <cell r="K33">
            <v>0.4</v>
          </cell>
        </row>
        <row r="34">
          <cell r="B34">
            <v>27.583333333333332</v>
          </cell>
          <cell r="C34">
            <v>35.299999999999997</v>
          </cell>
          <cell r="D34">
            <v>22.1</v>
          </cell>
          <cell r="E34">
            <v>66.541666666666671</v>
          </cell>
          <cell r="F34">
            <v>90</v>
          </cell>
          <cell r="G34">
            <v>40</v>
          </cell>
          <cell r="H34">
            <v>14.04</v>
          </cell>
          <cell r="I34" t="str">
            <v>NO</v>
          </cell>
          <cell r="J34">
            <v>41.04</v>
          </cell>
          <cell r="K34">
            <v>0</v>
          </cell>
        </row>
        <row r="35">
          <cell r="B35">
            <v>28.224999999999994</v>
          </cell>
          <cell r="C35">
            <v>36.700000000000003</v>
          </cell>
          <cell r="D35">
            <v>22.3</v>
          </cell>
          <cell r="E35">
            <v>63.875</v>
          </cell>
          <cell r="F35">
            <v>89</v>
          </cell>
          <cell r="G35">
            <v>29</v>
          </cell>
          <cell r="H35">
            <v>6.48</v>
          </cell>
          <cell r="I35" t="str">
            <v>NE</v>
          </cell>
          <cell r="J35">
            <v>35.28</v>
          </cell>
          <cell r="K35">
            <v>3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26.562499999999989</v>
          </cell>
          <cell r="C5">
            <v>32.799999999999997</v>
          </cell>
          <cell r="D5">
            <v>23.1</v>
          </cell>
          <cell r="E5">
            <v>80</v>
          </cell>
          <cell r="F5">
            <v>94</v>
          </cell>
          <cell r="G5">
            <v>51</v>
          </cell>
          <cell r="H5">
            <v>11.879999999999999</v>
          </cell>
          <cell r="I5" t="str">
            <v>NO</v>
          </cell>
          <cell r="J5">
            <v>25.92</v>
          </cell>
          <cell r="K5">
            <v>0</v>
          </cell>
        </row>
        <row r="6">
          <cell r="B6">
            <v>26.516666666666666</v>
          </cell>
          <cell r="C6">
            <v>32.299999999999997</v>
          </cell>
          <cell r="D6">
            <v>23</v>
          </cell>
          <cell r="E6">
            <v>77.708333333333329</v>
          </cell>
          <cell r="F6">
            <v>94</v>
          </cell>
          <cell r="G6">
            <v>48</v>
          </cell>
          <cell r="H6">
            <v>16.559999999999999</v>
          </cell>
          <cell r="I6" t="str">
            <v>NO</v>
          </cell>
          <cell r="J6">
            <v>36</v>
          </cell>
          <cell r="K6">
            <v>0</v>
          </cell>
        </row>
        <row r="7">
          <cell r="B7">
            <v>28</v>
          </cell>
          <cell r="C7">
            <v>33.799999999999997</v>
          </cell>
          <cell r="D7">
            <v>22.9</v>
          </cell>
          <cell r="E7">
            <v>66.625</v>
          </cell>
          <cell r="F7">
            <v>85</v>
          </cell>
          <cell r="G7">
            <v>42</v>
          </cell>
          <cell r="H7">
            <v>19.8</v>
          </cell>
          <cell r="I7" t="str">
            <v>NO</v>
          </cell>
          <cell r="J7">
            <v>41.76</v>
          </cell>
          <cell r="K7">
            <v>0</v>
          </cell>
        </row>
        <row r="8">
          <cell r="B8">
            <v>28.354166666666661</v>
          </cell>
          <cell r="C8">
            <v>34.4</v>
          </cell>
          <cell r="D8">
            <v>24.1</v>
          </cell>
          <cell r="E8">
            <v>67.041666666666671</v>
          </cell>
          <cell r="F8">
            <v>83</v>
          </cell>
          <cell r="G8">
            <v>43</v>
          </cell>
          <cell r="H8">
            <v>12.6</v>
          </cell>
          <cell r="I8" t="str">
            <v>NO</v>
          </cell>
          <cell r="J8">
            <v>35.64</v>
          </cell>
          <cell r="K8">
            <v>0</v>
          </cell>
        </row>
        <row r="9">
          <cell r="B9">
            <v>24.649999999999995</v>
          </cell>
          <cell r="C9">
            <v>28.2</v>
          </cell>
          <cell r="D9">
            <v>21.4</v>
          </cell>
          <cell r="E9">
            <v>83</v>
          </cell>
          <cell r="F9">
            <v>95</v>
          </cell>
          <cell r="G9">
            <v>63</v>
          </cell>
          <cell r="H9">
            <v>10.44</v>
          </cell>
          <cell r="I9" t="str">
            <v>NO</v>
          </cell>
          <cell r="J9">
            <v>22.32</v>
          </cell>
          <cell r="K9">
            <v>0</v>
          </cell>
        </row>
        <row r="10">
          <cell r="B10">
            <v>26.287499999999994</v>
          </cell>
          <cell r="C10">
            <v>31.9</v>
          </cell>
          <cell r="D10">
            <v>22.2</v>
          </cell>
          <cell r="E10">
            <v>76.208333333333329</v>
          </cell>
          <cell r="F10">
            <v>92</v>
          </cell>
          <cell r="G10">
            <v>53</v>
          </cell>
          <cell r="H10">
            <v>13.68</v>
          </cell>
          <cell r="I10" t="str">
            <v>N</v>
          </cell>
          <cell r="J10">
            <v>43.2</v>
          </cell>
          <cell r="K10">
            <v>0</v>
          </cell>
        </row>
        <row r="11">
          <cell r="B11">
            <v>24.933333333333341</v>
          </cell>
          <cell r="C11">
            <v>28.6</v>
          </cell>
          <cell r="D11">
            <v>22</v>
          </cell>
          <cell r="E11">
            <v>83.25</v>
          </cell>
          <cell r="F11">
            <v>95</v>
          </cell>
          <cell r="G11">
            <v>69</v>
          </cell>
          <cell r="H11">
            <v>17.28</v>
          </cell>
          <cell r="I11" t="str">
            <v>N</v>
          </cell>
          <cell r="J11">
            <v>41.04</v>
          </cell>
          <cell r="K11">
            <v>0</v>
          </cell>
        </row>
        <row r="12">
          <cell r="B12">
            <v>25.375</v>
          </cell>
          <cell r="C12">
            <v>31.4</v>
          </cell>
          <cell r="D12">
            <v>22.1</v>
          </cell>
          <cell r="E12">
            <v>78.208333333333329</v>
          </cell>
          <cell r="F12">
            <v>91</v>
          </cell>
          <cell r="G12">
            <v>53</v>
          </cell>
          <cell r="H12">
            <v>12.6</v>
          </cell>
          <cell r="I12" t="str">
            <v>NO</v>
          </cell>
          <cell r="J12">
            <v>31.680000000000003</v>
          </cell>
          <cell r="K12">
            <v>5.8</v>
          </cell>
        </row>
        <row r="13">
          <cell r="B13">
            <v>26.908333333333331</v>
          </cell>
          <cell r="C13">
            <v>33.4</v>
          </cell>
          <cell r="D13">
            <v>21</v>
          </cell>
          <cell r="E13">
            <v>69.041666666666671</v>
          </cell>
          <cell r="F13">
            <v>90</v>
          </cell>
          <cell r="G13">
            <v>46</v>
          </cell>
          <cell r="H13">
            <v>15.48</v>
          </cell>
          <cell r="I13" t="str">
            <v>NO</v>
          </cell>
          <cell r="J13">
            <v>38.519999999999996</v>
          </cell>
          <cell r="K13">
            <v>9.9999999999999982</v>
          </cell>
        </row>
        <row r="14">
          <cell r="B14">
            <v>26.283333333333335</v>
          </cell>
          <cell r="C14">
            <v>33.6</v>
          </cell>
          <cell r="D14">
            <v>20.3</v>
          </cell>
          <cell r="E14">
            <v>67.833333333333329</v>
          </cell>
          <cell r="F14">
            <v>92</v>
          </cell>
          <cell r="G14">
            <v>38</v>
          </cell>
          <cell r="H14">
            <v>12.6</v>
          </cell>
          <cell r="I14" t="str">
            <v>NO</v>
          </cell>
          <cell r="J14">
            <v>30.96</v>
          </cell>
          <cell r="K14">
            <v>8.6</v>
          </cell>
        </row>
        <row r="15">
          <cell r="B15">
            <v>25.049999999999997</v>
          </cell>
          <cell r="C15">
            <v>32.799999999999997</v>
          </cell>
          <cell r="D15">
            <v>20.100000000000001</v>
          </cell>
          <cell r="E15">
            <v>74.958333333333329</v>
          </cell>
          <cell r="F15">
            <v>92</v>
          </cell>
          <cell r="G15">
            <v>47</v>
          </cell>
          <cell r="H15">
            <v>10.8</v>
          </cell>
          <cell r="I15" t="str">
            <v>SE</v>
          </cell>
          <cell r="J15">
            <v>35.28</v>
          </cell>
          <cell r="K15">
            <v>6.6</v>
          </cell>
        </row>
        <row r="16">
          <cell r="B16">
            <v>25.016666666666666</v>
          </cell>
          <cell r="C16">
            <v>31.7</v>
          </cell>
          <cell r="D16">
            <v>20.6</v>
          </cell>
          <cell r="E16">
            <v>75.541666666666671</v>
          </cell>
          <cell r="F16">
            <v>92</v>
          </cell>
          <cell r="G16">
            <v>46</v>
          </cell>
          <cell r="H16">
            <v>11.879999999999999</v>
          </cell>
          <cell r="I16" t="str">
            <v>NO</v>
          </cell>
          <cell r="J16">
            <v>57.960000000000008</v>
          </cell>
          <cell r="K16">
            <v>8.1999999999999993</v>
          </cell>
        </row>
        <row r="17">
          <cell r="B17">
            <v>26.591666666666672</v>
          </cell>
          <cell r="C17">
            <v>33.200000000000003</v>
          </cell>
          <cell r="D17">
            <v>22.2</v>
          </cell>
          <cell r="E17">
            <v>68.958333333333329</v>
          </cell>
          <cell r="F17">
            <v>91</v>
          </cell>
          <cell r="G17">
            <v>38</v>
          </cell>
          <cell r="H17">
            <v>11.520000000000001</v>
          </cell>
          <cell r="I17" t="str">
            <v>NO</v>
          </cell>
          <cell r="J17">
            <v>26.64</v>
          </cell>
          <cell r="K17">
            <v>0</v>
          </cell>
        </row>
        <row r="18">
          <cell r="B18">
            <v>27.370833333333337</v>
          </cell>
          <cell r="C18">
            <v>34.799999999999997</v>
          </cell>
          <cell r="D18">
            <v>21.8</v>
          </cell>
          <cell r="E18">
            <v>65.5</v>
          </cell>
          <cell r="F18">
            <v>90</v>
          </cell>
          <cell r="G18">
            <v>33</v>
          </cell>
          <cell r="H18">
            <v>21.96</v>
          </cell>
          <cell r="I18" t="str">
            <v>NE</v>
          </cell>
          <cell r="J18">
            <v>39.96</v>
          </cell>
          <cell r="K18">
            <v>0</v>
          </cell>
        </row>
        <row r="19">
          <cell r="B19">
            <v>27.604166666666668</v>
          </cell>
          <cell r="C19">
            <v>33.9</v>
          </cell>
          <cell r="D19">
            <v>22.9</v>
          </cell>
          <cell r="E19">
            <v>69.041666666666671</v>
          </cell>
          <cell r="F19">
            <v>86</v>
          </cell>
          <cell r="G19">
            <v>44</v>
          </cell>
          <cell r="H19">
            <v>10.44</v>
          </cell>
          <cell r="I19" t="str">
            <v>NO</v>
          </cell>
          <cell r="J19">
            <v>30.96</v>
          </cell>
          <cell r="K19">
            <v>0</v>
          </cell>
        </row>
        <row r="20">
          <cell r="B20">
            <v>28.491666666666671</v>
          </cell>
          <cell r="C20">
            <v>35.1</v>
          </cell>
          <cell r="D20">
            <v>23.1</v>
          </cell>
          <cell r="E20">
            <v>63.25</v>
          </cell>
          <cell r="F20">
            <v>86</v>
          </cell>
          <cell r="G20">
            <v>36</v>
          </cell>
          <cell r="H20">
            <v>11.879999999999999</v>
          </cell>
          <cell r="I20" t="str">
            <v>NO</v>
          </cell>
          <cell r="J20">
            <v>26.28</v>
          </cell>
          <cell r="K20">
            <v>0</v>
          </cell>
        </row>
        <row r="21">
          <cell r="B21">
            <v>28.920833333333334</v>
          </cell>
          <cell r="C21">
            <v>35.5</v>
          </cell>
          <cell r="D21">
            <v>23.3</v>
          </cell>
          <cell r="E21">
            <v>59.708333333333336</v>
          </cell>
          <cell r="F21">
            <v>82</v>
          </cell>
          <cell r="G21">
            <v>34</v>
          </cell>
          <cell r="H21">
            <v>10.44</v>
          </cell>
          <cell r="I21" t="str">
            <v>NO</v>
          </cell>
          <cell r="J21">
            <v>30.6</v>
          </cell>
          <cell r="K21">
            <v>0</v>
          </cell>
        </row>
        <row r="22">
          <cell r="B22">
            <v>26.270833333333332</v>
          </cell>
          <cell r="C22">
            <v>32.1</v>
          </cell>
          <cell r="D22">
            <v>22.3</v>
          </cell>
          <cell r="E22">
            <v>72.375</v>
          </cell>
          <cell r="F22">
            <v>92</v>
          </cell>
          <cell r="G22">
            <v>51</v>
          </cell>
          <cell r="H22">
            <v>15.840000000000002</v>
          </cell>
          <cell r="I22" t="str">
            <v>NO</v>
          </cell>
          <cell r="J22">
            <v>37.440000000000005</v>
          </cell>
          <cell r="K22">
            <v>1.4</v>
          </cell>
        </row>
        <row r="23">
          <cell r="B23">
            <v>23.191666666666666</v>
          </cell>
          <cell r="C23">
            <v>28.3</v>
          </cell>
          <cell r="D23">
            <v>21.3</v>
          </cell>
          <cell r="E23">
            <v>88.083333333333329</v>
          </cell>
          <cell r="F23">
            <v>95</v>
          </cell>
          <cell r="G23">
            <v>66</v>
          </cell>
          <cell r="H23">
            <v>20.52</v>
          </cell>
          <cell r="I23" t="str">
            <v>NO</v>
          </cell>
          <cell r="J23">
            <v>37.080000000000005</v>
          </cell>
          <cell r="K23">
            <v>2.0000000000000004</v>
          </cell>
        </row>
        <row r="24">
          <cell r="B24">
            <v>24.337500000000002</v>
          </cell>
          <cell r="C24">
            <v>31.5</v>
          </cell>
          <cell r="D24">
            <v>19.899999999999999</v>
          </cell>
          <cell r="E24">
            <v>79.791666666666671</v>
          </cell>
          <cell r="F24">
            <v>95</v>
          </cell>
          <cell r="G24">
            <v>49</v>
          </cell>
          <cell r="H24">
            <v>8.64</v>
          </cell>
          <cell r="I24" t="str">
            <v>NO</v>
          </cell>
          <cell r="J24">
            <v>18.36</v>
          </cell>
          <cell r="K24">
            <v>0.4</v>
          </cell>
        </row>
        <row r="25">
          <cell r="B25">
            <v>26.891666666666666</v>
          </cell>
          <cell r="C25">
            <v>33.6</v>
          </cell>
          <cell r="D25">
            <v>21.4</v>
          </cell>
          <cell r="E25">
            <v>71.375</v>
          </cell>
          <cell r="F25">
            <v>94</v>
          </cell>
          <cell r="G25">
            <v>42</v>
          </cell>
          <cell r="H25">
            <v>9.7200000000000006</v>
          </cell>
          <cell r="I25" t="str">
            <v>NO</v>
          </cell>
          <cell r="J25">
            <v>25.92</v>
          </cell>
          <cell r="K25">
            <v>0.2</v>
          </cell>
        </row>
        <row r="26">
          <cell r="B26">
            <v>29.074999999999999</v>
          </cell>
          <cell r="C26">
            <v>36.299999999999997</v>
          </cell>
          <cell r="D26">
            <v>22.2</v>
          </cell>
          <cell r="E26">
            <v>61.458333333333336</v>
          </cell>
          <cell r="F26">
            <v>88</v>
          </cell>
          <cell r="G26">
            <v>34</v>
          </cell>
          <cell r="H26">
            <v>7.9200000000000008</v>
          </cell>
          <cell r="I26" t="str">
            <v>L</v>
          </cell>
          <cell r="J26">
            <v>34.200000000000003</v>
          </cell>
          <cell r="K26">
            <v>0</v>
          </cell>
        </row>
        <row r="27">
          <cell r="B27">
            <v>30.75</v>
          </cell>
          <cell r="C27">
            <v>37.9</v>
          </cell>
          <cell r="D27">
            <v>23.8</v>
          </cell>
          <cell r="E27">
            <v>55.75</v>
          </cell>
          <cell r="F27">
            <v>84</v>
          </cell>
          <cell r="G27">
            <v>26</v>
          </cell>
          <cell r="H27">
            <v>9.3600000000000012</v>
          </cell>
          <cell r="I27" t="str">
            <v>SE</v>
          </cell>
          <cell r="J27">
            <v>26.64</v>
          </cell>
          <cell r="K27">
            <v>0</v>
          </cell>
        </row>
        <row r="28">
          <cell r="B28">
            <v>27.195833333333329</v>
          </cell>
          <cell r="C28">
            <v>35.5</v>
          </cell>
          <cell r="D28">
            <v>22</v>
          </cell>
          <cell r="E28">
            <v>71.916666666666671</v>
          </cell>
          <cell r="F28">
            <v>94</v>
          </cell>
          <cell r="G28">
            <v>39</v>
          </cell>
          <cell r="H28">
            <v>15.48</v>
          </cell>
          <cell r="I28" t="str">
            <v>L</v>
          </cell>
          <cell r="J28">
            <v>36.36</v>
          </cell>
          <cell r="K28">
            <v>3.4000000000000008</v>
          </cell>
        </row>
        <row r="29">
          <cell r="B29">
            <v>26.583333333333329</v>
          </cell>
          <cell r="C29">
            <v>33.5</v>
          </cell>
          <cell r="D29">
            <v>20</v>
          </cell>
          <cell r="E29">
            <v>68.208333333333329</v>
          </cell>
          <cell r="F29">
            <v>94</v>
          </cell>
          <cell r="G29">
            <v>36</v>
          </cell>
          <cell r="H29">
            <v>16.559999999999999</v>
          </cell>
          <cell r="I29" t="str">
            <v>NO</v>
          </cell>
          <cell r="J29">
            <v>40.680000000000007</v>
          </cell>
          <cell r="K29">
            <v>0.2</v>
          </cell>
        </row>
        <row r="30">
          <cell r="B30">
            <v>27.887499999999999</v>
          </cell>
          <cell r="C30">
            <v>34.6</v>
          </cell>
          <cell r="D30">
            <v>23.8</v>
          </cell>
          <cell r="E30">
            <v>66.875</v>
          </cell>
          <cell r="F30">
            <v>84</v>
          </cell>
          <cell r="G30">
            <v>42</v>
          </cell>
          <cell r="H30">
            <v>14.04</v>
          </cell>
          <cell r="I30" t="str">
            <v>N</v>
          </cell>
          <cell r="J30">
            <v>35.28</v>
          </cell>
          <cell r="K30">
            <v>0.2</v>
          </cell>
        </row>
        <row r="31">
          <cell r="B31">
            <v>24.650000000000006</v>
          </cell>
          <cell r="C31">
            <v>32.1</v>
          </cell>
          <cell r="D31">
            <v>19.899999999999999</v>
          </cell>
          <cell r="E31">
            <v>76.333333333333329</v>
          </cell>
          <cell r="F31">
            <v>94</v>
          </cell>
          <cell r="G31">
            <v>43</v>
          </cell>
          <cell r="H31">
            <v>16.559999999999999</v>
          </cell>
          <cell r="I31" t="str">
            <v>L</v>
          </cell>
          <cell r="J31">
            <v>56.88</v>
          </cell>
          <cell r="K31">
            <v>0</v>
          </cell>
        </row>
        <row r="32">
          <cell r="B32">
            <v>24.324999999999999</v>
          </cell>
          <cell r="C32">
            <v>31.5</v>
          </cell>
          <cell r="D32">
            <v>20.9</v>
          </cell>
          <cell r="E32">
            <v>76.666666666666671</v>
          </cell>
          <cell r="F32">
            <v>93</v>
          </cell>
          <cell r="G32">
            <v>48</v>
          </cell>
          <cell r="H32">
            <v>20.16</v>
          </cell>
          <cell r="I32" t="str">
            <v>N</v>
          </cell>
          <cell r="J32">
            <v>51.12</v>
          </cell>
          <cell r="K32">
            <v>0</v>
          </cell>
        </row>
        <row r="33">
          <cell r="B33">
            <v>25.033333333333331</v>
          </cell>
          <cell r="C33">
            <v>31.5</v>
          </cell>
          <cell r="D33">
            <v>20.6</v>
          </cell>
          <cell r="E33">
            <v>76.333333333333329</v>
          </cell>
          <cell r="F33">
            <v>93</v>
          </cell>
          <cell r="G33">
            <v>53</v>
          </cell>
          <cell r="H33">
            <v>12.6</v>
          </cell>
          <cell r="I33" t="str">
            <v>NO</v>
          </cell>
          <cell r="J33">
            <v>35.64</v>
          </cell>
          <cell r="K33">
            <v>0</v>
          </cell>
        </row>
        <row r="34">
          <cell r="B34">
            <v>26.174999999999997</v>
          </cell>
          <cell r="C34">
            <v>34.1</v>
          </cell>
          <cell r="D34">
            <v>20.7</v>
          </cell>
          <cell r="E34">
            <v>68.375</v>
          </cell>
          <cell r="F34">
            <v>84</v>
          </cell>
          <cell r="G34">
            <v>44</v>
          </cell>
          <cell r="H34">
            <v>12.24</v>
          </cell>
          <cell r="I34" t="str">
            <v>NO</v>
          </cell>
          <cell r="J34">
            <v>33.840000000000003</v>
          </cell>
          <cell r="K34">
            <v>0</v>
          </cell>
        </row>
        <row r="35">
          <cell r="B35">
            <v>27.187499999999996</v>
          </cell>
          <cell r="C35">
            <v>35.700000000000003</v>
          </cell>
          <cell r="D35">
            <v>21.9</v>
          </cell>
          <cell r="E35">
            <v>68.458333333333329</v>
          </cell>
          <cell r="F35">
            <v>90</v>
          </cell>
          <cell r="G35">
            <v>39</v>
          </cell>
          <cell r="H35">
            <v>7.5600000000000005</v>
          </cell>
          <cell r="I35" t="str">
            <v>SE</v>
          </cell>
          <cell r="J35">
            <v>41.04</v>
          </cell>
          <cell r="K35">
            <v>0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24.63333333333334</v>
          </cell>
          <cell r="C5">
            <v>30.9</v>
          </cell>
          <cell r="D5">
            <v>21.5</v>
          </cell>
          <cell r="E5">
            <v>82.916666666666671</v>
          </cell>
          <cell r="F5">
            <v>97</v>
          </cell>
          <cell r="G5">
            <v>46</v>
          </cell>
          <cell r="H5">
            <v>19.8</v>
          </cell>
          <cell r="I5" t="str">
            <v>N</v>
          </cell>
          <cell r="J5">
            <v>29.880000000000003</v>
          </cell>
          <cell r="K5">
            <v>0</v>
          </cell>
        </row>
        <row r="6">
          <cell r="B6">
            <v>26.137500000000006</v>
          </cell>
          <cell r="C6">
            <v>32.1</v>
          </cell>
          <cell r="D6">
            <v>21.4</v>
          </cell>
          <cell r="E6">
            <v>72.75</v>
          </cell>
          <cell r="F6">
            <v>93</v>
          </cell>
          <cell r="G6">
            <v>45</v>
          </cell>
          <cell r="H6">
            <v>20.88</v>
          </cell>
          <cell r="I6" t="str">
            <v>N</v>
          </cell>
          <cell r="J6">
            <v>35.64</v>
          </cell>
          <cell r="K6">
            <v>0</v>
          </cell>
        </row>
        <row r="7">
          <cell r="B7">
            <v>26.858333333333331</v>
          </cell>
          <cell r="C7">
            <v>33.200000000000003</v>
          </cell>
          <cell r="D7">
            <v>21.9</v>
          </cell>
          <cell r="E7">
            <v>69.416666666666671</v>
          </cell>
          <cell r="F7">
            <v>88</v>
          </cell>
          <cell r="G7">
            <v>39</v>
          </cell>
          <cell r="H7">
            <v>18.36</v>
          </cell>
          <cell r="I7" t="str">
            <v>N</v>
          </cell>
          <cell r="J7">
            <v>34.200000000000003</v>
          </cell>
          <cell r="K7">
            <v>0.2</v>
          </cell>
        </row>
        <row r="8">
          <cell r="B8">
            <v>25.683333333333334</v>
          </cell>
          <cell r="C8">
            <v>32.299999999999997</v>
          </cell>
          <cell r="D8">
            <v>22.9</v>
          </cell>
          <cell r="E8">
            <v>74.583333333333329</v>
          </cell>
          <cell r="F8">
            <v>88</v>
          </cell>
          <cell r="G8">
            <v>48</v>
          </cell>
          <cell r="H8">
            <v>20.88</v>
          </cell>
          <cell r="I8" t="str">
            <v>NE</v>
          </cell>
          <cell r="J8">
            <v>37.440000000000005</v>
          </cell>
          <cell r="K8">
            <v>1.8</v>
          </cell>
        </row>
        <row r="9">
          <cell r="B9">
            <v>23.891666666666662</v>
          </cell>
          <cell r="C9">
            <v>28.8</v>
          </cell>
          <cell r="D9">
            <v>21.5</v>
          </cell>
          <cell r="E9">
            <v>82.791666666666671</v>
          </cell>
          <cell r="F9">
            <v>93</v>
          </cell>
          <cell r="G9">
            <v>61</v>
          </cell>
          <cell r="H9">
            <v>22.32</v>
          </cell>
          <cell r="I9" t="str">
            <v>NE</v>
          </cell>
          <cell r="J9">
            <v>38.159999999999997</v>
          </cell>
          <cell r="K9">
            <v>3.4000000000000004</v>
          </cell>
        </row>
        <row r="10">
          <cell r="B10">
            <v>25.729166666666671</v>
          </cell>
          <cell r="C10">
            <v>31.2</v>
          </cell>
          <cell r="D10">
            <v>22.1</v>
          </cell>
          <cell r="E10">
            <v>75.833333333333329</v>
          </cell>
          <cell r="F10">
            <v>92</v>
          </cell>
          <cell r="G10">
            <v>49</v>
          </cell>
          <cell r="H10">
            <v>24.840000000000003</v>
          </cell>
          <cell r="I10" t="str">
            <v>N</v>
          </cell>
          <cell r="J10">
            <v>41.04</v>
          </cell>
          <cell r="K10">
            <v>0</v>
          </cell>
        </row>
        <row r="11">
          <cell r="B11">
            <v>25.291666666666668</v>
          </cell>
          <cell r="C11">
            <v>31.4</v>
          </cell>
          <cell r="D11">
            <v>22.6</v>
          </cell>
          <cell r="E11">
            <v>77.625</v>
          </cell>
          <cell r="F11">
            <v>90</v>
          </cell>
          <cell r="G11">
            <v>52</v>
          </cell>
          <cell r="H11">
            <v>35.64</v>
          </cell>
          <cell r="I11" t="str">
            <v>N</v>
          </cell>
          <cell r="J11">
            <v>59.4</v>
          </cell>
          <cell r="K11">
            <v>0.4</v>
          </cell>
        </row>
        <row r="12">
          <cell r="B12">
            <v>25.987499999999997</v>
          </cell>
          <cell r="C12">
            <v>32.299999999999997</v>
          </cell>
          <cell r="D12">
            <v>21</v>
          </cell>
          <cell r="E12">
            <v>71.5</v>
          </cell>
          <cell r="F12">
            <v>92</v>
          </cell>
          <cell r="G12">
            <v>42</v>
          </cell>
          <cell r="H12">
            <v>21.240000000000002</v>
          </cell>
          <cell r="I12" t="str">
            <v>NE</v>
          </cell>
          <cell r="J12">
            <v>35.28</v>
          </cell>
          <cell r="K12">
            <v>0.4</v>
          </cell>
        </row>
        <row r="13">
          <cell r="B13">
            <v>24.616666666666664</v>
          </cell>
          <cell r="C13">
            <v>31.7</v>
          </cell>
          <cell r="D13">
            <v>20.8</v>
          </cell>
          <cell r="E13">
            <v>78.958333333333329</v>
          </cell>
          <cell r="F13">
            <v>92</v>
          </cell>
          <cell r="G13">
            <v>52</v>
          </cell>
          <cell r="H13">
            <v>17.28</v>
          </cell>
          <cell r="I13" t="str">
            <v>NE</v>
          </cell>
          <cell r="J13">
            <v>52.56</v>
          </cell>
          <cell r="K13">
            <v>17.2</v>
          </cell>
        </row>
        <row r="14">
          <cell r="B14">
            <v>25.520833333333329</v>
          </cell>
          <cell r="C14">
            <v>32.6</v>
          </cell>
          <cell r="D14">
            <v>20.6</v>
          </cell>
          <cell r="E14">
            <v>71.625</v>
          </cell>
          <cell r="F14">
            <v>92</v>
          </cell>
          <cell r="G14">
            <v>39</v>
          </cell>
          <cell r="H14">
            <v>25.92</v>
          </cell>
          <cell r="I14" t="str">
            <v>L</v>
          </cell>
          <cell r="J14">
            <v>55.800000000000004</v>
          </cell>
          <cell r="K14">
            <v>1.8</v>
          </cell>
        </row>
        <row r="15">
          <cell r="B15">
            <v>24.520833333333329</v>
          </cell>
          <cell r="C15">
            <v>31.3</v>
          </cell>
          <cell r="D15">
            <v>20.7</v>
          </cell>
          <cell r="E15">
            <v>75.208333333333329</v>
          </cell>
          <cell r="F15">
            <v>94</v>
          </cell>
          <cell r="G15">
            <v>43</v>
          </cell>
          <cell r="H15">
            <v>21.240000000000002</v>
          </cell>
          <cell r="I15" t="str">
            <v>NE</v>
          </cell>
          <cell r="J15">
            <v>62.28</v>
          </cell>
          <cell r="K15">
            <v>15.2</v>
          </cell>
        </row>
        <row r="16">
          <cell r="B16">
            <v>25.145833333333329</v>
          </cell>
          <cell r="C16">
            <v>31.7</v>
          </cell>
          <cell r="D16">
            <v>20.3</v>
          </cell>
          <cell r="E16">
            <v>75.125</v>
          </cell>
          <cell r="F16">
            <v>94</v>
          </cell>
          <cell r="G16">
            <v>45</v>
          </cell>
          <cell r="H16">
            <v>15.120000000000001</v>
          </cell>
          <cell r="I16" t="str">
            <v>NE</v>
          </cell>
          <cell r="J16">
            <v>25.2</v>
          </cell>
          <cell r="K16">
            <v>0</v>
          </cell>
        </row>
        <row r="17">
          <cell r="B17">
            <v>25.104166666666661</v>
          </cell>
          <cell r="C17">
            <v>31.4</v>
          </cell>
          <cell r="D17">
            <v>19.899999999999999</v>
          </cell>
          <cell r="E17">
            <v>75.708333333333329</v>
          </cell>
          <cell r="F17">
            <v>98</v>
          </cell>
          <cell r="G17">
            <v>45</v>
          </cell>
          <cell r="H17">
            <v>23.400000000000002</v>
          </cell>
          <cell r="I17" t="str">
            <v>L</v>
          </cell>
          <cell r="J17">
            <v>59.760000000000005</v>
          </cell>
          <cell r="K17">
            <v>40.199999999999996</v>
          </cell>
        </row>
        <row r="18">
          <cell r="B18">
            <v>26.762500000000003</v>
          </cell>
          <cell r="C18">
            <v>33.700000000000003</v>
          </cell>
          <cell r="D18">
            <v>22.4</v>
          </cell>
          <cell r="E18">
            <v>68.041666666666671</v>
          </cell>
          <cell r="F18">
            <v>90</v>
          </cell>
          <cell r="G18">
            <v>35</v>
          </cell>
          <cell r="H18">
            <v>19.079999999999998</v>
          </cell>
          <cell r="I18" t="str">
            <v>L</v>
          </cell>
          <cell r="J18">
            <v>46.080000000000005</v>
          </cell>
          <cell r="K18">
            <v>1.2</v>
          </cell>
        </row>
        <row r="19">
          <cell r="B19">
            <v>25.549999999999997</v>
          </cell>
          <cell r="C19">
            <v>31.9</v>
          </cell>
          <cell r="D19">
            <v>20</v>
          </cell>
          <cell r="E19">
            <v>71.833333333333329</v>
          </cell>
          <cell r="F19">
            <v>92</v>
          </cell>
          <cell r="G19">
            <v>42</v>
          </cell>
          <cell r="H19">
            <v>19.8</v>
          </cell>
          <cell r="I19" t="str">
            <v>NE</v>
          </cell>
          <cell r="J19">
            <v>30.6</v>
          </cell>
          <cell r="K19">
            <v>0</v>
          </cell>
        </row>
        <row r="20">
          <cell r="B20">
            <v>26.558333333333337</v>
          </cell>
          <cell r="C20">
            <v>33.700000000000003</v>
          </cell>
          <cell r="D20">
            <v>21.7</v>
          </cell>
          <cell r="E20">
            <v>69.166666666666671</v>
          </cell>
          <cell r="F20">
            <v>89</v>
          </cell>
          <cell r="G20">
            <v>38</v>
          </cell>
          <cell r="H20">
            <v>16.2</v>
          </cell>
          <cell r="I20" t="str">
            <v>L</v>
          </cell>
          <cell r="J20">
            <v>41.4</v>
          </cell>
          <cell r="K20">
            <v>0</v>
          </cell>
        </row>
        <row r="21">
          <cell r="B21">
            <v>27.579166666666666</v>
          </cell>
          <cell r="C21">
            <v>34.5</v>
          </cell>
          <cell r="D21">
            <v>21.9</v>
          </cell>
          <cell r="E21">
            <v>66.5</v>
          </cell>
          <cell r="F21">
            <v>88</v>
          </cell>
          <cell r="G21">
            <v>39</v>
          </cell>
          <cell r="H21">
            <v>13.68</v>
          </cell>
          <cell r="I21" t="str">
            <v>L</v>
          </cell>
          <cell r="J21">
            <v>26.28</v>
          </cell>
          <cell r="K21">
            <v>0</v>
          </cell>
        </row>
        <row r="22">
          <cell r="B22">
            <v>25.558333333333337</v>
          </cell>
          <cell r="C22">
            <v>30.5</v>
          </cell>
          <cell r="D22">
            <v>21.1</v>
          </cell>
          <cell r="E22">
            <v>69.583333333333329</v>
          </cell>
          <cell r="F22">
            <v>88</v>
          </cell>
          <cell r="G22">
            <v>42</v>
          </cell>
          <cell r="H22">
            <v>30.6</v>
          </cell>
          <cell r="I22" t="str">
            <v>L</v>
          </cell>
          <cell r="J22">
            <v>44.64</v>
          </cell>
          <cell r="K22">
            <v>3.8</v>
          </cell>
        </row>
        <row r="23">
          <cell r="B23">
            <v>24.725000000000005</v>
          </cell>
          <cell r="C23">
            <v>29.8</v>
          </cell>
          <cell r="D23">
            <v>21.5</v>
          </cell>
          <cell r="E23">
            <v>81.416666666666671</v>
          </cell>
          <cell r="F23">
            <v>97</v>
          </cell>
          <cell r="G23">
            <v>58</v>
          </cell>
          <cell r="H23">
            <v>20.52</v>
          </cell>
          <cell r="I23" t="str">
            <v>SO</v>
          </cell>
          <cell r="J23">
            <v>43.2</v>
          </cell>
          <cell r="K23">
            <v>0.60000000000000009</v>
          </cell>
        </row>
        <row r="24">
          <cell r="B24">
            <v>23.404166666666665</v>
          </cell>
          <cell r="C24">
            <v>27.8</v>
          </cell>
          <cell r="D24">
            <v>19.899999999999999</v>
          </cell>
          <cell r="E24">
            <v>82.791666666666671</v>
          </cell>
          <cell r="F24">
            <v>95</v>
          </cell>
          <cell r="G24">
            <v>65</v>
          </cell>
          <cell r="H24">
            <v>20.16</v>
          </cell>
          <cell r="I24" t="str">
            <v>NO</v>
          </cell>
          <cell r="J24">
            <v>36</v>
          </cell>
          <cell r="K24">
            <v>17.2</v>
          </cell>
        </row>
        <row r="25">
          <cell r="B25">
            <v>25.574999999999999</v>
          </cell>
          <cell r="C25">
            <v>33.6</v>
          </cell>
          <cell r="D25">
            <v>20.8</v>
          </cell>
          <cell r="E25">
            <v>71.75</v>
          </cell>
          <cell r="F25">
            <v>92</v>
          </cell>
          <cell r="G25">
            <v>43</v>
          </cell>
          <cell r="H25">
            <v>19.440000000000001</v>
          </cell>
          <cell r="I25" t="str">
            <v>L</v>
          </cell>
          <cell r="J25">
            <v>28.08</v>
          </cell>
          <cell r="K25">
            <v>0</v>
          </cell>
        </row>
        <row r="26">
          <cell r="B26">
            <v>26.741666666666664</v>
          </cell>
          <cell r="C26">
            <v>34.700000000000003</v>
          </cell>
          <cell r="D26">
            <v>21.9</v>
          </cell>
          <cell r="E26">
            <v>70.541666666666671</v>
          </cell>
          <cell r="F26">
            <v>85</v>
          </cell>
          <cell r="G26">
            <v>35</v>
          </cell>
          <cell r="H26">
            <v>12.6</v>
          </cell>
          <cell r="I26" t="str">
            <v>L</v>
          </cell>
          <cell r="J26">
            <v>41.4</v>
          </cell>
          <cell r="K26">
            <v>1.8</v>
          </cell>
        </row>
        <row r="27">
          <cell r="B27">
            <v>26.654166666666669</v>
          </cell>
          <cell r="C27">
            <v>32.299999999999997</v>
          </cell>
          <cell r="D27">
            <v>22.2</v>
          </cell>
          <cell r="E27">
            <v>75.083333333333329</v>
          </cell>
          <cell r="F27">
            <v>91</v>
          </cell>
          <cell r="G27">
            <v>40</v>
          </cell>
          <cell r="H27">
            <v>28.8</v>
          </cell>
          <cell r="I27" t="str">
            <v>O</v>
          </cell>
          <cell r="J27">
            <v>55.080000000000005</v>
          </cell>
          <cell r="K27">
            <v>14</v>
          </cell>
        </row>
        <row r="28">
          <cell r="B28">
            <v>25.454166666666666</v>
          </cell>
          <cell r="C28">
            <v>33.200000000000003</v>
          </cell>
          <cell r="D28">
            <v>21.4</v>
          </cell>
          <cell r="E28">
            <v>75.916666666666671</v>
          </cell>
          <cell r="F28">
            <v>94</v>
          </cell>
          <cell r="G28">
            <v>37</v>
          </cell>
          <cell r="H28">
            <v>34.200000000000003</v>
          </cell>
          <cell r="I28" t="str">
            <v>L</v>
          </cell>
          <cell r="J28">
            <v>51.84</v>
          </cell>
          <cell r="K28">
            <v>2.6</v>
          </cell>
        </row>
        <row r="29">
          <cell r="B29">
            <v>24.975000000000005</v>
          </cell>
          <cell r="C29">
            <v>31.4</v>
          </cell>
          <cell r="D29">
            <v>20.9</v>
          </cell>
          <cell r="E29">
            <v>77.791666666666671</v>
          </cell>
          <cell r="F29">
            <v>92</v>
          </cell>
          <cell r="G29">
            <v>51</v>
          </cell>
          <cell r="H29">
            <v>35.28</v>
          </cell>
          <cell r="I29" t="str">
            <v>NE</v>
          </cell>
          <cell r="J29">
            <v>52.56</v>
          </cell>
          <cell r="K29">
            <v>3.8000000000000007</v>
          </cell>
        </row>
        <row r="30">
          <cell r="B30">
            <v>25.974999999999998</v>
          </cell>
          <cell r="C30">
            <v>32.799999999999997</v>
          </cell>
          <cell r="D30">
            <v>22.3</v>
          </cell>
          <cell r="E30">
            <v>75.875</v>
          </cell>
          <cell r="F30">
            <v>91</v>
          </cell>
          <cell r="G30">
            <v>48</v>
          </cell>
          <cell r="H30">
            <v>19.440000000000001</v>
          </cell>
          <cell r="I30" t="str">
            <v>NE</v>
          </cell>
          <cell r="J30">
            <v>42.12</v>
          </cell>
          <cell r="K30">
            <v>0</v>
          </cell>
        </row>
        <row r="31">
          <cell r="B31">
            <v>23.391666666666669</v>
          </cell>
          <cell r="C31">
            <v>29</v>
          </cell>
          <cell r="D31">
            <v>20.7</v>
          </cell>
          <cell r="E31">
            <v>83.791666666666671</v>
          </cell>
          <cell r="F31">
            <v>95</v>
          </cell>
          <cell r="G31">
            <v>58</v>
          </cell>
          <cell r="H31">
            <v>24.48</v>
          </cell>
          <cell r="I31" t="str">
            <v>NE</v>
          </cell>
          <cell r="J31">
            <v>45.36</v>
          </cell>
          <cell r="K31">
            <v>5.6000000000000005</v>
          </cell>
        </row>
        <row r="32">
          <cell r="B32">
            <v>24.279166666666665</v>
          </cell>
          <cell r="C32">
            <v>29.7</v>
          </cell>
          <cell r="D32">
            <v>21.3</v>
          </cell>
          <cell r="E32">
            <v>76.333333333333329</v>
          </cell>
          <cell r="F32">
            <v>93</v>
          </cell>
          <cell r="G32">
            <v>53</v>
          </cell>
          <cell r="H32">
            <v>28.08</v>
          </cell>
          <cell r="I32" t="str">
            <v>NE</v>
          </cell>
          <cell r="J32">
            <v>46.080000000000005</v>
          </cell>
          <cell r="K32">
            <v>2.4000000000000004</v>
          </cell>
        </row>
        <row r="33">
          <cell r="B33">
            <v>24.954166666666669</v>
          </cell>
          <cell r="C33">
            <v>30.9</v>
          </cell>
          <cell r="D33">
            <v>22.2</v>
          </cell>
          <cell r="E33">
            <v>76.375</v>
          </cell>
          <cell r="F33">
            <v>91</v>
          </cell>
          <cell r="G33">
            <v>52</v>
          </cell>
          <cell r="H33">
            <v>19.079999999999998</v>
          </cell>
          <cell r="I33" t="str">
            <v>O</v>
          </cell>
          <cell r="J33">
            <v>32.04</v>
          </cell>
          <cell r="K33">
            <v>0</v>
          </cell>
        </row>
        <row r="34">
          <cell r="B34">
            <v>24.433333333333326</v>
          </cell>
          <cell r="C34">
            <v>31.7</v>
          </cell>
          <cell r="D34">
            <v>20.3</v>
          </cell>
          <cell r="E34">
            <v>76.25</v>
          </cell>
          <cell r="F34">
            <v>93</v>
          </cell>
          <cell r="G34">
            <v>39</v>
          </cell>
          <cell r="H34">
            <v>16.559999999999999</v>
          </cell>
          <cell r="I34" t="str">
            <v>S</v>
          </cell>
          <cell r="J34">
            <v>56.16</v>
          </cell>
          <cell r="K34">
            <v>6.2000000000000011</v>
          </cell>
        </row>
        <row r="35">
          <cell r="B35">
            <v>25.17916666666666</v>
          </cell>
          <cell r="C35">
            <v>33.700000000000003</v>
          </cell>
          <cell r="D35">
            <v>19.5</v>
          </cell>
          <cell r="E35">
            <v>72</v>
          </cell>
          <cell r="F35">
            <v>93</v>
          </cell>
          <cell r="G35">
            <v>39</v>
          </cell>
          <cell r="H35">
            <v>13.68</v>
          </cell>
          <cell r="I35" t="str">
            <v>SE</v>
          </cell>
          <cell r="J35">
            <v>27.36</v>
          </cell>
          <cell r="K35">
            <v>1.6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26.741666666666664</v>
          </cell>
          <cell r="C5">
            <v>33.4</v>
          </cell>
          <cell r="D5">
            <v>21.7</v>
          </cell>
          <cell r="E5">
            <v>83.916666666666671</v>
          </cell>
          <cell r="F5">
            <v>100</v>
          </cell>
          <cell r="G5">
            <v>51</v>
          </cell>
          <cell r="H5">
            <v>17.28</v>
          </cell>
          <cell r="I5" t="str">
            <v>NE</v>
          </cell>
          <cell r="J5">
            <v>58.32</v>
          </cell>
          <cell r="K5">
            <v>45</v>
          </cell>
        </row>
        <row r="6">
          <cell r="B6">
            <v>29.287500000000005</v>
          </cell>
          <cell r="C6">
            <v>34.9</v>
          </cell>
          <cell r="D6">
            <v>24.5</v>
          </cell>
          <cell r="E6">
            <v>71.583333333333329</v>
          </cell>
          <cell r="F6">
            <v>99</v>
          </cell>
          <cell r="G6">
            <v>37</v>
          </cell>
          <cell r="H6">
            <v>12.6</v>
          </cell>
          <cell r="I6" t="str">
            <v>NO</v>
          </cell>
          <cell r="J6">
            <v>33.480000000000004</v>
          </cell>
          <cell r="K6">
            <v>0.2</v>
          </cell>
        </row>
        <row r="7">
          <cell r="B7">
            <v>30.112499999999997</v>
          </cell>
          <cell r="C7">
            <v>36.6</v>
          </cell>
          <cell r="D7">
            <v>25.7</v>
          </cell>
          <cell r="E7">
            <v>63.041666666666664</v>
          </cell>
          <cell r="F7">
            <v>91</v>
          </cell>
          <cell r="G7">
            <v>33</v>
          </cell>
          <cell r="H7">
            <v>13.68</v>
          </cell>
          <cell r="I7" t="str">
            <v>NO</v>
          </cell>
          <cell r="J7">
            <v>32.04</v>
          </cell>
          <cell r="K7">
            <v>0</v>
          </cell>
        </row>
        <row r="8">
          <cell r="B8">
            <v>29.141666666666666</v>
          </cell>
          <cell r="C8">
            <v>33.700000000000003</v>
          </cell>
          <cell r="D8">
            <v>25.4</v>
          </cell>
          <cell r="E8">
            <v>68.166666666666671</v>
          </cell>
          <cell r="F8">
            <v>89</v>
          </cell>
          <cell r="G8">
            <v>45</v>
          </cell>
          <cell r="H8">
            <v>14.76</v>
          </cell>
          <cell r="I8" t="str">
            <v>N</v>
          </cell>
          <cell r="J8">
            <v>29.880000000000003</v>
          </cell>
          <cell r="K8">
            <v>0</v>
          </cell>
        </row>
        <row r="9">
          <cell r="B9">
            <v>26.775000000000002</v>
          </cell>
          <cell r="C9">
            <v>30.7</v>
          </cell>
          <cell r="D9">
            <v>23.8</v>
          </cell>
          <cell r="E9">
            <v>82.043478260869563</v>
          </cell>
          <cell r="F9">
            <v>100</v>
          </cell>
          <cell r="G9">
            <v>55</v>
          </cell>
          <cell r="H9">
            <v>11.16</v>
          </cell>
          <cell r="I9" t="str">
            <v>N</v>
          </cell>
          <cell r="J9">
            <v>30.240000000000002</v>
          </cell>
          <cell r="K9">
            <v>19</v>
          </cell>
        </row>
        <row r="10">
          <cell r="B10">
            <v>25.804166666666671</v>
          </cell>
          <cell r="C10">
            <v>31.1</v>
          </cell>
          <cell r="D10">
            <v>22.4</v>
          </cell>
          <cell r="E10">
            <v>88.625</v>
          </cell>
          <cell r="F10">
            <v>100</v>
          </cell>
          <cell r="G10">
            <v>57</v>
          </cell>
          <cell r="H10">
            <v>11.16</v>
          </cell>
          <cell r="I10" t="str">
            <v>N</v>
          </cell>
          <cell r="J10">
            <v>25.2</v>
          </cell>
          <cell r="K10">
            <v>9.6</v>
          </cell>
        </row>
        <row r="11">
          <cell r="B11">
            <v>28.820833333333336</v>
          </cell>
          <cell r="C11">
            <v>34.9</v>
          </cell>
          <cell r="D11">
            <v>24.7</v>
          </cell>
          <cell r="E11">
            <v>67.958333333333329</v>
          </cell>
          <cell r="F11">
            <v>98</v>
          </cell>
          <cell r="G11">
            <v>34</v>
          </cell>
          <cell r="H11">
            <v>13.68</v>
          </cell>
          <cell r="I11" t="str">
            <v>N</v>
          </cell>
          <cell r="J11">
            <v>32.04</v>
          </cell>
          <cell r="K11">
            <v>0.2</v>
          </cell>
        </row>
        <row r="12">
          <cell r="B12">
            <v>28.670833333333334</v>
          </cell>
          <cell r="C12">
            <v>35.5</v>
          </cell>
          <cell r="D12">
            <v>22.6</v>
          </cell>
          <cell r="E12">
            <v>66.958333333333329</v>
          </cell>
          <cell r="F12">
            <v>99</v>
          </cell>
          <cell r="G12">
            <v>37</v>
          </cell>
          <cell r="H12">
            <v>10.08</v>
          </cell>
          <cell r="I12" t="str">
            <v>N</v>
          </cell>
          <cell r="J12">
            <v>33.840000000000003</v>
          </cell>
          <cell r="K12">
            <v>0</v>
          </cell>
        </row>
        <row r="13">
          <cell r="B13">
            <v>30.141666666666669</v>
          </cell>
          <cell r="C13">
            <v>36.6</v>
          </cell>
          <cell r="D13">
            <v>24.7</v>
          </cell>
          <cell r="E13">
            <v>57</v>
          </cell>
          <cell r="F13">
            <v>87</v>
          </cell>
          <cell r="G13">
            <v>31</v>
          </cell>
          <cell r="H13">
            <v>10.44</v>
          </cell>
          <cell r="I13" t="str">
            <v>NE</v>
          </cell>
          <cell r="J13">
            <v>27</v>
          </cell>
          <cell r="K13">
            <v>0</v>
          </cell>
        </row>
        <row r="14">
          <cell r="B14">
            <v>28.195833333333336</v>
          </cell>
          <cell r="C14">
            <v>34.9</v>
          </cell>
          <cell r="D14">
            <v>20.8</v>
          </cell>
          <cell r="E14">
            <v>64.458333333333329</v>
          </cell>
          <cell r="F14">
            <v>98</v>
          </cell>
          <cell r="G14">
            <v>33</v>
          </cell>
          <cell r="H14">
            <v>17.28</v>
          </cell>
          <cell r="I14" t="str">
            <v>NE</v>
          </cell>
          <cell r="J14">
            <v>43.56</v>
          </cell>
          <cell r="K14">
            <v>10.4</v>
          </cell>
        </row>
        <row r="15">
          <cell r="B15">
            <v>29.066666666666677</v>
          </cell>
          <cell r="C15">
            <v>36.5</v>
          </cell>
          <cell r="D15">
            <v>23.4</v>
          </cell>
          <cell r="E15">
            <v>59.083333333333336</v>
          </cell>
          <cell r="F15">
            <v>89</v>
          </cell>
          <cell r="G15">
            <v>30</v>
          </cell>
          <cell r="H15">
            <v>10.08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28.674999999999997</v>
          </cell>
          <cell r="C16">
            <v>35.299999999999997</v>
          </cell>
          <cell r="D16">
            <v>24.2</v>
          </cell>
          <cell r="E16">
            <v>64.166666666666671</v>
          </cell>
          <cell r="F16">
            <v>88</v>
          </cell>
          <cell r="G16">
            <v>34</v>
          </cell>
          <cell r="H16">
            <v>10.8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29.49166666666666</v>
          </cell>
          <cell r="C17">
            <v>36.5</v>
          </cell>
          <cell r="D17">
            <v>25</v>
          </cell>
          <cell r="E17">
            <v>60.916666666666664</v>
          </cell>
          <cell r="F17">
            <v>90</v>
          </cell>
          <cell r="G17">
            <v>32</v>
          </cell>
          <cell r="H17">
            <v>12.6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29.608333333333331</v>
          </cell>
          <cell r="C18">
            <v>36.6</v>
          </cell>
          <cell r="D18">
            <v>23.7</v>
          </cell>
          <cell r="E18">
            <v>57.416666666666664</v>
          </cell>
          <cell r="F18">
            <v>85</v>
          </cell>
          <cell r="G18">
            <v>29</v>
          </cell>
          <cell r="H18">
            <v>10.08</v>
          </cell>
          <cell r="I18" t="str">
            <v>NE</v>
          </cell>
          <cell r="J18">
            <v>24.48</v>
          </cell>
          <cell r="K18">
            <v>0</v>
          </cell>
        </row>
        <row r="19">
          <cell r="B19">
            <v>30.395833333333332</v>
          </cell>
          <cell r="C19">
            <v>37.1</v>
          </cell>
          <cell r="D19">
            <v>24.6</v>
          </cell>
          <cell r="E19">
            <v>58.75</v>
          </cell>
          <cell r="F19">
            <v>89</v>
          </cell>
          <cell r="G19">
            <v>32</v>
          </cell>
          <cell r="H19">
            <v>12.24</v>
          </cell>
          <cell r="I19" t="str">
            <v>N</v>
          </cell>
          <cell r="J19">
            <v>37.800000000000004</v>
          </cell>
          <cell r="K19">
            <v>0</v>
          </cell>
        </row>
        <row r="20">
          <cell r="B20">
            <v>31.162500000000005</v>
          </cell>
          <cell r="C20">
            <v>38.1</v>
          </cell>
          <cell r="D20">
            <v>25.3</v>
          </cell>
          <cell r="E20">
            <v>51.166666666666664</v>
          </cell>
          <cell r="F20">
            <v>80</v>
          </cell>
          <cell r="G20">
            <v>25</v>
          </cell>
          <cell r="H20">
            <v>8.64</v>
          </cell>
          <cell r="I20" t="str">
            <v>NO</v>
          </cell>
          <cell r="J20">
            <v>27</v>
          </cell>
          <cell r="K20">
            <v>0</v>
          </cell>
        </row>
        <row r="21">
          <cell r="B21">
            <v>29.541666666666668</v>
          </cell>
          <cell r="C21">
            <v>38.700000000000003</v>
          </cell>
          <cell r="D21">
            <v>24.5</v>
          </cell>
          <cell r="E21">
            <v>58.708333333333336</v>
          </cell>
          <cell r="F21">
            <v>89</v>
          </cell>
          <cell r="G21">
            <v>29</v>
          </cell>
          <cell r="H21">
            <v>12.96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27.974999999999998</v>
          </cell>
          <cell r="C22">
            <v>35.1</v>
          </cell>
          <cell r="D22">
            <v>23.7</v>
          </cell>
          <cell r="E22">
            <v>67.791666666666671</v>
          </cell>
          <cell r="F22">
            <v>94</v>
          </cell>
          <cell r="G22">
            <v>31</v>
          </cell>
          <cell r="H22">
            <v>10.8</v>
          </cell>
          <cell r="I22" t="str">
            <v>SO</v>
          </cell>
          <cell r="J22">
            <v>25.56</v>
          </cell>
          <cell r="K22">
            <v>0</v>
          </cell>
        </row>
        <row r="23">
          <cell r="B23">
            <v>28.516666666666669</v>
          </cell>
          <cell r="C23">
            <v>37.1</v>
          </cell>
          <cell r="D23">
            <v>23.3</v>
          </cell>
          <cell r="E23">
            <v>68</v>
          </cell>
          <cell r="F23">
            <v>93</v>
          </cell>
          <cell r="G23">
            <v>34</v>
          </cell>
          <cell r="H23">
            <v>9.7200000000000006</v>
          </cell>
          <cell r="I23" t="str">
            <v>SO</v>
          </cell>
          <cell r="J23">
            <v>25.92</v>
          </cell>
          <cell r="K23">
            <v>0</v>
          </cell>
        </row>
        <row r="24">
          <cell r="B24">
            <v>26.370833333333337</v>
          </cell>
          <cell r="C24">
            <v>33.200000000000003</v>
          </cell>
          <cell r="D24">
            <v>21.5</v>
          </cell>
          <cell r="E24">
            <v>76</v>
          </cell>
          <cell r="F24">
            <v>100</v>
          </cell>
          <cell r="G24">
            <v>44</v>
          </cell>
          <cell r="H24">
            <v>23.759999999999998</v>
          </cell>
          <cell r="I24" t="str">
            <v>NO</v>
          </cell>
          <cell r="J24">
            <v>60.480000000000004</v>
          </cell>
          <cell r="K24">
            <v>39.6</v>
          </cell>
        </row>
        <row r="25">
          <cell r="B25">
            <v>29.900000000000009</v>
          </cell>
          <cell r="C25">
            <v>36.6</v>
          </cell>
          <cell r="D25">
            <v>24</v>
          </cell>
          <cell r="E25">
            <v>67.166666666666671</v>
          </cell>
          <cell r="F25">
            <v>100</v>
          </cell>
          <cell r="G25">
            <v>30</v>
          </cell>
          <cell r="H25">
            <v>9.3600000000000012</v>
          </cell>
          <cell r="I25" t="str">
            <v>NO</v>
          </cell>
          <cell r="J25">
            <v>22.68</v>
          </cell>
          <cell r="K25">
            <v>0</v>
          </cell>
        </row>
        <row r="26">
          <cell r="B26">
            <v>31.879166666666663</v>
          </cell>
          <cell r="C26">
            <v>38.9</v>
          </cell>
          <cell r="D26">
            <v>24.8</v>
          </cell>
          <cell r="E26">
            <v>54.916666666666664</v>
          </cell>
          <cell r="F26">
            <v>95</v>
          </cell>
          <cell r="G26">
            <v>24</v>
          </cell>
          <cell r="H26">
            <v>8.2799999999999994</v>
          </cell>
          <cell r="I26" t="str">
            <v>NO</v>
          </cell>
          <cell r="J26">
            <v>24.12</v>
          </cell>
          <cell r="K26">
            <v>0</v>
          </cell>
        </row>
        <row r="27">
          <cell r="B27">
            <v>31.362500000000001</v>
          </cell>
          <cell r="C27">
            <v>40.6</v>
          </cell>
          <cell r="D27">
            <v>26.2</v>
          </cell>
          <cell r="E27">
            <v>56.333333333333336</v>
          </cell>
          <cell r="F27">
            <v>84</v>
          </cell>
          <cell r="G27">
            <v>27</v>
          </cell>
          <cell r="H27">
            <v>10.08</v>
          </cell>
          <cell r="I27" t="str">
            <v>S</v>
          </cell>
          <cell r="J27">
            <v>26.28</v>
          </cell>
          <cell r="K27">
            <v>0</v>
          </cell>
        </row>
        <row r="28">
          <cell r="B28">
            <v>28.662500000000005</v>
          </cell>
          <cell r="C28">
            <v>37.9</v>
          </cell>
          <cell r="D28">
            <v>23.1</v>
          </cell>
          <cell r="E28">
            <v>69.666666666666671</v>
          </cell>
          <cell r="F28">
            <v>100</v>
          </cell>
          <cell r="G28">
            <v>37</v>
          </cell>
          <cell r="H28">
            <v>20.52</v>
          </cell>
          <cell r="I28" t="str">
            <v>S</v>
          </cell>
          <cell r="J28">
            <v>54.36</v>
          </cell>
          <cell r="K28">
            <v>10.199999999999999</v>
          </cell>
        </row>
        <row r="29">
          <cell r="B29">
            <v>27.895833333333339</v>
          </cell>
          <cell r="C29">
            <v>36.1</v>
          </cell>
          <cell r="D29">
            <v>22.7</v>
          </cell>
          <cell r="E29">
            <v>74.772727272727266</v>
          </cell>
          <cell r="F29">
            <v>100</v>
          </cell>
          <cell r="G29">
            <v>38</v>
          </cell>
          <cell r="H29">
            <v>10.08</v>
          </cell>
          <cell r="I29" t="str">
            <v>SE</v>
          </cell>
          <cell r="J29">
            <v>24.48</v>
          </cell>
          <cell r="K29">
            <v>0.2</v>
          </cell>
        </row>
        <row r="30">
          <cell r="B30">
            <v>26.904166666666669</v>
          </cell>
          <cell r="C30">
            <v>34</v>
          </cell>
          <cell r="D30">
            <v>22.6</v>
          </cell>
          <cell r="E30">
            <v>78.086956521739125</v>
          </cell>
          <cell r="F30">
            <v>100</v>
          </cell>
          <cell r="G30">
            <v>46</v>
          </cell>
          <cell r="H30">
            <v>12.6</v>
          </cell>
          <cell r="I30" t="str">
            <v>NE</v>
          </cell>
          <cell r="J30">
            <v>42.480000000000004</v>
          </cell>
          <cell r="K30">
            <v>14</v>
          </cell>
        </row>
        <row r="31">
          <cell r="B31">
            <v>25.066666666666666</v>
          </cell>
          <cell r="C31">
            <v>30.6</v>
          </cell>
          <cell r="D31">
            <v>21.7</v>
          </cell>
          <cell r="E31">
            <v>81.541666666666671</v>
          </cell>
          <cell r="F31">
            <v>100</v>
          </cell>
          <cell r="G31">
            <v>49</v>
          </cell>
          <cell r="H31">
            <v>18.720000000000002</v>
          </cell>
          <cell r="I31" t="str">
            <v>NE</v>
          </cell>
          <cell r="J31">
            <v>47.519999999999996</v>
          </cell>
          <cell r="K31">
            <v>2.4</v>
          </cell>
        </row>
        <row r="32">
          <cell r="B32">
            <v>28.062499999999996</v>
          </cell>
          <cell r="C32">
            <v>36</v>
          </cell>
          <cell r="D32">
            <v>23.4</v>
          </cell>
          <cell r="E32">
            <v>69.75</v>
          </cell>
          <cell r="F32">
            <v>97</v>
          </cell>
          <cell r="G32">
            <v>32</v>
          </cell>
          <cell r="H32">
            <v>11.16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B33">
            <v>29.312500000000004</v>
          </cell>
          <cell r="C33">
            <v>37.4</v>
          </cell>
          <cell r="D33">
            <v>22.4</v>
          </cell>
          <cell r="E33">
            <v>62.25</v>
          </cell>
          <cell r="F33">
            <v>96</v>
          </cell>
          <cell r="G33">
            <v>26</v>
          </cell>
          <cell r="H33">
            <v>12.24</v>
          </cell>
          <cell r="I33" t="str">
            <v>SO</v>
          </cell>
          <cell r="J33">
            <v>27.720000000000002</v>
          </cell>
          <cell r="K33">
            <v>0</v>
          </cell>
        </row>
        <row r="34">
          <cell r="B34">
            <v>30.591666666666665</v>
          </cell>
          <cell r="C34">
            <v>38.4</v>
          </cell>
          <cell r="D34">
            <v>25.2</v>
          </cell>
          <cell r="E34">
            <v>55.833333333333336</v>
          </cell>
          <cell r="F34">
            <v>86</v>
          </cell>
          <cell r="G34">
            <v>23</v>
          </cell>
          <cell r="H34">
            <v>14.4</v>
          </cell>
          <cell r="I34" t="str">
            <v>S</v>
          </cell>
          <cell r="J34">
            <v>34.92</v>
          </cell>
          <cell r="K34">
            <v>0</v>
          </cell>
        </row>
        <row r="35">
          <cell r="B35">
            <v>29.837500000000002</v>
          </cell>
          <cell r="C35">
            <v>37.799999999999997</v>
          </cell>
          <cell r="D35">
            <v>24</v>
          </cell>
          <cell r="E35">
            <v>60.5</v>
          </cell>
          <cell r="F35">
            <v>90</v>
          </cell>
          <cell r="G35">
            <v>29</v>
          </cell>
          <cell r="H35">
            <v>10.44</v>
          </cell>
          <cell r="I35" t="str">
            <v>S</v>
          </cell>
          <cell r="J35">
            <v>32.76</v>
          </cell>
          <cell r="K35">
            <v>1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26.662500000000005</v>
          </cell>
          <cell r="C5">
            <v>31.6</v>
          </cell>
          <cell r="D5">
            <v>22.4</v>
          </cell>
          <cell r="E5" t="str">
            <v>*</v>
          </cell>
          <cell r="F5" t="str">
            <v>*</v>
          </cell>
          <cell r="G5" t="str">
            <v>*</v>
          </cell>
          <cell r="H5">
            <v>14.76</v>
          </cell>
          <cell r="I5" t="str">
            <v>N</v>
          </cell>
          <cell r="J5">
            <v>34.200000000000003</v>
          </cell>
          <cell r="K5">
            <v>0.4</v>
          </cell>
        </row>
        <row r="6">
          <cell r="B6">
            <v>26.454166666666669</v>
          </cell>
          <cell r="C6">
            <v>31.7</v>
          </cell>
          <cell r="D6">
            <v>23.7</v>
          </cell>
          <cell r="E6" t="str">
            <v>*</v>
          </cell>
          <cell r="F6" t="str">
            <v>*</v>
          </cell>
          <cell r="G6" t="str">
            <v>*</v>
          </cell>
          <cell r="H6">
            <v>19.079999999999998</v>
          </cell>
          <cell r="I6" t="str">
            <v>N</v>
          </cell>
          <cell r="J6">
            <v>38.880000000000003</v>
          </cell>
          <cell r="K6">
            <v>0.2</v>
          </cell>
        </row>
        <row r="7">
          <cell r="B7">
            <v>26.841666666666665</v>
          </cell>
          <cell r="C7">
            <v>32.799999999999997</v>
          </cell>
          <cell r="D7">
            <v>23.8</v>
          </cell>
          <cell r="E7" t="str">
            <v>*</v>
          </cell>
          <cell r="F7" t="str">
            <v>*</v>
          </cell>
          <cell r="G7" t="str">
            <v>*</v>
          </cell>
          <cell r="H7">
            <v>22.68</v>
          </cell>
          <cell r="I7" t="str">
            <v>N</v>
          </cell>
          <cell r="J7">
            <v>43.56</v>
          </cell>
          <cell r="K7">
            <v>0.8</v>
          </cell>
        </row>
        <row r="8">
          <cell r="B8">
            <v>28.295833333333338</v>
          </cell>
          <cell r="C8">
            <v>33.299999999999997</v>
          </cell>
          <cell r="D8">
            <v>24.8</v>
          </cell>
          <cell r="E8" t="str">
            <v>*</v>
          </cell>
          <cell r="F8" t="str">
            <v>*</v>
          </cell>
          <cell r="G8" t="str">
            <v>*</v>
          </cell>
          <cell r="H8">
            <v>19.8</v>
          </cell>
          <cell r="I8" t="str">
            <v>NO</v>
          </cell>
          <cell r="J8">
            <v>37.800000000000004</v>
          </cell>
          <cell r="K8">
            <v>0</v>
          </cell>
        </row>
        <row r="9">
          <cell r="B9">
            <v>23.908333333333335</v>
          </cell>
          <cell r="C9">
            <v>28.5</v>
          </cell>
          <cell r="D9">
            <v>20.399999999999999</v>
          </cell>
          <cell r="E9" t="str">
            <v>*</v>
          </cell>
          <cell r="F9" t="str">
            <v>*</v>
          </cell>
          <cell r="G9" t="str">
            <v>*</v>
          </cell>
          <cell r="H9">
            <v>19.440000000000001</v>
          </cell>
          <cell r="I9" t="str">
            <v>O</v>
          </cell>
          <cell r="J9">
            <v>39.6</v>
          </cell>
          <cell r="K9">
            <v>57.8</v>
          </cell>
        </row>
        <row r="10">
          <cell r="B10">
            <v>26.033333333333331</v>
          </cell>
          <cell r="C10">
            <v>31.9</v>
          </cell>
          <cell r="D10">
            <v>22.4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19.079999999999998</v>
          </cell>
          <cell r="I10" t="str">
            <v>N</v>
          </cell>
          <cell r="J10">
            <v>38.519999999999996</v>
          </cell>
          <cell r="K10">
            <v>0.60000000000000009</v>
          </cell>
        </row>
        <row r="11">
          <cell r="B11">
            <v>25.816666666666666</v>
          </cell>
          <cell r="C11">
            <v>31.7</v>
          </cell>
          <cell r="D11">
            <v>23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24.840000000000003</v>
          </cell>
          <cell r="I11" t="str">
            <v>N</v>
          </cell>
          <cell r="J11">
            <v>51.84</v>
          </cell>
          <cell r="K11">
            <v>0.4</v>
          </cell>
        </row>
        <row r="12">
          <cell r="B12">
            <v>25.183333333333334</v>
          </cell>
          <cell r="C12">
            <v>30.3</v>
          </cell>
          <cell r="D12">
            <v>22.4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17.28</v>
          </cell>
          <cell r="I12" t="str">
            <v>N</v>
          </cell>
          <cell r="J12">
            <v>40.680000000000007</v>
          </cell>
          <cell r="K12">
            <v>0.2</v>
          </cell>
        </row>
        <row r="13">
          <cell r="B13">
            <v>26.437499999999996</v>
          </cell>
          <cell r="C13">
            <v>32.299999999999997</v>
          </cell>
          <cell r="D13">
            <v>22.1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15.48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27.179166666666671</v>
          </cell>
          <cell r="C14">
            <v>32.799999999999997</v>
          </cell>
          <cell r="D14">
            <v>22.5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18.36</v>
          </cell>
          <cell r="I14" t="str">
            <v>N</v>
          </cell>
          <cell r="J14">
            <v>47.16</v>
          </cell>
          <cell r="K14">
            <v>0</v>
          </cell>
        </row>
        <row r="15">
          <cell r="B15">
            <v>24.816666666666666</v>
          </cell>
          <cell r="C15">
            <v>31.3</v>
          </cell>
          <cell r="D15">
            <v>20.2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16.559999999999999</v>
          </cell>
          <cell r="I15" t="str">
            <v>NE</v>
          </cell>
          <cell r="J15">
            <v>28.8</v>
          </cell>
          <cell r="K15">
            <v>0</v>
          </cell>
        </row>
        <row r="16">
          <cell r="B16">
            <v>24.462499999999991</v>
          </cell>
          <cell r="C16">
            <v>30.8</v>
          </cell>
          <cell r="D16">
            <v>21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16.2</v>
          </cell>
          <cell r="I16" t="str">
            <v>NE</v>
          </cell>
          <cell r="J16">
            <v>37.440000000000005</v>
          </cell>
          <cell r="K16">
            <v>0</v>
          </cell>
        </row>
        <row r="17">
          <cell r="B17">
            <v>24.566666666666663</v>
          </cell>
          <cell r="C17">
            <v>30</v>
          </cell>
          <cell r="D17">
            <v>20.8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14.04</v>
          </cell>
          <cell r="I17" t="str">
            <v>NE</v>
          </cell>
          <cell r="J17">
            <v>52.2</v>
          </cell>
          <cell r="K17">
            <v>1.5999999999999999</v>
          </cell>
        </row>
        <row r="18">
          <cell r="B18">
            <v>26.370833333333337</v>
          </cell>
          <cell r="C18">
            <v>33.5</v>
          </cell>
          <cell r="D18">
            <v>21.2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13.32</v>
          </cell>
          <cell r="I18" t="str">
            <v>NE</v>
          </cell>
          <cell r="J18">
            <v>40.32</v>
          </cell>
          <cell r="K18">
            <v>1</v>
          </cell>
        </row>
        <row r="19">
          <cell r="B19">
            <v>26.400000000000002</v>
          </cell>
          <cell r="C19">
            <v>33.4</v>
          </cell>
          <cell r="D19">
            <v>20.9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14.4</v>
          </cell>
          <cell r="I19" t="str">
            <v>N</v>
          </cell>
          <cell r="J19">
            <v>68.039999999999992</v>
          </cell>
          <cell r="K19">
            <v>9.4</v>
          </cell>
        </row>
        <row r="20">
          <cell r="B20">
            <v>27.895833333333329</v>
          </cell>
          <cell r="C20">
            <v>33.299999999999997</v>
          </cell>
          <cell r="D20">
            <v>23.1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16.920000000000002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29.287499999999998</v>
          </cell>
          <cell r="C21">
            <v>34.4</v>
          </cell>
          <cell r="D21">
            <v>24.8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17.64</v>
          </cell>
          <cell r="I21" t="str">
            <v>N</v>
          </cell>
          <cell r="J21">
            <v>38.880000000000003</v>
          </cell>
          <cell r="K21">
            <v>0</v>
          </cell>
        </row>
        <row r="22">
          <cell r="B22">
            <v>26.862500000000001</v>
          </cell>
          <cell r="C22">
            <v>31.4</v>
          </cell>
          <cell r="D22">
            <v>21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20.16</v>
          </cell>
          <cell r="I22" t="str">
            <v>N</v>
          </cell>
          <cell r="J22">
            <v>40.32</v>
          </cell>
          <cell r="K22">
            <v>19.399999999999999</v>
          </cell>
        </row>
        <row r="23">
          <cell r="B23">
            <v>22.395833333333332</v>
          </cell>
          <cell r="C23">
            <v>26.4</v>
          </cell>
          <cell r="D23">
            <v>20.100000000000001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15.840000000000002</v>
          </cell>
          <cell r="I23" t="str">
            <v>SO</v>
          </cell>
          <cell r="J23">
            <v>36.72</v>
          </cell>
          <cell r="K23">
            <v>0.8</v>
          </cell>
        </row>
        <row r="24">
          <cell r="B24">
            <v>22.220833333333331</v>
          </cell>
          <cell r="C24">
            <v>28.1</v>
          </cell>
          <cell r="D24">
            <v>18.8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10.8</v>
          </cell>
          <cell r="I24" t="str">
            <v>SO</v>
          </cell>
          <cell r="J24">
            <v>28.44</v>
          </cell>
          <cell r="K24">
            <v>0</v>
          </cell>
        </row>
        <row r="25">
          <cell r="B25">
            <v>26.166666666666661</v>
          </cell>
          <cell r="C25">
            <v>31.9</v>
          </cell>
          <cell r="D25">
            <v>21.4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12.6</v>
          </cell>
          <cell r="I25" t="str">
            <v>SO</v>
          </cell>
          <cell r="J25">
            <v>29.16</v>
          </cell>
          <cell r="K25">
            <v>0</v>
          </cell>
        </row>
        <row r="26">
          <cell r="B26">
            <v>28.708333333333329</v>
          </cell>
          <cell r="C26">
            <v>34.9</v>
          </cell>
          <cell r="D26">
            <v>23.5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14.76</v>
          </cell>
          <cell r="I26" t="str">
            <v>N</v>
          </cell>
          <cell r="J26">
            <v>28.08</v>
          </cell>
          <cell r="K26">
            <v>0</v>
          </cell>
        </row>
        <row r="27">
          <cell r="B27">
            <v>30.712499999999995</v>
          </cell>
          <cell r="C27">
            <v>36.4</v>
          </cell>
          <cell r="D27">
            <v>26.1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13.32</v>
          </cell>
          <cell r="I27" t="str">
            <v>N</v>
          </cell>
          <cell r="J27">
            <v>27.720000000000002</v>
          </cell>
          <cell r="K27">
            <v>0</v>
          </cell>
        </row>
        <row r="28">
          <cell r="B28">
            <v>27.704166666666669</v>
          </cell>
          <cell r="C28">
            <v>32.9</v>
          </cell>
          <cell r="D28">
            <v>22.9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20.88</v>
          </cell>
          <cell r="I28" t="str">
            <v>L</v>
          </cell>
          <cell r="J28">
            <v>37.080000000000005</v>
          </cell>
          <cell r="K28">
            <v>0.4</v>
          </cell>
        </row>
        <row r="29">
          <cell r="B29">
            <v>27.637500000000003</v>
          </cell>
          <cell r="C29">
            <v>33.9</v>
          </cell>
          <cell r="D29">
            <v>22.5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12.6</v>
          </cell>
          <cell r="I29" t="str">
            <v>N</v>
          </cell>
          <cell r="J29">
            <v>25.2</v>
          </cell>
          <cell r="K29">
            <v>0</v>
          </cell>
        </row>
        <row r="30">
          <cell r="B30">
            <v>26.887499999999999</v>
          </cell>
          <cell r="C30">
            <v>33.6</v>
          </cell>
          <cell r="D30">
            <v>22.4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15.120000000000001</v>
          </cell>
          <cell r="I30" t="str">
            <v>NE</v>
          </cell>
          <cell r="J30">
            <v>37.080000000000005</v>
          </cell>
          <cell r="K30">
            <v>0</v>
          </cell>
        </row>
        <row r="31">
          <cell r="B31">
            <v>25.804166666666671</v>
          </cell>
          <cell r="C31">
            <v>32.9</v>
          </cell>
          <cell r="D31">
            <v>21.1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21.240000000000002</v>
          </cell>
          <cell r="I31" t="str">
            <v>NE</v>
          </cell>
          <cell r="J31">
            <v>38.880000000000003</v>
          </cell>
          <cell r="K31">
            <v>0</v>
          </cell>
        </row>
        <row r="32">
          <cell r="B32">
            <v>24.254166666666663</v>
          </cell>
          <cell r="C32">
            <v>30.8</v>
          </cell>
          <cell r="D32">
            <v>20.2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29.880000000000003</v>
          </cell>
          <cell r="I32" t="str">
            <v>NE</v>
          </cell>
          <cell r="J32">
            <v>48.6</v>
          </cell>
          <cell r="K32">
            <v>0.4</v>
          </cell>
        </row>
        <row r="33">
          <cell r="B33">
            <v>26.099999999999994</v>
          </cell>
          <cell r="C33">
            <v>32.9</v>
          </cell>
          <cell r="D33">
            <v>21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17.28</v>
          </cell>
          <cell r="I33" t="str">
            <v>N</v>
          </cell>
          <cell r="J33">
            <v>48.6</v>
          </cell>
          <cell r="K33">
            <v>0.2</v>
          </cell>
        </row>
        <row r="34">
          <cell r="B34">
            <v>27.437499999999996</v>
          </cell>
          <cell r="C34">
            <v>34.5</v>
          </cell>
          <cell r="D34">
            <v>23.6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15.120000000000001</v>
          </cell>
          <cell r="I34" t="str">
            <v>NO</v>
          </cell>
          <cell r="J34">
            <v>34.56</v>
          </cell>
          <cell r="K34">
            <v>0.2</v>
          </cell>
        </row>
        <row r="35">
          <cell r="B35">
            <v>28.491666666666671</v>
          </cell>
          <cell r="C35">
            <v>34.5</v>
          </cell>
          <cell r="D35">
            <v>24.8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19.079999999999998</v>
          </cell>
          <cell r="I35" t="str">
            <v>NO</v>
          </cell>
          <cell r="J35">
            <v>41.76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27.733333333333331</v>
          </cell>
          <cell r="C5">
            <v>33.799999999999997</v>
          </cell>
          <cell r="D5">
            <v>23.6</v>
          </cell>
          <cell r="E5">
            <v>75.954545454545453</v>
          </cell>
          <cell r="F5">
            <v>100</v>
          </cell>
          <cell r="G5">
            <v>49</v>
          </cell>
          <cell r="H5">
            <v>14.4</v>
          </cell>
          <cell r="I5" t="str">
            <v>NE</v>
          </cell>
          <cell r="J5">
            <v>24.840000000000003</v>
          </cell>
          <cell r="K5">
            <v>1.7999999999999998</v>
          </cell>
        </row>
        <row r="6">
          <cell r="B6">
            <v>28.316666666666663</v>
          </cell>
          <cell r="C6">
            <v>34.1</v>
          </cell>
          <cell r="D6">
            <v>23.6</v>
          </cell>
          <cell r="E6">
            <v>70.583333333333329</v>
          </cell>
          <cell r="F6">
            <v>98</v>
          </cell>
          <cell r="G6">
            <v>46</v>
          </cell>
          <cell r="H6">
            <v>16.2</v>
          </cell>
          <cell r="I6" t="str">
            <v>NO</v>
          </cell>
          <cell r="J6">
            <v>29.880000000000003</v>
          </cell>
          <cell r="K6">
            <v>0.8</v>
          </cell>
        </row>
        <row r="7">
          <cell r="B7">
            <v>29.154166666666665</v>
          </cell>
          <cell r="C7">
            <v>35.799999999999997</v>
          </cell>
          <cell r="D7">
            <v>24.7</v>
          </cell>
          <cell r="E7">
            <v>64.833333333333329</v>
          </cell>
          <cell r="F7">
            <v>97</v>
          </cell>
          <cell r="G7">
            <v>32</v>
          </cell>
          <cell r="H7">
            <v>19.440000000000001</v>
          </cell>
          <cell r="I7" t="str">
            <v>NO</v>
          </cell>
          <cell r="J7">
            <v>39.6</v>
          </cell>
          <cell r="K7">
            <v>0</v>
          </cell>
        </row>
        <row r="8">
          <cell r="B8">
            <v>29.066666666666666</v>
          </cell>
          <cell r="C8">
            <v>35.700000000000003</v>
          </cell>
          <cell r="D8">
            <v>25</v>
          </cell>
          <cell r="E8">
            <v>65.541666666666671</v>
          </cell>
          <cell r="F8">
            <v>85</v>
          </cell>
          <cell r="G8">
            <v>38</v>
          </cell>
          <cell r="H8">
            <v>14.04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26.166666666666661</v>
          </cell>
          <cell r="C9">
            <v>30.9</v>
          </cell>
          <cell r="D9">
            <v>22.6</v>
          </cell>
          <cell r="E9">
            <v>75.5</v>
          </cell>
          <cell r="F9">
            <v>100</v>
          </cell>
          <cell r="G9">
            <v>53</v>
          </cell>
          <cell r="H9">
            <v>19.079999999999998</v>
          </cell>
          <cell r="I9" t="str">
            <v>NO</v>
          </cell>
          <cell r="J9">
            <v>38.519999999999996</v>
          </cell>
          <cell r="K9">
            <v>2.2000000000000002</v>
          </cell>
        </row>
        <row r="10">
          <cell r="B10">
            <v>26.729166666666671</v>
          </cell>
          <cell r="C10">
            <v>32</v>
          </cell>
          <cell r="D10">
            <v>23</v>
          </cell>
          <cell r="E10">
            <v>76.095238095238102</v>
          </cell>
          <cell r="F10">
            <v>100</v>
          </cell>
          <cell r="G10">
            <v>47</v>
          </cell>
          <cell r="H10">
            <v>15.48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27.795833333333338</v>
          </cell>
          <cell r="C11">
            <v>34.6</v>
          </cell>
          <cell r="D11">
            <v>23.3</v>
          </cell>
          <cell r="E11">
            <v>65.739130434782609</v>
          </cell>
          <cell r="F11">
            <v>100</v>
          </cell>
          <cell r="G11">
            <v>35</v>
          </cell>
          <cell r="H11">
            <v>20.88</v>
          </cell>
          <cell r="I11" t="str">
            <v>NE</v>
          </cell>
          <cell r="J11">
            <v>45.72</v>
          </cell>
          <cell r="K11">
            <v>6.8</v>
          </cell>
        </row>
        <row r="12">
          <cell r="B12">
            <v>26.662500000000005</v>
          </cell>
          <cell r="C12">
            <v>33.299999999999997</v>
          </cell>
          <cell r="D12">
            <v>22</v>
          </cell>
          <cell r="E12">
            <v>70.125</v>
          </cell>
          <cell r="F12">
            <v>100</v>
          </cell>
          <cell r="G12">
            <v>45</v>
          </cell>
          <cell r="H12">
            <v>15.840000000000002</v>
          </cell>
          <cell r="I12" t="str">
            <v>NO</v>
          </cell>
          <cell r="J12">
            <v>36</v>
          </cell>
          <cell r="K12">
            <v>10.399999999999999</v>
          </cell>
        </row>
        <row r="13">
          <cell r="B13">
            <v>28.995833333333337</v>
          </cell>
          <cell r="C13">
            <v>36</v>
          </cell>
          <cell r="D13">
            <v>25.3</v>
          </cell>
          <cell r="E13">
            <v>67.375</v>
          </cell>
          <cell r="F13">
            <v>98</v>
          </cell>
          <cell r="G13">
            <v>33</v>
          </cell>
          <cell r="H13">
            <v>20.88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28.241666666666664</v>
          </cell>
          <cell r="C14">
            <v>35</v>
          </cell>
          <cell r="D14">
            <v>22.8</v>
          </cell>
          <cell r="E14">
            <v>63.333333333333336</v>
          </cell>
          <cell r="F14">
            <v>98</v>
          </cell>
          <cell r="G14">
            <v>35</v>
          </cell>
          <cell r="H14">
            <v>11.879999999999999</v>
          </cell>
          <cell r="I14" t="str">
            <v>N</v>
          </cell>
          <cell r="J14">
            <v>29.52</v>
          </cell>
          <cell r="K14">
            <v>0</v>
          </cell>
        </row>
        <row r="15">
          <cell r="B15">
            <v>28.970833333333328</v>
          </cell>
          <cell r="C15">
            <v>36.1</v>
          </cell>
          <cell r="D15">
            <v>24</v>
          </cell>
          <cell r="E15">
            <v>63.125</v>
          </cell>
          <cell r="F15">
            <v>100</v>
          </cell>
          <cell r="G15">
            <v>26</v>
          </cell>
          <cell r="H15">
            <v>24.48</v>
          </cell>
          <cell r="I15" t="str">
            <v>L</v>
          </cell>
          <cell r="J15">
            <v>37.800000000000004</v>
          </cell>
          <cell r="K15">
            <v>0</v>
          </cell>
        </row>
        <row r="16">
          <cell r="B16">
            <v>27.629166666666674</v>
          </cell>
          <cell r="C16">
            <v>34.6</v>
          </cell>
          <cell r="D16">
            <v>20.9</v>
          </cell>
          <cell r="E16">
            <v>65.083333333333329</v>
          </cell>
          <cell r="F16">
            <v>98</v>
          </cell>
          <cell r="G16">
            <v>33</v>
          </cell>
          <cell r="H16">
            <v>17.28</v>
          </cell>
          <cell r="I16" t="str">
            <v>S</v>
          </cell>
          <cell r="J16">
            <v>75.960000000000008</v>
          </cell>
          <cell r="K16">
            <v>7</v>
          </cell>
        </row>
        <row r="17">
          <cell r="B17">
            <v>28.291666666666668</v>
          </cell>
          <cell r="C17">
            <v>34.299999999999997</v>
          </cell>
          <cell r="D17">
            <v>23.7</v>
          </cell>
          <cell r="E17">
            <v>65.75</v>
          </cell>
          <cell r="F17">
            <v>98</v>
          </cell>
          <cell r="G17">
            <v>39</v>
          </cell>
          <cell r="H17">
            <v>18.36</v>
          </cell>
          <cell r="I17" t="str">
            <v>L</v>
          </cell>
          <cell r="J17">
            <v>31.319999999999997</v>
          </cell>
          <cell r="K17">
            <v>0</v>
          </cell>
        </row>
        <row r="18">
          <cell r="B18">
            <v>28.929166666666664</v>
          </cell>
          <cell r="C18">
            <v>36.200000000000003</v>
          </cell>
          <cell r="D18">
            <v>21.6</v>
          </cell>
          <cell r="E18">
            <v>59.875</v>
          </cell>
          <cell r="F18">
            <v>100</v>
          </cell>
          <cell r="G18">
            <v>33</v>
          </cell>
          <cell r="H18">
            <v>14.4</v>
          </cell>
          <cell r="I18" t="str">
            <v>NE</v>
          </cell>
          <cell r="J18">
            <v>86.039999999999992</v>
          </cell>
          <cell r="K18">
            <v>11.2</v>
          </cell>
        </row>
        <row r="19">
          <cell r="B19">
            <v>29.241666666666664</v>
          </cell>
          <cell r="C19">
            <v>35.799999999999997</v>
          </cell>
          <cell r="D19">
            <v>24.7</v>
          </cell>
          <cell r="E19">
            <v>63.208333333333336</v>
          </cell>
          <cell r="F19">
            <v>95</v>
          </cell>
          <cell r="G19">
            <v>35</v>
          </cell>
          <cell r="H19">
            <v>17.64</v>
          </cell>
          <cell r="I19" t="str">
            <v>L</v>
          </cell>
          <cell r="J19">
            <v>30.6</v>
          </cell>
          <cell r="K19">
            <v>0</v>
          </cell>
        </row>
        <row r="20">
          <cell r="B20">
            <v>28.737500000000008</v>
          </cell>
          <cell r="C20">
            <v>36.1</v>
          </cell>
          <cell r="D20">
            <v>23.8</v>
          </cell>
          <cell r="E20">
            <v>65.25</v>
          </cell>
          <cell r="F20">
            <v>100</v>
          </cell>
          <cell r="G20">
            <v>34</v>
          </cell>
          <cell r="H20">
            <v>17.64</v>
          </cell>
          <cell r="I20" t="str">
            <v>NE</v>
          </cell>
          <cell r="J20">
            <v>34.200000000000003</v>
          </cell>
          <cell r="K20">
            <v>0</v>
          </cell>
        </row>
        <row r="21">
          <cell r="B21">
            <v>28.458333333333332</v>
          </cell>
          <cell r="C21">
            <v>36.6</v>
          </cell>
          <cell r="D21">
            <v>23.9</v>
          </cell>
          <cell r="E21">
            <v>64.208333333333329</v>
          </cell>
          <cell r="F21">
            <v>91</v>
          </cell>
          <cell r="G21">
            <v>35</v>
          </cell>
          <cell r="H21">
            <v>20.16</v>
          </cell>
          <cell r="I21" t="str">
            <v>L</v>
          </cell>
          <cell r="J21">
            <v>56.16</v>
          </cell>
          <cell r="K21">
            <v>1</v>
          </cell>
        </row>
        <row r="22">
          <cell r="B22">
            <v>26.045833333333334</v>
          </cell>
          <cell r="C22">
            <v>32.200000000000003</v>
          </cell>
          <cell r="D22">
            <v>22.2</v>
          </cell>
          <cell r="E22">
            <v>77.666666666666671</v>
          </cell>
          <cell r="F22">
            <v>100</v>
          </cell>
          <cell r="G22">
            <v>44</v>
          </cell>
          <cell r="H22">
            <v>16.559999999999999</v>
          </cell>
          <cell r="I22" t="str">
            <v>NE</v>
          </cell>
          <cell r="J22">
            <v>37.080000000000005</v>
          </cell>
          <cell r="K22">
            <v>1</v>
          </cell>
        </row>
        <row r="23">
          <cell r="B23">
            <v>25.795833333333331</v>
          </cell>
          <cell r="C23">
            <v>32.6</v>
          </cell>
          <cell r="D23">
            <v>21.3</v>
          </cell>
          <cell r="E23">
            <v>74.7</v>
          </cell>
          <cell r="F23">
            <v>100</v>
          </cell>
          <cell r="G23">
            <v>48</v>
          </cell>
          <cell r="H23">
            <v>21.240000000000002</v>
          </cell>
          <cell r="I23" t="str">
            <v>SO</v>
          </cell>
          <cell r="J23">
            <v>40.32</v>
          </cell>
          <cell r="K23">
            <v>0.2</v>
          </cell>
        </row>
        <row r="24">
          <cell r="B24">
            <v>26.612500000000008</v>
          </cell>
          <cell r="C24">
            <v>33.5</v>
          </cell>
          <cell r="D24">
            <v>22.7</v>
          </cell>
          <cell r="E24">
            <v>73.599999999999994</v>
          </cell>
          <cell r="F24">
            <v>100</v>
          </cell>
          <cell r="G24">
            <v>40</v>
          </cell>
          <cell r="H24">
            <v>12.96</v>
          </cell>
          <cell r="I24" t="str">
            <v>NO</v>
          </cell>
          <cell r="J24">
            <v>26.64</v>
          </cell>
          <cell r="K24">
            <v>0</v>
          </cell>
        </row>
        <row r="25">
          <cell r="B25">
            <v>28.791666666666661</v>
          </cell>
          <cell r="C25">
            <v>36.4</v>
          </cell>
          <cell r="D25">
            <v>22.4</v>
          </cell>
          <cell r="E25">
            <v>60.45</v>
          </cell>
          <cell r="F25">
            <v>100</v>
          </cell>
          <cell r="G25">
            <v>26</v>
          </cell>
          <cell r="H25">
            <v>15.48</v>
          </cell>
          <cell r="I25" t="str">
            <v>NO</v>
          </cell>
          <cell r="J25">
            <v>42.84</v>
          </cell>
          <cell r="K25">
            <v>0</v>
          </cell>
        </row>
        <row r="26">
          <cell r="B26">
            <v>30.879166666666666</v>
          </cell>
          <cell r="C26">
            <v>37.700000000000003</v>
          </cell>
          <cell r="D26">
            <v>24.2</v>
          </cell>
          <cell r="E26">
            <v>54.5</v>
          </cell>
          <cell r="F26">
            <v>83</v>
          </cell>
          <cell r="G26">
            <v>29</v>
          </cell>
          <cell r="H26">
            <v>16.2</v>
          </cell>
          <cell r="I26" t="str">
            <v>S</v>
          </cell>
          <cell r="J26">
            <v>35.64</v>
          </cell>
          <cell r="K26">
            <v>0</v>
          </cell>
        </row>
        <row r="27">
          <cell r="B27">
            <v>31.458333333333332</v>
          </cell>
          <cell r="C27">
            <v>38.200000000000003</v>
          </cell>
          <cell r="D27">
            <v>26.9</v>
          </cell>
          <cell r="E27">
            <v>53.125</v>
          </cell>
          <cell r="F27">
            <v>76</v>
          </cell>
          <cell r="G27">
            <v>29</v>
          </cell>
          <cell r="H27">
            <v>17.28</v>
          </cell>
          <cell r="I27" t="str">
            <v>SE</v>
          </cell>
          <cell r="J27">
            <v>26.64</v>
          </cell>
          <cell r="K27">
            <v>0</v>
          </cell>
        </row>
        <row r="28">
          <cell r="B28">
            <v>27.783333333333328</v>
          </cell>
          <cell r="C28">
            <v>35.6</v>
          </cell>
          <cell r="D28">
            <v>22.8</v>
          </cell>
          <cell r="E28">
            <v>70.333333333333329</v>
          </cell>
          <cell r="F28">
            <v>100</v>
          </cell>
          <cell r="G28">
            <v>39</v>
          </cell>
          <cell r="H28">
            <v>21.96</v>
          </cell>
          <cell r="I28" t="str">
            <v>SE</v>
          </cell>
          <cell r="J28">
            <v>39.96</v>
          </cell>
          <cell r="K28">
            <v>11.2</v>
          </cell>
        </row>
        <row r="29">
          <cell r="B29">
            <v>27.329166666666666</v>
          </cell>
          <cell r="C29">
            <v>33.9</v>
          </cell>
          <cell r="D29">
            <v>22.5</v>
          </cell>
          <cell r="E29">
            <v>73.291666666666671</v>
          </cell>
          <cell r="F29">
            <v>100</v>
          </cell>
          <cell r="G29">
            <v>41</v>
          </cell>
          <cell r="H29">
            <v>13.32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27.950000000000003</v>
          </cell>
          <cell r="C30">
            <v>33.1</v>
          </cell>
          <cell r="D30">
            <v>22.3</v>
          </cell>
          <cell r="E30">
            <v>65.875</v>
          </cell>
          <cell r="F30">
            <v>91</v>
          </cell>
          <cell r="G30">
            <v>45</v>
          </cell>
          <cell r="H30">
            <v>22.68</v>
          </cell>
          <cell r="I30" t="str">
            <v>SE</v>
          </cell>
          <cell r="J30">
            <v>43.56</v>
          </cell>
          <cell r="K30">
            <v>5</v>
          </cell>
        </row>
        <row r="31">
          <cell r="B31">
            <v>25.345833333333331</v>
          </cell>
          <cell r="C31">
            <v>32.299999999999997</v>
          </cell>
          <cell r="D31">
            <v>21</v>
          </cell>
          <cell r="E31">
            <v>73</v>
          </cell>
          <cell r="F31">
            <v>100</v>
          </cell>
          <cell r="G31">
            <v>43</v>
          </cell>
          <cell r="H31">
            <v>27.36</v>
          </cell>
          <cell r="I31" t="str">
            <v>NE</v>
          </cell>
          <cell r="J31">
            <v>47.16</v>
          </cell>
          <cell r="K31">
            <v>3.8000000000000003</v>
          </cell>
        </row>
        <row r="32">
          <cell r="B32">
            <v>25.99166666666666</v>
          </cell>
          <cell r="C32">
            <v>33.700000000000003</v>
          </cell>
          <cell r="D32">
            <v>22.1</v>
          </cell>
          <cell r="E32">
            <v>74.75</v>
          </cell>
          <cell r="F32">
            <v>100</v>
          </cell>
          <cell r="G32">
            <v>41</v>
          </cell>
          <cell r="H32">
            <v>19.440000000000001</v>
          </cell>
          <cell r="I32" t="str">
            <v>NE</v>
          </cell>
          <cell r="J32">
            <v>50.4</v>
          </cell>
          <cell r="K32">
            <v>0.2</v>
          </cell>
        </row>
        <row r="33">
          <cell r="B33">
            <v>28.733333333333331</v>
          </cell>
          <cell r="C33">
            <v>36.9</v>
          </cell>
          <cell r="D33">
            <v>22.2</v>
          </cell>
          <cell r="E33">
            <v>59.125</v>
          </cell>
          <cell r="F33">
            <v>100</v>
          </cell>
          <cell r="G33">
            <v>27</v>
          </cell>
          <cell r="H33">
            <v>15.48</v>
          </cell>
          <cell r="I33" t="str">
            <v>O</v>
          </cell>
          <cell r="J33">
            <v>54.72</v>
          </cell>
          <cell r="K33">
            <v>2.2000000000000002</v>
          </cell>
        </row>
        <row r="34">
          <cell r="B34">
            <v>28.729166666666661</v>
          </cell>
          <cell r="C34">
            <v>36.700000000000003</v>
          </cell>
          <cell r="D34">
            <v>24.1</v>
          </cell>
          <cell r="E34">
            <v>59.375</v>
          </cell>
          <cell r="F34">
            <v>82</v>
          </cell>
          <cell r="G34">
            <v>29</v>
          </cell>
          <cell r="H34">
            <v>14.4</v>
          </cell>
          <cell r="I34" t="str">
            <v>SO</v>
          </cell>
          <cell r="J34">
            <v>35.64</v>
          </cell>
          <cell r="K34">
            <v>0</v>
          </cell>
        </row>
        <row r="35">
          <cell r="B35">
            <v>28.695833333333329</v>
          </cell>
          <cell r="C35">
            <v>36.6</v>
          </cell>
          <cell r="D35">
            <v>23.1</v>
          </cell>
          <cell r="E35">
            <v>61.708333333333336</v>
          </cell>
          <cell r="F35">
            <v>98</v>
          </cell>
          <cell r="G35">
            <v>32</v>
          </cell>
          <cell r="H35">
            <v>15.840000000000002</v>
          </cell>
          <cell r="I35" t="str">
            <v>SE</v>
          </cell>
          <cell r="J35">
            <v>34.200000000000003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28.145833333333332</v>
          </cell>
          <cell r="C5">
            <v>34.200000000000003</v>
          </cell>
          <cell r="D5">
            <v>24.7</v>
          </cell>
          <cell r="E5">
            <v>77.791666666666671</v>
          </cell>
          <cell r="F5">
            <v>91</v>
          </cell>
          <cell r="G5">
            <v>50</v>
          </cell>
          <cell r="H5">
            <v>11.16</v>
          </cell>
          <cell r="I5" t="str">
            <v>NE</v>
          </cell>
          <cell r="J5">
            <v>30.6</v>
          </cell>
          <cell r="K5">
            <v>3.8</v>
          </cell>
        </row>
        <row r="6">
          <cell r="B6">
            <v>28.204166666666666</v>
          </cell>
          <cell r="C6">
            <v>33.9</v>
          </cell>
          <cell r="D6">
            <v>24.5</v>
          </cell>
          <cell r="E6">
            <v>75.291666666666671</v>
          </cell>
          <cell r="F6">
            <v>90</v>
          </cell>
          <cell r="G6">
            <v>53</v>
          </cell>
          <cell r="H6">
            <v>19.079999999999998</v>
          </cell>
          <cell r="I6" t="str">
            <v>N</v>
          </cell>
          <cell r="J6">
            <v>39.6</v>
          </cell>
          <cell r="K6">
            <v>1.6</v>
          </cell>
        </row>
        <row r="7">
          <cell r="B7">
            <v>28.483333333333331</v>
          </cell>
          <cell r="C7">
            <v>34.700000000000003</v>
          </cell>
          <cell r="D7">
            <v>23.9</v>
          </cell>
          <cell r="E7">
            <v>70.75</v>
          </cell>
          <cell r="F7">
            <v>90</v>
          </cell>
          <cell r="G7">
            <v>44</v>
          </cell>
          <cell r="H7">
            <v>17.28</v>
          </cell>
          <cell r="I7" t="str">
            <v>NE</v>
          </cell>
          <cell r="J7">
            <v>41.04</v>
          </cell>
          <cell r="K7">
            <v>2</v>
          </cell>
        </row>
        <row r="8">
          <cell r="B8">
            <v>29.158333333333335</v>
          </cell>
          <cell r="C8">
            <v>35.799999999999997</v>
          </cell>
          <cell r="D8">
            <v>23.9</v>
          </cell>
          <cell r="E8">
            <v>69.375</v>
          </cell>
          <cell r="F8">
            <v>90</v>
          </cell>
          <cell r="G8">
            <v>43</v>
          </cell>
          <cell r="H8">
            <v>15.48</v>
          </cell>
          <cell r="I8" t="str">
            <v>NE</v>
          </cell>
          <cell r="J8">
            <v>39.24</v>
          </cell>
          <cell r="K8">
            <v>0.4</v>
          </cell>
        </row>
        <row r="9">
          <cell r="B9">
            <v>26.5625</v>
          </cell>
          <cell r="C9">
            <v>31.2</v>
          </cell>
          <cell r="D9">
            <v>22</v>
          </cell>
          <cell r="E9">
            <v>80.333333333333329</v>
          </cell>
          <cell r="F9">
            <v>93</v>
          </cell>
          <cell r="G9">
            <v>64</v>
          </cell>
          <cell r="H9">
            <v>19.079999999999998</v>
          </cell>
          <cell r="I9" t="str">
            <v>NE</v>
          </cell>
          <cell r="J9">
            <v>39.96</v>
          </cell>
          <cell r="K9">
            <v>30.799999999999997</v>
          </cell>
        </row>
        <row r="10">
          <cell r="B10">
            <v>28.366666666666671</v>
          </cell>
          <cell r="C10">
            <v>34.200000000000003</v>
          </cell>
          <cell r="D10">
            <v>24.2</v>
          </cell>
          <cell r="E10">
            <v>72.666666666666671</v>
          </cell>
          <cell r="F10">
            <v>89</v>
          </cell>
          <cell r="G10">
            <v>49</v>
          </cell>
          <cell r="H10">
            <v>19.079999999999998</v>
          </cell>
          <cell r="I10" t="str">
            <v>N</v>
          </cell>
          <cell r="J10">
            <v>51.84</v>
          </cell>
          <cell r="K10">
            <v>0</v>
          </cell>
        </row>
        <row r="11">
          <cell r="B11">
            <v>28.212499999999995</v>
          </cell>
          <cell r="C11">
            <v>33.799999999999997</v>
          </cell>
          <cell r="D11">
            <v>25.2</v>
          </cell>
          <cell r="E11">
            <v>72.583333333333329</v>
          </cell>
          <cell r="F11">
            <v>87</v>
          </cell>
          <cell r="G11">
            <v>47</v>
          </cell>
          <cell r="H11">
            <v>19.440000000000001</v>
          </cell>
          <cell r="I11" t="str">
            <v>N</v>
          </cell>
          <cell r="J11">
            <v>43.92</v>
          </cell>
          <cell r="K11">
            <v>1.8</v>
          </cell>
        </row>
        <row r="12">
          <cell r="B12">
            <v>27.666666666666668</v>
          </cell>
          <cell r="C12">
            <v>32.700000000000003</v>
          </cell>
          <cell r="D12">
            <v>24.4</v>
          </cell>
          <cell r="E12">
            <v>72.458333333333329</v>
          </cell>
          <cell r="F12">
            <v>86</v>
          </cell>
          <cell r="G12">
            <v>53</v>
          </cell>
          <cell r="H12">
            <v>16.2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28.512499999999999</v>
          </cell>
          <cell r="C13">
            <v>35.5</v>
          </cell>
          <cell r="D13">
            <v>23</v>
          </cell>
          <cell r="E13">
            <v>68.291666666666671</v>
          </cell>
          <cell r="F13">
            <v>90</v>
          </cell>
          <cell r="G13">
            <v>39</v>
          </cell>
          <cell r="H13">
            <v>18.720000000000002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27.608333333333334</v>
          </cell>
          <cell r="C14">
            <v>35</v>
          </cell>
          <cell r="D14">
            <v>20.9</v>
          </cell>
          <cell r="E14">
            <v>64.625</v>
          </cell>
          <cell r="F14">
            <v>90</v>
          </cell>
          <cell r="G14">
            <v>40</v>
          </cell>
          <cell r="H14">
            <v>21.6</v>
          </cell>
          <cell r="I14" t="str">
            <v>NE</v>
          </cell>
          <cell r="J14">
            <v>62.639999999999993</v>
          </cell>
          <cell r="K14">
            <v>0</v>
          </cell>
        </row>
        <row r="15">
          <cell r="B15">
            <v>26.475000000000005</v>
          </cell>
          <cell r="C15">
            <v>33.1</v>
          </cell>
          <cell r="D15">
            <v>21.1</v>
          </cell>
          <cell r="E15">
            <v>69.166666666666671</v>
          </cell>
          <cell r="F15">
            <v>92</v>
          </cell>
          <cell r="G15">
            <v>47</v>
          </cell>
          <cell r="H15">
            <v>15.120000000000001</v>
          </cell>
          <cell r="I15" t="str">
            <v>NE</v>
          </cell>
          <cell r="J15">
            <v>35.64</v>
          </cell>
          <cell r="K15">
            <v>25.2</v>
          </cell>
        </row>
        <row r="16">
          <cell r="B16">
            <v>25.262499999999999</v>
          </cell>
          <cell r="C16">
            <v>33.200000000000003</v>
          </cell>
          <cell r="D16">
            <v>22</v>
          </cell>
          <cell r="E16">
            <v>78.833333333333329</v>
          </cell>
          <cell r="F16">
            <v>90</v>
          </cell>
          <cell r="G16">
            <v>48</v>
          </cell>
          <cell r="H16">
            <v>13.32</v>
          </cell>
          <cell r="I16" t="str">
            <v>N</v>
          </cell>
          <cell r="J16">
            <v>31.319999999999997</v>
          </cell>
          <cell r="K16">
            <v>0.4</v>
          </cell>
        </row>
        <row r="17">
          <cell r="B17">
            <v>27.029166666666669</v>
          </cell>
          <cell r="C17">
            <v>34.700000000000003</v>
          </cell>
          <cell r="D17">
            <v>22.8</v>
          </cell>
          <cell r="E17">
            <v>72.958333333333329</v>
          </cell>
          <cell r="F17">
            <v>91</v>
          </cell>
          <cell r="G17">
            <v>38</v>
          </cell>
          <cell r="H17">
            <v>14.4</v>
          </cell>
          <cell r="I17" t="str">
            <v>NE</v>
          </cell>
          <cell r="J17">
            <v>33.119999999999997</v>
          </cell>
          <cell r="K17">
            <v>0.2</v>
          </cell>
        </row>
        <row r="18">
          <cell r="B18">
            <v>27.920833333333334</v>
          </cell>
          <cell r="C18">
            <v>36.6</v>
          </cell>
          <cell r="D18">
            <v>22.4</v>
          </cell>
          <cell r="E18">
            <v>70.5</v>
          </cell>
          <cell r="F18">
            <v>91</v>
          </cell>
          <cell r="G18">
            <v>34</v>
          </cell>
          <cell r="H18">
            <v>17.64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28.316666666666663</v>
          </cell>
          <cell r="C19">
            <v>35.6</v>
          </cell>
          <cell r="D19">
            <v>23.9</v>
          </cell>
          <cell r="E19">
            <v>72.875</v>
          </cell>
          <cell r="F19">
            <v>90</v>
          </cell>
          <cell r="G19">
            <v>42</v>
          </cell>
          <cell r="H19">
            <v>12.96</v>
          </cell>
          <cell r="I19" t="str">
            <v>N</v>
          </cell>
          <cell r="J19">
            <v>32.76</v>
          </cell>
          <cell r="K19">
            <v>0</v>
          </cell>
        </row>
        <row r="20">
          <cell r="B20">
            <v>29.675000000000001</v>
          </cell>
          <cell r="C20">
            <v>37.1</v>
          </cell>
          <cell r="D20">
            <v>23.7</v>
          </cell>
          <cell r="E20">
            <v>61.125</v>
          </cell>
          <cell r="F20">
            <v>88</v>
          </cell>
          <cell r="G20">
            <v>31</v>
          </cell>
          <cell r="H20">
            <v>15.840000000000002</v>
          </cell>
          <cell r="I20" t="str">
            <v>NE</v>
          </cell>
          <cell r="J20">
            <v>32.76</v>
          </cell>
          <cell r="K20">
            <v>0</v>
          </cell>
        </row>
        <row r="21">
          <cell r="B21">
            <v>30.329166666666666</v>
          </cell>
          <cell r="C21">
            <v>37.9</v>
          </cell>
          <cell r="D21">
            <v>23.5</v>
          </cell>
          <cell r="E21">
            <v>60.5</v>
          </cell>
          <cell r="F21">
            <v>87</v>
          </cell>
          <cell r="G21">
            <v>31</v>
          </cell>
          <cell r="H21">
            <v>19.8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28.966666666666669</v>
          </cell>
          <cell r="C22">
            <v>34.799999999999997</v>
          </cell>
          <cell r="D22">
            <v>24.3</v>
          </cell>
          <cell r="E22">
            <v>62.958333333333336</v>
          </cell>
          <cell r="F22">
            <v>88</v>
          </cell>
          <cell r="G22">
            <v>41</v>
          </cell>
          <cell r="H22">
            <v>13.32</v>
          </cell>
          <cell r="I22" t="str">
            <v>O</v>
          </cell>
          <cell r="J22">
            <v>28.8</v>
          </cell>
          <cell r="K22">
            <v>0</v>
          </cell>
        </row>
        <row r="23">
          <cell r="B23">
            <v>24.583333333333332</v>
          </cell>
          <cell r="C23">
            <v>28.6</v>
          </cell>
          <cell r="D23">
            <v>22</v>
          </cell>
          <cell r="E23">
            <v>80.375</v>
          </cell>
          <cell r="F23">
            <v>91</v>
          </cell>
          <cell r="G23">
            <v>65</v>
          </cell>
          <cell r="H23">
            <v>11.16</v>
          </cell>
          <cell r="I23" t="str">
            <v>SO</v>
          </cell>
          <cell r="J23">
            <v>25.2</v>
          </cell>
          <cell r="K23">
            <v>2.4000000000000004</v>
          </cell>
        </row>
        <row r="24">
          <cell r="B24">
            <v>24.837500000000002</v>
          </cell>
          <cell r="C24">
            <v>31.3</v>
          </cell>
          <cell r="D24">
            <v>21</v>
          </cell>
          <cell r="E24">
            <v>72.625</v>
          </cell>
          <cell r="F24">
            <v>89</v>
          </cell>
          <cell r="G24">
            <v>48</v>
          </cell>
          <cell r="H24">
            <v>10.08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26.850000000000005</v>
          </cell>
          <cell r="C25">
            <v>36.9</v>
          </cell>
          <cell r="D25">
            <v>21.1</v>
          </cell>
          <cell r="E25">
            <v>73</v>
          </cell>
          <cell r="F25">
            <v>91</v>
          </cell>
          <cell r="G25">
            <v>38</v>
          </cell>
          <cell r="H25">
            <v>10.44</v>
          </cell>
          <cell r="I25" t="str">
            <v>NE</v>
          </cell>
          <cell r="J25">
            <v>20.16</v>
          </cell>
          <cell r="K25">
            <v>0.2</v>
          </cell>
        </row>
        <row r="26">
          <cell r="B26">
            <v>29.075000000000006</v>
          </cell>
          <cell r="C26">
            <v>39</v>
          </cell>
          <cell r="D26">
            <v>21.4</v>
          </cell>
          <cell r="E26">
            <v>65.958333333333329</v>
          </cell>
          <cell r="F26">
            <v>91</v>
          </cell>
          <cell r="G26">
            <v>30</v>
          </cell>
          <cell r="H26">
            <v>10.44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31.112500000000001</v>
          </cell>
          <cell r="C27">
            <v>40.200000000000003</v>
          </cell>
          <cell r="D27">
            <v>23.6</v>
          </cell>
          <cell r="E27">
            <v>60.041666666666664</v>
          </cell>
          <cell r="F27">
            <v>90</v>
          </cell>
          <cell r="G27">
            <v>24</v>
          </cell>
          <cell r="H27">
            <v>10.44</v>
          </cell>
          <cell r="I27" t="str">
            <v>NE</v>
          </cell>
          <cell r="J27">
            <v>26.64</v>
          </cell>
          <cell r="K27">
            <v>0</v>
          </cell>
        </row>
        <row r="28">
          <cell r="B28">
            <v>28.9375</v>
          </cell>
          <cell r="C28">
            <v>39.200000000000003</v>
          </cell>
          <cell r="D28">
            <v>24.1</v>
          </cell>
          <cell r="E28">
            <v>66.791666666666671</v>
          </cell>
          <cell r="F28">
            <v>91</v>
          </cell>
          <cell r="G28">
            <v>33</v>
          </cell>
          <cell r="H28">
            <v>16.920000000000002</v>
          </cell>
          <cell r="I28" t="str">
            <v>NE</v>
          </cell>
          <cell r="J28">
            <v>39.24</v>
          </cell>
          <cell r="K28">
            <v>8.1999999999999993</v>
          </cell>
        </row>
        <row r="29">
          <cell r="B29">
            <v>28.320833333333326</v>
          </cell>
          <cell r="C29">
            <v>37.5</v>
          </cell>
          <cell r="D29">
            <v>22.4</v>
          </cell>
          <cell r="E29">
            <v>67.166666666666671</v>
          </cell>
          <cell r="F29">
            <v>91</v>
          </cell>
          <cell r="G29">
            <v>28</v>
          </cell>
          <cell r="H29">
            <v>9.3600000000000012</v>
          </cell>
          <cell r="I29" t="str">
            <v>NE</v>
          </cell>
          <cell r="J29">
            <v>27.720000000000002</v>
          </cell>
          <cell r="K29">
            <v>0</v>
          </cell>
        </row>
        <row r="30">
          <cell r="B30">
            <v>29.783333333333331</v>
          </cell>
          <cell r="C30">
            <v>37.799999999999997</v>
          </cell>
          <cell r="D30">
            <v>23.3</v>
          </cell>
          <cell r="E30">
            <v>63.958333333333336</v>
          </cell>
          <cell r="F30">
            <v>90</v>
          </cell>
          <cell r="G30">
            <v>31</v>
          </cell>
          <cell r="H30">
            <v>11.16</v>
          </cell>
          <cell r="I30" t="str">
            <v>NE</v>
          </cell>
          <cell r="J30">
            <v>28.8</v>
          </cell>
          <cell r="K30">
            <v>0</v>
          </cell>
        </row>
        <row r="31">
          <cell r="B31">
            <v>28.991666666666664</v>
          </cell>
          <cell r="C31">
            <v>36.5</v>
          </cell>
          <cell r="D31">
            <v>22.1</v>
          </cell>
          <cell r="E31">
            <v>61.458333333333336</v>
          </cell>
          <cell r="F31">
            <v>91</v>
          </cell>
          <cell r="G31">
            <v>31</v>
          </cell>
          <cell r="H31">
            <v>11.879999999999999</v>
          </cell>
          <cell r="I31" t="str">
            <v>NE</v>
          </cell>
          <cell r="J31">
            <v>30.96</v>
          </cell>
          <cell r="K31">
            <v>0.2</v>
          </cell>
        </row>
        <row r="32">
          <cell r="B32">
            <v>27.104166666666661</v>
          </cell>
          <cell r="C32">
            <v>34.1</v>
          </cell>
          <cell r="D32">
            <v>23.1</v>
          </cell>
          <cell r="E32">
            <v>66.083333333333329</v>
          </cell>
          <cell r="F32">
            <v>83</v>
          </cell>
          <cell r="G32">
            <v>39</v>
          </cell>
          <cell r="H32">
            <v>18</v>
          </cell>
          <cell r="I32" t="str">
            <v>NE</v>
          </cell>
          <cell r="J32">
            <v>42.12</v>
          </cell>
          <cell r="K32">
            <v>1.4</v>
          </cell>
        </row>
        <row r="33">
          <cell r="B33">
            <v>27.537499999999998</v>
          </cell>
          <cell r="C33">
            <v>35.4</v>
          </cell>
          <cell r="D33">
            <v>22.1</v>
          </cell>
          <cell r="E33">
            <v>65.916666666666671</v>
          </cell>
          <cell r="F33">
            <v>89</v>
          </cell>
          <cell r="G33">
            <v>36</v>
          </cell>
          <cell r="H33">
            <v>18.36</v>
          </cell>
          <cell r="I33" t="str">
            <v>N</v>
          </cell>
          <cell r="J33">
            <v>45.36</v>
          </cell>
          <cell r="K33">
            <v>0</v>
          </cell>
        </row>
        <row r="34">
          <cell r="B34">
            <v>28.25833333333334</v>
          </cell>
          <cell r="C34">
            <v>37.299999999999997</v>
          </cell>
          <cell r="D34">
            <v>21.3</v>
          </cell>
          <cell r="E34">
            <v>63.208333333333336</v>
          </cell>
          <cell r="F34">
            <v>91</v>
          </cell>
          <cell r="G34">
            <v>30</v>
          </cell>
          <cell r="H34">
            <v>16.2</v>
          </cell>
          <cell r="I34" t="str">
            <v>N</v>
          </cell>
          <cell r="J34">
            <v>42.12</v>
          </cell>
          <cell r="K34">
            <v>0</v>
          </cell>
        </row>
        <row r="35">
          <cell r="B35">
            <v>28.324999999999999</v>
          </cell>
          <cell r="C35">
            <v>38.299999999999997</v>
          </cell>
          <cell r="D35">
            <v>20.9</v>
          </cell>
          <cell r="E35">
            <v>63.916666666666664</v>
          </cell>
          <cell r="F35">
            <v>91</v>
          </cell>
          <cell r="G35">
            <v>28</v>
          </cell>
          <cell r="H35">
            <v>15.48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27.204166666666666</v>
          </cell>
          <cell r="C5">
            <v>33.5</v>
          </cell>
          <cell r="D5">
            <v>23.6</v>
          </cell>
          <cell r="E5">
            <v>83.5</v>
          </cell>
          <cell r="F5">
            <v>97</v>
          </cell>
          <cell r="G5">
            <v>55</v>
          </cell>
          <cell r="H5">
            <v>16.2</v>
          </cell>
          <cell r="I5" t="str">
            <v>N</v>
          </cell>
          <cell r="J5">
            <v>29.52</v>
          </cell>
          <cell r="K5">
            <v>0.2</v>
          </cell>
        </row>
        <row r="6">
          <cell r="B6">
            <v>28.016666666666662</v>
          </cell>
          <cell r="C6">
            <v>33.799999999999997</v>
          </cell>
          <cell r="D6">
            <v>23.8</v>
          </cell>
          <cell r="E6">
            <v>76.708333333333329</v>
          </cell>
          <cell r="F6">
            <v>96</v>
          </cell>
          <cell r="G6">
            <v>51</v>
          </cell>
          <cell r="H6">
            <v>22.32</v>
          </cell>
          <cell r="I6" t="str">
            <v>N</v>
          </cell>
          <cell r="J6">
            <v>38.159999999999997</v>
          </cell>
          <cell r="K6">
            <v>0</v>
          </cell>
        </row>
        <row r="7">
          <cell r="B7">
            <v>28.824999999999999</v>
          </cell>
          <cell r="C7">
            <v>35.5</v>
          </cell>
          <cell r="D7">
            <v>23.7</v>
          </cell>
          <cell r="E7">
            <v>70.208333333333329</v>
          </cell>
          <cell r="F7">
            <v>91</v>
          </cell>
          <cell r="G7">
            <v>46</v>
          </cell>
          <cell r="H7">
            <v>24.48</v>
          </cell>
          <cell r="I7" t="str">
            <v>N</v>
          </cell>
          <cell r="J7">
            <v>46.440000000000005</v>
          </cell>
          <cell r="K7">
            <v>0</v>
          </cell>
        </row>
        <row r="8">
          <cell r="B8">
            <v>29.212500000000002</v>
          </cell>
          <cell r="C8">
            <v>36.1</v>
          </cell>
          <cell r="D8">
            <v>24.6</v>
          </cell>
          <cell r="E8">
            <v>69.083333333333329</v>
          </cell>
          <cell r="F8">
            <v>86</v>
          </cell>
          <cell r="G8">
            <v>42</v>
          </cell>
          <cell r="H8">
            <v>21.96</v>
          </cell>
          <cell r="I8" t="str">
            <v>N</v>
          </cell>
          <cell r="J8">
            <v>40.32</v>
          </cell>
          <cell r="K8">
            <v>0</v>
          </cell>
        </row>
        <row r="9">
          <cell r="B9">
            <v>26.037499999999998</v>
          </cell>
          <cell r="C9">
            <v>30.2</v>
          </cell>
          <cell r="D9">
            <v>23.1</v>
          </cell>
          <cell r="E9">
            <v>86.666666666666671</v>
          </cell>
          <cell r="F9">
            <v>97</v>
          </cell>
          <cell r="G9">
            <v>68</v>
          </cell>
          <cell r="H9">
            <v>16.2</v>
          </cell>
          <cell r="I9" t="str">
            <v>N</v>
          </cell>
          <cell r="J9">
            <v>28.08</v>
          </cell>
          <cell r="K9">
            <v>11</v>
          </cell>
        </row>
        <row r="10">
          <cell r="B10">
            <v>27.733333333333345</v>
          </cell>
          <cell r="C10">
            <v>34</v>
          </cell>
          <cell r="D10">
            <v>23.8</v>
          </cell>
          <cell r="E10">
            <v>78.416666666666671</v>
          </cell>
          <cell r="F10">
            <v>96</v>
          </cell>
          <cell r="G10">
            <v>51</v>
          </cell>
          <cell r="H10">
            <v>24.48</v>
          </cell>
          <cell r="I10" t="str">
            <v>N</v>
          </cell>
          <cell r="J10">
            <v>45.36</v>
          </cell>
          <cell r="K10">
            <v>0</v>
          </cell>
        </row>
        <row r="11">
          <cell r="B11">
            <v>26.679166666666664</v>
          </cell>
          <cell r="C11">
            <v>33.299999999999997</v>
          </cell>
          <cell r="D11">
            <v>23.6</v>
          </cell>
          <cell r="E11">
            <v>81.625</v>
          </cell>
          <cell r="F11">
            <v>93</v>
          </cell>
          <cell r="G11">
            <v>55</v>
          </cell>
          <cell r="H11">
            <v>28.8</v>
          </cell>
          <cell r="I11" t="str">
            <v>N</v>
          </cell>
          <cell r="J11">
            <v>48.24</v>
          </cell>
          <cell r="K11">
            <v>0</v>
          </cell>
        </row>
        <row r="12">
          <cell r="B12">
            <v>26.004166666666663</v>
          </cell>
          <cell r="C12">
            <v>31.1</v>
          </cell>
          <cell r="D12">
            <v>23.3</v>
          </cell>
          <cell r="E12">
            <v>83</v>
          </cell>
          <cell r="F12">
            <v>94</v>
          </cell>
          <cell r="G12">
            <v>58</v>
          </cell>
          <cell r="H12">
            <v>21.6</v>
          </cell>
          <cell r="I12" t="str">
            <v>N</v>
          </cell>
          <cell r="J12">
            <v>41.04</v>
          </cell>
          <cell r="K12">
            <v>0</v>
          </cell>
        </row>
        <row r="13">
          <cell r="B13">
            <v>27.745833333333334</v>
          </cell>
          <cell r="C13">
            <v>34.799999999999997</v>
          </cell>
          <cell r="D13">
            <v>22.1</v>
          </cell>
          <cell r="E13">
            <v>74.416666666666671</v>
          </cell>
          <cell r="F13">
            <v>97</v>
          </cell>
          <cell r="G13">
            <v>46</v>
          </cell>
          <cell r="H13">
            <v>22.68</v>
          </cell>
          <cell r="I13" t="str">
            <v>N</v>
          </cell>
          <cell r="J13">
            <v>38.880000000000003</v>
          </cell>
          <cell r="K13">
            <v>0</v>
          </cell>
        </row>
        <row r="14">
          <cell r="B14">
            <v>25.887500000000003</v>
          </cell>
          <cell r="C14">
            <v>33.700000000000003</v>
          </cell>
          <cell r="D14">
            <v>20.399999999999999</v>
          </cell>
          <cell r="E14">
            <v>75.5</v>
          </cell>
          <cell r="F14">
            <v>98</v>
          </cell>
          <cell r="G14">
            <v>44</v>
          </cell>
          <cell r="H14">
            <v>25.92</v>
          </cell>
          <cell r="I14" t="str">
            <v>N</v>
          </cell>
          <cell r="J14">
            <v>74.52</v>
          </cell>
          <cell r="K14">
            <v>2.8000000000000003</v>
          </cell>
        </row>
        <row r="15">
          <cell r="B15">
            <v>25.929166666666671</v>
          </cell>
          <cell r="C15">
            <v>32.5</v>
          </cell>
          <cell r="D15">
            <v>21.3</v>
          </cell>
          <cell r="E15">
            <v>74.375</v>
          </cell>
          <cell r="F15">
            <v>94</v>
          </cell>
          <cell r="G15">
            <v>50</v>
          </cell>
          <cell r="H15">
            <v>23.400000000000002</v>
          </cell>
          <cell r="I15" t="str">
            <v>N</v>
          </cell>
          <cell r="J15">
            <v>66.960000000000008</v>
          </cell>
          <cell r="K15">
            <v>0</v>
          </cell>
        </row>
        <row r="16">
          <cell r="B16">
            <v>25.762499999999992</v>
          </cell>
          <cell r="C16">
            <v>33.799999999999997</v>
          </cell>
          <cell r="D16">
            <v>21</v>
          </cell>
          <cell r="E16">
            <v>79.166666666666671</v>
          </cell>
          <cell r="F16">
            <v>99</v>
          </cell>
          <cell r="G16">
            <v>45</v>
          </cell>
          <cell r="H16">
            <v>21.96</v>
          </cell>
          <cell r="I16" t="str">
            <v>N</v>
          </cell>
          <cell r="J16">
            <v>35.28</v>
          </cell>
          <cell r="K16">
            <v>0.4</v>
          </cell>
        </row>
        <row r="17">
          <cell r="B17">
            <v>27.137500000000003</v>
          </cell>
          <cell r="C17">
            <v>34.9</v>
          </cell>
          <cell r="D17">
            <v>22.3</v>
          </cell>
          <cell r="E17">
            <v>73.666666666666671</v>
          </cell>
          <cell r="F17">
            <v>95</v>
          </cell>
          <cell r="G17">
            <v>38</v>
          </cell>
          <cell r="H17">
            <v>22.68</v>
          </cell>
          <cell r="I17" t="str">
            <v>N</v>
          </cell>
          <cell r="J17">
            <v>45.36</v>
          </cell>
          <cell r="K17">
            <v>0</v>
          </cell>
        </row>
        <row r="18">
          <cell r="B18">
            <v>28.687500000000004</v>
          </cell>
          <cell r="C18">
            <v>36.200000000000003</v>
          </cell>
          <cell r="D18">
            <v>22.1</v>
          </cell>
          <cell r="E18">
            <v>66.666666666666671</v>
          </cell>
          <cell r="F18">
            <v>94</v>
          </cell>
          <cell r="G18">
            <v>37</v>
          </cell>
          <cell r="H18">
            <v>18</v>
          </cell>
          <cell r="I18" t="str">
            <v>N</v>
          </cell>
          <cell r="J18">
            <v>35.64</v>
          </cell>
          <cell r="K18">
            <v>0</v>
          </cell>
        </row>
        <row r="19">
          <cell r="B19">
            <v>28.987500000000001</v>
          </cell>
          <cell r="C19">
            <v>35.1</v>
          </cell>
          <cell r="D19">
            <v>22.4</v>
          </cell>
          <cell r="E19">
            <v>66.791666666666671</v>
          </cell>
          <cell r="F19">
            <v>96</v>
          </cell>
          <cell r="G19">
            <v>41</v>
          </cell>
          <cell r="H19">
            <v>23.040000000000003</v>
          </cell>
          <cell r="I19" t="str">
            <v>N</v>
          </cell>
          <cell r="J19">
            <v>42.480000000000004</v>
          </cell>
          <cell r="K19">
            <v>0</v>
          </cell>
        </row>
        <row r="20">
          <cell r="B20">
            <v>29.370833333333334</v>
          </cell>
          <cell r="C20">
            <v>37.1</v>
          </cell>
          <cell r="D20">
            <v>23</v>
          </cell>
          <cell r="E20">
            <v>64.041666666666671</v>
          </cell>
          <cell r="F20">
            <v>89</v>
          </cell>
          <cell r="G20">
            <v>38</v>
          </cell>
          <cell r="H20">
            <v>18.36</v>
          </cell>
          <cell r="I20" t="str">
            <v>N</v>
          </cell>
          <cell r="J20">
            <v>38.519999999999996</v>
          </cell>
          <cell r="K20">
            <v>0</v>
          </cell>
        </row>
        <row r="21">
          <cell r="B21">
            <v>29.662500000000005</v>
          </cell>
          <cell r="C21">
            <v>36.6</v>
          </cell>
          <cell r="D21">
            <v>23.2</v>
          </cell>
          <cell r="E21">
            <v>64.666666666666671</v>
          </cell>
          <cell r="F21">
            <v>91</v>
          </cell>
          <cell r="G21">
            <v>39</v>
          </cell>
          <cell r="H21">
            <v>23.400000000000002</v>
          </cell>
          <cell r="I21" t="str">
            <v>N</v>
          </cell>
          <cell r="J21">
            <v>41.4</v>
          </cell>
          <cell r="K21">
            <v>0</v>
          </cell>
        </row>
        <row r="22">
          <cell r="B22">
            <v>27.375</v>
          </cell>
          <cell r="C22">
            <v>32.799999999999997</v>
          </cell>
          <cell r="D22">
            <v>23.3</v>
          </cell>
          <cell r="E22">
            <v>74</v>
          </cell>
          <cell r="F22">
            <v>95</v>
          </cell>
          <cell r="G22">
            <v>52</v>
          </cell>
          <cell r="H22">
            <v>23.759999999999998</v>
          </cell>
          <cell r="I22" t="str">
            <v>N</v>
          </cell>
          <cell r="J22">
            <v>34.92</v>
          </cell>
          <cell r="K22">
            <v>1.9999999999999998</v>
          </cell>
        </row>
        <row r="23">
          <cell r="B23">
            <v>23.941666666666663</v>
          </cell>
          <cell r="C23">
            <v>26.9</v>
          </cell>
          <cell r="D23">
            <v>22.3</v>
          </cell>
          <cell r="E23">
            <v>89.208333333333329</v>
          </cell>
          <cell r="F23">
            <v>98</v>
          </cell>
          <cell r="G23">
            <v>74</v>
          </cell>
          <cell r="H23">
            <v>17.64</v>
          </cell>
          <cell r="I23" t="str">
            <v>S</v>
          </cell>
          <cell r="J23">
            <v>29.880000000000003</v>
          </cell>
          <cell r="K23">
            <v>0.8</v>
          </cell>
        </row>
        <row r="24">
          <cell r="B24">
            <v>24.983333333333334</v>
          </cell>
          <cell r="C24">
            <v>32.1</v>
          </cell>
          <cell r="D24">
            <v>20.6</v>
          </cell>
          <cell r="E24">
            <v>80.041666666666671</v>
          </cell>
          <cell r="F24">
            <v>96</v>
          </cell>
          <cell r="G24">
            <v>53</v>
          </cell>
          <cell r="H24">
            <v>15.48</v>
          </cell>
          <cell r="I24" t="str">
            <v>SO</v>
          </cell>
          <cell r="J24">
            <v>24.48</v>
          </cell>
          <cell r="K24">
            <v>0</v>
          </cell>
        </row>
        <row r="25">
          <cell r="B25">
            <v>26.858333333333338</v>
          </cell>
          <cell r="C25">
            <v>35.5</v>
          </cell>
          <cell r="D25">
            <v>21.3</v>
          </cell>
          <cell r="E25">
            <v>78.083333333333329</v>
          </cell>
          <cell r="F25">
            <v>98</v>
          </cell>
          <cell r="G25">
            <v>43</v>
          </cell>
          <cell r="H25">
            <v>20.16</v>
          </cell>
          <cell r="I25" t="str">
            <v>N</v>
          </cell>
          <cell r="J25">
            <v>48.96</v>
          </cell>
          <cell r="K25">
            <v>4.4000000000000004</v>
          </cell>
        </row>
        <row r="26">
          <cell r="B26">
            <v>29.025000000000002</v>
          </cell>
          <cell r="C26">
            <v>37.6</v>
          </cell>
          <cell r="D26">
            <v>21.5</v>
          </cell>
          <cell r="E26">
            <v>69.333333333333329</v>
          </cell>
          <cell r="F26">
            <v>97</v>
          </cell>
          <cell r="G26">
            <v>33</v>
          </cell>
          <cell r="H26">
            <v>15.48</v>
          </cell>
          <cell r="I26" t="str">
            <v>N</v>
          </cell>
          <cell r="J26">
            <v>31.680000000000003</v>
          </cell>
          <cell r="K26">
            <v>0</v>
          </cell>
        </row>
        <row r="27">
          <cell r="B27">
            <v>30.787499999999998</v>
          </cell>
          <cell r="C27">
            <v>39.1</v>
          </cell>
          <cell r="D27">
            <v>22.7</v>
          </cell>
          <cell r="E27">
            <v>61.958333333333336</v>
          </cell>
          <cell r="F27">
            <v>93</v>
          </cell>
          <cell r="G27">
            <v>32</v>
          </cell>
          <cell r="H27">
            <v>15.120000000000001</v>
          </cell>
          <cell r="I27" t="str">
            <v>NO</v>
          </cell>
          <cell r="J27">
            <v>32.04</v>
          </cell>
          <cell r="K27">
            <v>0</v>
          </cell>
        </row>
        <row r="28">
          <cell r="B28">
            <v>27.191666666666666</v>
          </cell>
          <cell r="C28">
            <v>35.799999999999997</v>
          </cell>
          <cell r="D28">
            <v>22.4</v>
          </cell>
          <cell r="E28">
            <v>76.666666666666671</v>
          </cell>
          <cell r="F28">
            <v>96</v>
          </cell>
          <cell r="G28">
            <v>47</v>
          </cell>
          <cell r="H28">
            <v>29.880000000000003</v>
          </cell>
          <cell r="I28" t="str">
            <v>N</v>
          </cell>
          <cell r="J28">
            <v>66.960000000000008</v>
          </cell>
          <cell r="K28">
            <v>5.8000000000000007</v>
          </cell>
        </row>
        <row r="29">
          <cell r="B29">
            <v>27.179166666666664</v>
          </cell>
          <cell r="C29">
            <v>35.1</v>
          </cell>
          <cell r="D29">
            <v>20.7</v>
          </cell>
          <cell r="E29">
            <v>75.875</v>
          </cell>
          <cell r="F29">
            <v>98</v>
          </cell>
          <cell r="G29">
            <v>41</v>
          </cell>
          <cell r="H29">
            <v>13.32</v>
          </cell>
          <cell r="I29" t="str">
            <v>NE</v>
          </cell>
          <cell r="J29">
            <v>24.48</v>
          </cell>
          <cell r="K29">
            <v>0</v>
          </cell>
        </row>
        <row r="30">
          <cell r="B30">
            <v>28.858333333333331</v>
          </cell>
          <cell r="C30">
            <v>36.299999999999997</v>
          </cell>
          <cell r="D30">
            <v>22.5</v>
          </cell>
          <cell r="E30">
            <v>72.041666666666671</v>
          </cell>
          <cell r="F30">
            <v>97</v>
          </cell>
          <cell r="G30">
            <v>41</v>
          </cell>
          <cell r="H30">
            <v>11.520000000000001</v>
          </cell>
          <cell r="I30" t="str">
            <v>N</v>
          </cell>
          <cell r="J30">
            <v>32.04</v>
          </cell>
          <cell r="K30">
            <v>0</v>
          </cell>
        </row>
        <row r="31">
          <cell r="B31">
            <v>28.158333333333328</v>
          </cell>
          <cell r="C31">
            <v>34.799999999999997</v>
          </cell>
          <cell r="D31">
            <v>22</v>
          </cell>
          <cell r="E31">
            <v>70.333333333333329</v>
          </cell>
          <cell r="F31">
            <v>95</v>
          </cell>
          <cell r="G31">
            <v>43</v>
          </cell>
          <cell r="H31">
            <v>20.52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25.083333333333332</v>
          </cell>
          <cell r="C32">
            <v>31.7</v>
          </cell>
          <cell r="D32">
            <v>22.2</v>
          </cell>
          <cell r="E32">
            <v>81.708333333333329</v>
          </cell>
          <cell r="F32">
            <v>94</v>
          </cell>
          <cell r="G32">
            <v>53</v>
          </cell>
          <cell r="H32">
            <v>20.88</v>
          </cell>
          <cell r="I32" t="str">
            <v>NE</v>
          </cell>
          <cell r="J32">
            <v>51.84</v>
          </cell>
          <cell r="K32">
            <v>5.6000000000000005</v>
          </cell>
        </row>
        <row r="33">
          <cell r="B33">
            <v>25.237499999999997</v>
          </cell>
          <cell r="C33">
            <v>32.6</v>
          </cell>
          <cell r="D33">
            <v>21.6</v>
          </cell>
          <cell r="E33">
            <v>82.958333333333329</v>
          </cell>
          <cell r="F33">
            <v>98</v>
          </cell>
          <cell r="G33">
            <v>49</v>
          </cell>
          <cell r="H33">
            <v>19.8</v>
          </cell>
          <cell r="I33" t="str">
            <v>NE</v>
          </cell>
          <cell r="J33">
            <v>60.12</v>
          </cell>
          <cell r="K33">
            <v>3.0000000000000004</v>
          </cell>
        </row>
        <row r="34">
          <cell r="B34">
            <v>27.495833333333337</v>
          </cell>
          <cell r="C34">
            <v>35.200000000000003</v>
          </cell>
          <cell r="D34">
            <v>20.8</v>
          </cell>
          <cell r="E34">
            <v>73.208333333333329</v>
          </cell>
          <cell r="F34">
            <v>98</v>
          </cell>
          <cell r="G34">
            <v>41</v>
          </cell>
          <cell r="H34">
            <v>16.920000000000002</v>
          </cell>
          <cell r="I34" t="str">
            <v>N</v>
          </cell>
          <cell r="J34">
            <v>34.56</v>
          </cell>
          <cell r="K34">
            <v>0</v>
          </cell>
        </row>
        <row r="35">
          <cell r="B35">
            <v>28.599999999999998</v>
          </cell>
          <cell r="C35">
            <v>37.200000000000003</v>
          </cell>
          <cell r="D35">
            <v>20.8</v>
          </cell>
          <cell r="E35">
            <v>66.130434782608702</v>
          </cell>
          <cell r="F35">
            <v>96</v>
          </cell>
          <cell r="G35">
            <v>37</v>
          </cell>
          <cell r="H35">
            <v>16.2</v>
          </cell>
          <cell r="I35" t="str">
            <v>N</v>
          </cell>
          <cell r="J35">
            <v>31.319999999999997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J61" sqref="AJ6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6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7" s="4" customFormat="1" ht="20.100000000000001" customHeight="1" x14ac:dyDescent="0.2">
      <c r="A2" s="149" t="s">
        <v>21</v>
      </c>
      <c r="B2" s="143" t="s">
        <v>234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7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B3" si="0">SUM(C3+1)</f>
        <v>3</v>
      </c>
      <c r="E3" s="150">
        <f t="shared" si="0"/>
        <v>4</v>
      </c>
      <c r="F3" s="150">
        <f t="shared" si="0"/>
        <v>5</v>
      </c>
      <c r="G3" s="150">
        <v>6</v>
      </c>
      <c r="H3" s="150"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>SUM(AB3+1)</f>
        <v>28</v>
      </c>
      <c r="AD3" s="150">
        <f>SUM(AC3+1)</f>
        <v>29</v>
      </c>
      <c r="AE3" s="150">
        <v>30</v>
      </c>
      <c r="AF3" s="155">
        <v>31</v>
      </c>
      <c r="AG3" s="151" t="s">
        <v>36</v>
      </c>
    </row>
    <row r="4" spans="1:37" s="5" customForma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6"/>
      <c r="AG4" s="152"/>
    </row>
    <row r="5" spans="1:37" s="5" customFormat="1" x14ac:dyDescent="0.2">
      <c r="A5" s="58" t="s">
        <v>40</v>
      </c>
      <c r="B5" s="129">
        <f>[1]Janeiro!$B$5</f>
        <v>27.204166666666676</v>
      </c>
      <c r="C5" s="129">
        <f>[1]Janeiro!$B$6</f>
        <v>28.566666666666674</v>
      </c>
      <c r="D5" s="129">
        <f>[1]Janeiro!$B$7</f>
        <v>29.962499999999995</v>
      </c>
      <c r="E5" s="129">
        <f>[1]Janeiro!$B$8</f>
        <v>29.649999999999995</v>
      </c>
      <c r="F5" s="129">
        <f>[1]Janeiro!$B$9</f>
        <v>26.012499999999999</v>
      </c>
      <c r="G5" s="129">
        <f>[1]Janeiro!$B$10</f>
        <v>26.920833333333331</v>
      </c>
      <c r="H5" s="129">
        <f>[1]Janeiro!$B$11</f>
        <v>27.712500000000006</v>
      </c>
      <c r="I5" s="129">
        <f>[1]Janeiro!$B$12</f>
        <v>27.183333333333334</v>
      </c>
      <c r="J5" s="129">
        <f>[1]Janeiro!$B$13</f>
        <v>27.800000000000008</v>
      </c>
      <c r="K5" s="129">
        <f>[1]Janeiro!$B$14</f>
        <v>28.070833333333336</v>
      </c>
      <c r="L5" s="129">
        <f>[1]Janeiro!$B$15</f>
        <v>27.970833333333335</v>
      </c>
      <c r="M5" s="129">
        <f>[1]Janeiro!$B$16</f>
        <v>28.216666666666669</v>
      </c>
      <c r="N5" s="129">
        <f>[1]Janeiro!$B$17</f>
        <v>28.608333333333334</v>
      </c>
      <c r="O5" s="129">
        <f>[1]Janeiro!$B$18</f>
        <v>29.666666666666671</v>
      </c>
      <c r="P5" s="129">
        <f>[1]Janeiro!$B$19</f>
        <v>29.008333333333336</v>
      </c>
      <c r="Q5" s="129">
        <f>[1]Janeiro!$B$20</f>
        <v>28.137500000000006</v>
      </c>
      <c r="R5" s="129">
        <f>[1]Janeiro!$B$21</f>
        <v>28.745833333333323</v>
      </c>
      <c r="S5" s="129">
        <f>[1]Janeiro!$B$22</f>
        <v>26.120833333333337</v>
      </c>
      <c r="T5" s="129">
        <f>[1]Janeiro!$B$23</f>
        <v>25.958333333333332</v>
      </c>
      <c r="U5" s="129">
        <f>[1]Janeiro!$B$24</f>
        <v>26.104166666666671</v>
      </c>
      <c r="V5" s="129">
        <f>[1]Janeiro!$B$25</f>
        <v>28.174999999999994</v>
      </c>
      <c r="W5" s="129">
        <f>[1]Janeiro!$B$26</f>
        <v>30.383333333333336</v>
      </c>
      <c r="X5" s="129">
        <f>[1]Janeiro!$B$27</f>
        <v>28.208333333333332</v>
      </c>
      <c r="Y5" s="129">
        <f>[1]Janeiro!$B$28</f>
        <v>28.795833333333334</v>
      </c>
      <c r="Z5" s="129">
        <f>[1]Janeiro!$B$29</f>
        <v>26.749999999999996</v>
      </c>
      <c r="AA5" s="129">
        <f>[1]Janeiro!$B$30</f>
        <v>26.879166666666666</v>
      </c>
      <c r="AB5" s="129">
        <f>[1]Janeiro!$B$31</f>
        <v>24.695833333333336</v>
      </c>
      <c r="AC5" s="129">
        <f>[1]Janeiro!$B$32</f>
        <v>23.908333333333331</v>
      </c>
      <c r="AD5" s="129">
        <f>[1]Janeiro!$B$33</f>
        <v>27</v>
      </c>
      <c r="AE5" s="129">
        <f>[1]Janeiro!$B$34</f>
        <v>28.141666666666666</v>
      </c>
      <c r="AF5" s="129">
        <f>[1]Janeiro!$B$35</f>
        <v>28.974999999999998</v>
      </c>
      <c r="AG5" s="97">
        <f>AVERAGE(B5:AF5)</f>
        <v>27.726881720430111</v>
      </c>
    </row>
    <row r="6" spans="1:37" x14ac:dyDescent="0.2">
      <c r="A6" s="58" t="s">
        <v>0</v>
      </c>
      <c r="B6" s="11">
        <f>[2]Janeiro!$B$5</f>
        <v>26.329166666666669</v>
      </c>
      <c r="C6" s="11">
        <f>[2]Janeiro!$B$6</f>
        <v>26.420833333333334</v>
      </c>
      <c r="D6" s="11">
        <f>[2]Janeiro!$B$7</f>
        <v>26.325000000000003</v>
      </c>
      <c r="E6" s="11">
        <f>[2]Janeiro!$B$8</f>
        <v>27.666666666666668</v>
      </c>
      <c r="F6" s="11">
        <f>[2]Janeiro!$B$9</f>
        <v>24.370833333333326</v>
      </c>
      <c r="G6" s="11">
        <f>[2]Janeiro!$B$10</f>
        <v>25.754166666666666</v>
      </c>
      <c r="H6" s="11">
        <f>[2]Janeiro!$B$11</f>
        <v>26.045833333333334</v>
      </c>
      <c r="I6" s="11">
        <f>[2]Janeiro!$B$12</f>
        <v>25.487499999999997</v>
      </c>
      <c r="J6" s="11">
        <f>[2]Janeiro!$B$13</f>
        <v>26.470833333333331</v>
      </c>
      <c r="K6" s="11">
        <f>[2]Janeiro!$B$14</f>
        <v>26.604166666666671</v>
      </c>
      <c r="L6" s="11">
        <f>[2]Janeiro!$B$15</f>
        <v>25.233333333333334</v>
      </c>
      <c r="M6" s="11">
        <f>[2]Janeiro!$B$16</f>
        <v>24.633333333333336</v>
      </c>
      <c r="N6" s="11">
        <f>[2]Janeiro!$B$17</f>
        <v>25.529166666666672</v>
      </c>
      <c r="O6" s="11">
        <f>[2]Janeiro!$B$18</f>
        <v>26.824999999999999</v>
      </c>
      <c r="P6" s="11">
        <f>[2]Janeiro!$B$19</f>
        <v>25.916666666666671</v>
      </c>
      <c r="Q6" s="11">
        <f>[2]Janeiro!$B$20</f>
        <v>28.062500000000004</v>
      </c>
      <c r="R6" s="11">
        <f>[2]Janeiro!$B$21</f>
        <v>28.812499999999996</v>
      </c>
      <c r="S6" s="11">
        <f>[2]Janeiro!$B$22</f>
        <v>27.316666666666666</v>
      </c>
      <c r="T6" s="11">
        <f>[2]Janeiro!$B$23</f>
        <v>24.391666666666669</v>
      </c>
      <c r="U6" s="11">
        <f>[2]Janeiro!$B$24</f>
        <v>24.375</v>
      </c>
      <c r="V6" s="11">
        <f>[2]Janeiro!$B$25</f>
        <v>26.55</v>
      </c>
      <c r="W6" s="11">
        <f>[2]Janeiro!$B$26</f>
        <v>28.579166666666666</v>
      </c>
      <c r="X6" s="11">
        <f>[2]Janeiro!$B$27</f>
        <v>29.145833333333332</v>
      </c>
      <c r="Y6" s="11">
        <f>[2]Janeiro!$B$28</f>
        <v>26.824999999999999</v>
      </c>
      <c r="Z6" s="11">
        <f>[2]Janeiro!$B$29</f>
        <v>27.204166666666662</v>
      </c>
      <c r="AA6" s="11">
        <f>[2]Janeiro!$B$30</f>
        <v>27.537500000000005</v>
      </c>
      <c r="AB6" s="11">
        <f>[2]Janeiro!$B$31</f>
        <v>26.245833333333337</v>
      </c>
      <c r="AC6" s="11">
        <f>[2]Janeiro!$B$32</f>
        <v>24.808333333333334</v>
      </c>
      <c r="AD6" s="11">
        <f>[2]Janeiro!$B$33</f>
        <v>26.266666666666666</v>
      </c>
      <c r="AE6" s="11">
        <f>[2]Janeiro!$B$34</f>
        <v>26.904166666666669</v>
      </c>
      <c r="AF6" s="11">
        <f>[2]Janeiro!$B$35</f>
        <v>26.962500000000002</v>
      </c>
      <c r="AG6" s="93">
        <f t="shared" ref="AG6" si="1">AVERAGE(B6:AF6)</f>
        <v>26.438709677419361</v>
      </c>
    </row>
    <row r="7" spans="1:37" x14ac:dyDescent="0.2">
      <c r="A7" s="58" t="s">
        <v>104</v>
      </c>
      <c r="B7" s="11">
        <f>[3]Janeiro!$B$5</f>
        <v>28.362500000000001</v>
      </c>
      <c r="C7" s="11">
        <f>[3]Janeiro!$B$6</f>
        <v>26.833333333333339</v>
      </c>
      <c r="D7" s="11">
        <f>[3]Janeiro!$B$7</f>
        <v>28.400000000000002</v>
      </c>
      <c r="E7" s="11">
        <f>[3]Janeiro!$B$8</f>
        <v>28.237500000000001</v>
      </c>
      <c r="F7" s="11">
        <f>[3]Janeiro!$B$9</f>
        <v>24.712500000000002</v>
      </c>
      <c r="G7" s="11">
        <f>[3]Janeiro!$B$10</f>
        <v>25.808333333333337</v>
      </c>
      <c r="H7" s="11">
        <f>[3]Janeiro!$B$11</f>
        <v>24.900000000000002</v>
      </c>
      <c r="I7" s="11">
        <f>[3]Janeiro!$B$12</f>
        <v>26.150000000000002</v>
      </c>
      <c r="J7" s="11">
        <f>[3]Janeiro!$B$13</f>
        <v>27.3125</v>
      </c>
      <c r="K7" s="11">
        <f>[3]Janeiro!$B$14</f>
        <v>26.495833333333337</v>
      </c>
      <c r="L7" s="11">
        <f>[3]Janeiro!$B$15</f>
        <v>26.312500000000004</v>
      </c>
      <c r="M7" s="11">
        <f>[3]Janeiro!$B$16</f>
        <v>25.487500000000001</v>
      </c>
      <c r="N7" s="11">
        <f>[3]Janeiro!$B$17</f>
        <v>27.095833333333335</v>
      </c>
      <c r="O7" s="11">
        <f>[3]Janeiro!$B$18</f>
        <v>28.920833333333334</v>
      </c>
      <c r="P7" s="11">
        <f>[3]Janeiro!$B$19</f>
        <v>28.904166666666669</v>
      </c>
      <c r="Q7" s="11">
        <f>[3]Janeiro!$B$20</f>
        <v>29.145833333333339</v>
      </c>
      <c r="R7" s="11">
        <f>[3]Janeiro!$B$21</f>
        <v>30.062499999999989</v>
      </c>
      <c r="S7" s="11">
        <f>[3]Janeiro!$B$22</f>
        <v>26.145833333333339</v>
      </c>
      <c r="T7" s="11">
        <f>[3]Janeiro!$B$23</f>
        <v>24.670833333333334</v>
      </c>
      <c r="U7" s="11">
        <f>[3]Janeiro!$B$24</f>
        <v>25.329166666666669</v>
      </c>
      <c r="V7" s="11">
        <f>[3]Janeiro!$B$25</f>
        <v>27.799999999999997</v>
      </c>
      <c r="W7" s="11">
        <f>[3]Janeiro!$B$26</f>
        <v>29.816666666666666</v>
      </c>
      <c r="X7" s="11">
        <f>[3]Janeiro!$B$27</f>
        <v>31.491666666666671</v>
      </c>
      <c r="Y7" s="11">
        <f>[3]Janeiro!$B$28</f>
        <v>28.270833333333332</v>
      </c>
      <c r="Z7" s="11">
        <f>[3]Janeiro!$B$29</f>
        <v>28.166666666666668</v>
      </c>
      <c r="AA7" s="11">
        <f>[3]Janeiro!$B$30</f>
        <v>27.237500000000001</v>
      </c>
      <c r="AB7" s="11">
        <f>[3]Janeiro!$B$31</f>
        <v>26.016666666666669</v>
      </c>
      <c r="AC7" s="11">
        <f>[3]Janeiro!$B$32</f>
        <v>25.379166666666666</v>
      </c>
      <c r="AD7" s="11">
        <f>[3]Janeiro!$B$33</f>
        <v>27.533333333333331</v>
      </c>
      <c r="AE7" s="11">
        <f>[3]Janeiro!$B$34</f>
        <v>27.541666666666668</v>
      </c>
      <c r="AF7" s="11">
        <f>[3]Janeiro!$B$35</f>
        <v>28.212500000000006</v>
      </c>
      <c r="AG7" s="132">
        <f>AVERAGE(B7:AF7)</f>
        <v>27.314650537634407</v>
      </c>
    </row>
    <row r="8" spans="1:37" x14ac:dyDescent="0.2">
      <c r="A8" s="58" t="s">
        <v>1</v>
      </c>
      <c r="B8" s="11">
        <f>[4]Janeiro!$B$5</f>
        <v>30.724999999999994</v>
      </c>
      <c r="C8" s="11">
        <f>[4]Janeiro!$B$6</f>
        <v>30.825000000000003</v>
      </c>
      <c r="D8" s="11">
        <f>[4]Janeiro!$B$7</f>
        <v>32.672727272727279</v>
      </c>
      <c r="E8" s="11">
        <f>[4]Janeiro!$B$8</f>
        <v>29.780000000000008</v>
      </c>
      <c r="F8" s="11">
        <f>[4]Janeiro!$B$9</f>
        <v>29.183333333333337</v>
      </c>
      <c r="G8" s="11">
        <f>[4]Janeiro!$B$10</f>
        <v>31.646153846153847</v>
      </c>
      <c r="H8" s="11">
        <f>[4]Janeiro!$B$11</f>
        <v>27.949999999999992</v>
      </c>
      <c r="I8" s="11">
        <f>[4]Janeiro!$B$12</f>
        <v>29.041666666666661</v>
      </c>
      <c r="J8" s="11">
        <f>[4]Janeiro!$B$13</f>
        <v>32.358333333333334</v>
      </c>
      <c r="K8" s="11">
        <f>[4]Janeiro!$B$14</f>
        <v>29.415384615384617</v>
      </c>
      <c r="L8" s="11">
        <f>[4]Janeiro!$B$15</f>
        <v>30.191666666666666</v>
      </c>
      <c r="M8" s="11">
        <f>[4]Janeiro!$B$16</f>
        <v>28.866666666666664</v>
      </c>
      <c r="N8" s="11">
        <f>[4]Janeiro!$B$17</f>
        <v>30.891666666666669</v>
      </c>
      <c r="O8" s="11">
        <f>[4]Janeiro!$B$18</f>
        <v>33.25</v>
      </c>
      <c r="P8" s="11">
        <f>[4]Janeiro!$B$19</f>
        <v>32.400000000000006</v>
      </c>
      <c r="Q8" s="11">
        <f>[4]Janeiro!$B$20</f>
        <v>34.427272727272722</v>
      </c>
      <c r="R8" s="11">
        <f>[4]Janeiro!$B$21</f>
        <v>34</v>
      </c>
      <c r="S8" s="11">
        <f>[4]Janeiro!$B$22</f>
        <v>26.899999999999995</v>
      </c>
      <c r="T8" s="11">
        <f>[4]Janeiro!$B$23</f>
        <v>27.54</v>
      </c>
      <c r="U8" s="11">
        <f>[4]Janeiro!$B$24</f>
        <v>29.866666666666664</v>
      </c>
      <c r="V8" s="11">
        <f>[4]Janeiro!$B$25</f>
        <v>33.44</v>
      </c>
      <c r="W8" s="11">
        <f>[4]Janeiro!$B$26</f>
        <v>35.087499999999999</v>
      </c>
      <c r="X8" s="11">
        <f>[4]Janeiro!$B$27</f>
        <v>35.880000000000003</v>
      </c>
      <c r="Y8" s="11">
        <f>[4]Janeiro!$B$28</f>
        <v>29.37142857142857</v>
      </c>
      <c r="Z8" s="11">
        <f>[4]Janeiro!$B$29</f>
        <v>31.385714285714283</v>
      </c>
      <c r="AA8" s="11">
        <f>[4]Janeiro!$B$30</f>
        <v>28.875</v>
      </c>
      <c r="AB8" s="11">
        <f>[4]Janeiro!$B$31</f>
        <v>29.087500000000002</v>
      </c>
      <c r="AC8" s="11">
        <f>[4]Janeiro!$B$32</f>
        <v>29</v>
      </c>
      <c r="AD8" s="11">
        <f>[4]Janeiro!$B$33</f>
        <v>30.988888888888894</v>
      </c>
      <c r="AE8" s="11">
        <f>[4]Janeiro!$B$34</f>
        <v>32.466666666666661</v>
      </c>
      <c r="AF8" s="11">
        <f>[4]Janeiro!$B$35</f>
        <v>29.61428571428571</v>
      </c>
      <c r="AG8" s="93">
        <f t="shared" ref="AG8" si="2">AVERAGE(B8:AF8)</f>
        <v>30.875113631887828</v>
      </c>
    </row>
    <row r="9" spans="1:37" x14ac:dyDescent="0.2">
      <c r="A9" s="58" t="s">
        <v>167</v>
      </c>
      <c r="B9" s="11">
        <f>[5]Janeiro!$B$5</f>
        <v>26.662500000000005</v>
      </c>
      <c r="C9" s="11">
        <f>[5]Janeiro!$B$6</f>
        <v>26.454166666666669</v>
      </c>
      <c r="D9" s="11">
        <f>[5]Janeiro!$B$7</f>
        <v>26.841666666666665</v>
      </c>
      <c r="E9" s="11">
        <f>[5]Janeiro!$B$8</f>
        <v>28.295833333333338</v>
      </c>
      <c r="F9" s="11">
        <f>[5]Janeiro!$B$9</f>
        <v>23.908333333333335</v>
      </c>
      <c r="G9" s="11">
        <f>[5]Janeiro!$B$10</f>
        <v>26.033333333333331</v>
      </c>
      <c r="H9" s="11">
        <f>[5]Janeiro!$B$11</f>
        <v>25.816666666666666</v>
      </c>
      <c r="I9" s="11">
        <f>[5]Janeiro!$B$12</f>
        <v>25.183333333333334</v>
      </c>
      <c r="J9" s="11">
        <f>[5]Janeiro!$B$13</f>
        <v>26.437499999999996</v>
      </c>
      <c r="K9" s="11">
        <f>[5]Janeiro!$B$14</f>
        <v>27.179166666666671</v>
      </c>
      <c r="L9" s="11">
        <f>[5]Janeiro!$B$15</f>
        <v>24.816666666666666</v>
      </c>
      <c r="M9" s="11">
        <f>[5]Janeiro!$B$16</f>
        <v>24.462499999999991</v>
      </c>
      <c r="N9" s="11">
        <f>[5]Janeiro!$B$17</f>
        <v>24.566666666666663</v>
      </c>
      <c r="O9" s="11">
        <f>[5]Janeiro!$B$18</f>
        <v>26.370833333333337</v>
      </c>
      <c r="P9" s="11">
        <f>[5]Janeiro!$B$19</f>
        <v>26.400000000000002</v>
      </c>
      <c r="Q9" s="11">
        <f>[5]Janeiro!$B$20</f>
        <v>27.895833333333329</v>
      </c>
      <c r="R9" s="11">
        <f>[5]Janeiro!$B$21</f>
        <v>29.287499999999998</v>
      </c>
      <c r="S9" s="11">
        <f>[5]Janeiro!$B$22</f>
        <v>26.862500000000001</v>
      </c>
      <c r="T9" s="11">
        <f>[5]Janeiro!$B$23</f>
        <v>22.395833333333332</v>
      </c>
      <c r="U9" s="11">
        <f>[5]Janeiro!$B$24</f>
        <v>22.220833333333331</v>
      </c>
      <c r="V9" s="11">
        <f>[5]Janeiro!$B$25</f>
        <v>26.166666666666661</v>
      </c>
      <c r="W9" s="11">
        <f>[5]Janeiro!$B$26</f>
        <v>28.708333333333329</v>
      </c>
      <c r="X9" s="11">
        <f>[5]Janeiro!$B$27</f>
        <v>30.712499999999995</v>
      </c>
      <c r="Y9" s="11">
        <f>[5]Janeiro!$B$28</f>
        <v>27.704166666666669</v>
      </c>
      <c r="Z9" s="11">
        <f>[5]Janeiro!$B$29</f>
        <v>27.637500000000003</v>
      </c>
      <c r="AA9" s="11">
        <f>[5]Janeiro!$B$30</f>
        <v>26.887499999999999</v>
      </c>
      <c r="AB9" s="11">
        <f>[5]Janeiro!$B$31</f>
        <v>25.804166666666671</v>
      </c>
      <c r="AC9" s="11">
        <f>[5]Janeiro!$B$32</f>
        <v>24.254166666666663</v>
      </c>
      <c r="AD9" s="11">
        <f>[5]Janeiro!$B$33</f>
        <v>26.099999999999994</v>
      </c>
      <c r="AE9" s="11">
        <f>[5]Janeiro!$B$34</f>
        <v>27.437499999999996</v>
      </c>
      <c r="AF9" s="11">
        <f>[5]Janeiro!$B$35</f>
        <v>28.491666666666671</v>
      </c>
      <c r="AG9" s="132">
        <f>AVERAGE(B9:AF9)</f>
        <v>26.386962365591401</v>
      </c>
    </row>
    <row r="10" spans="1:37" x14ac:dyDescent="0.2">
      <c r="A10" s="58" t="s">
        <v>111</v>
      </c>
      <c r="B10" s="11" t="str">
        <f>[6]Janeiro!$B$5</f>
        <v>*</v>
      </c>
      <c r="C10" s="11" t="str">
        <f>[6]Janeiro!$B$6</f>
        <v>*</v>
      </c>
      <c r="D10" s="11" t="str">
        <f>[6]Janeiro!$B$7</f>
        <v>*</v>
      </c>
      <c r="E10" s="11" t="str">
        <f>[6]Janeiro!$B$8</f>
        <v>*</v>
      </c>
      <c r="F10" s="11" t="str">
        <f>[6]Janeiro!$B$9</f>
        <v>*</v>
      </c>
      <c r="G10" s="11" t="str">
        <f>[6]Janeiro!$B$10</f>
        <v>*</v>
      </c>
      <c r="H10" s="11" t="str">
        <f>[6]Janeiro!$B$11</f>
        <v>*</v>
      </c>
      <c r="I10" s="11" t="str">
        <f>[6]Janeiro!$B$12</f>
        <v>*</v>
      </c>
      <c r="J10" s="11" t="str">
        <f>[6]Janeiro!$B$13</f>
        <v>*</v>
      </c>
      <c r="K10" s="11" t="str">
        <f>[6]Janeiro!$B$14</f>
        <v>*</v>
      </c>
      <c r="L10" s="11" t="str">
        <f>[6]Janeiro!$B$15</f>
        <v>*</v>
      </c>
      <c r="M10" s="11" t="str">
        <f>[6]Janeiro!$B$16</f>
        <v>*</v>
      </c>
      <c r="N10" s="11" t="str">
        <f>[6]Janeiro!$B$17</f>
        <v>*</v>
      </c>
      <c r="O10" s="11" t="str">
        <f>[6]Janeiro!$B$18</f>
        <v>*</v>
      </c>
      <c r="P10" s="11" t="str">
        <f>[6]Janeiro!$B$19</f>
        <v>*</v>
      </c>
      <c r="Q10" s="11" t="str">
        <f>[6]Janeiro!$B$20</f>
        <v>*</v>
      </c>
      <c r="R10" s="11" t="str">
        <f>[6]Janeiro!$B$21</f>
        <v>*</v>
      </c>
      <c r="S10" s="11" t="str">
        <f>[6]Janeiro!$B$22</f>
        <v>*</v>
      </c>
      <c r="T10" s="11" t="str">
        <f>[6]Janeiro!$B$23</f>
        <v>*</v>
      </c>
      <c r="U10" s="11" t="str">
        <f>[6]Janeiro!$B$24</f>
        <v>*</v>
      </c>
      <c r="V10" s="11" t="str">
        <f>[6]Janeiro!$B$25</f>
        <v>*</v>
      </c>
      <c r="W10" s="11" t="str">
        <f>[6]Janeiro!$B$26</f>
        <v>*</v>
      </c>
      <c r="X10" s="11" t="str">
        <f>[6]Janeiro!$B$27</f>
        <v>*</v>
      </c>
      <c r="Y10" s="11" t="str">
        <f>[6]Janeiro!$B$28</f>
        <v>*</v>
      </c>
      <c r="Z10" s="11" t="str">
        <f>[6]Janeiro!$B$29</f>
        <v>*</v>
      </c>
      <c r="AA10" s="11" t="str">
        <f>[6]Janeiro!$B$30</f>
        <v>*</v>
      </c>
      <c r="AB10" s="11" t="str">
        <f>[6]Janeiro!$B$31</f>
        <v>*</v>
      </c>
      <c r="AC10" s="11" t="str">
        <f>[6]Janeiro!$B$32</f>
        <v>*</v>
      </c>
      <c r="AD10" s="11" t="str">
        <f>[6]Janeiro!$B$33</f>
        <v>*</v>
      </c>
      <c r="AE10" s="11" t="str">
        <f>[6]Janeiro!$B$34</f>
        <v>*</v>
      </c>
      <c r="AF10" s="11" t="str">
        <f>[6]Janeiro!$B$35</f>
        <v>*</v>
      </c>
      <c r="AG10" s="138" t="s">
        <v>226</v>
      </c>
    </row>
    <row r="11" spans="1:37" x14ac:dyDescent="0.2">
      <c r="A11" s="58" t="s">
        <v>64</v>
      </c>
      <c r="B11" s="11">
        <f>[7]Janeiro!$B$5</f>
        <v>27.733333333333331</v>
      </c>
      <c r="C11" s="11">
        <f>[7]Janeiro!$B$6</f>
        <v>28.316666666666663</v>
      </c>
      <c r="D11" s="11">
        <f>[7]Janeiro!$B$7</f>
        <v>29.154166666666665</v>
      </c>
      <c r="E11" s="11">
        <f>[7]Janeiro!$B$8</f>
        <v>29.066666666666666</v>
      </c>
      <c r="F11" s="11">
        <f>[7]Janeiro!$B$9</f>
        <v>26.166666666666661</v>
      </c>
      <c r="G11" s="11">
        <f>[7]Janeiro!$B$10</f>
        <v>26.729166666666671</v>
      </c>
      <c r="H11" s="11">
        <f>[7]Janeiro!$B$11</f>
        <v>27.795833333333338</v>
      </c>
      <c r="I11" s="11">
        <f>[7]Janeiro!$B$12</f>
        <v>26.662500000000005</v>
      </c>
      <c r="J11" s="11">
        <f>[7]Janeiro!$B$13</f>
        <v>28.995833333333337</v>
      </c>
      <c r="K11" s="11">
        <f>[7]Janeiro!$B$14</f>
        <v>28.241666666666664</v>
      </c>
      <c r="L11" s="11">
        <f>[7]Janeiro!$B$15</f>
        <v>28.970833333333328</v>
      </c>
      <c r="M11" s="11">
        <f>[7]Janeiro!$B$16</f>
        <v>27.629166666666674</v>
      </c>
      <c r="N11" s="11">
        <f>[7]Janeiro!$B$17</f>
        <v>28.291666666666668</v>
      </c>
      <c r="O11" s="11">
        <f>[7]Janeiro!$B$18</f>
        <v>28.929166666666664</v>
      </c>
      <c r="P11" s="11">
        <f>[7]Janeiro!$B$19</f>
        <v>29.241666666666664</v>
      </c>
      <c r="Q11" s="11">
        <f>[7]Janeiro!$B$20</f>
        <v>28.737500000000008</v>
      </c>
      <c r="R11" s="11">
        <f>[7]Janeiro!$B$21</f>
        <v>28.458333333333332</v>
      </c>
      <c r="S11" s="11">
        <f>[7]Janeiro!$B$22</f>
        <v>26.045833333333334</v>
      </c>
      <c r="T11" s="11">
        <f>[7]Janeiro!$B$23</f>
        <v>25.795833333333331</v>
      </c>
      <c r="U11" s="11">
        <f>[7]Janeiro!$B$24</f>
        <v>26.612500000000008</v>
      </c>
      <c r="V11" s="11">
        <f>[7]Janeiro!$B$25</f>
        <v>28.791666666666661</v>
      </c>
      <c r="W11" s="11">
        <f>[7]Janeiro!$B$26</f>
        <v>30.879166666666666</v>
      </c>
      <c r="X11" s="11">
        <f>[7]Janeiro!$B$27</f>
        <v>31.458333333333332</v>
      </c>
      <c r="Y11" s="11">
        <f>[7]Janeiro!$B$28</f>
        <v>27.783333333333328</v>
      </c>
      <c r="Z11" s="11">
        <f>[7]Janeiro!$B$29</f>
        <v>27.329166666666666</v>
      </c>
      <c r="AA11" s="11">
        <f>[7]Janeiro!$B$30</f>
        <v>27.950000000000003</v>
      </c>
      <c r="AB11" s="11">
        <f>[7]Janeiro!$B$31</f>
        <v>25.345833333333331</v>
      </c>
      <c r="AC11" s="11">
        <f>[7]Janeiro!$B$32</f>
        <v>25.99166666666666</v>
      </c>
      <c r="AD11" s="11">
        <f>[7]Janeiro!$B$33</f>
        <v>28.733333333333331</v>
      </c>
      <c r="AE11" s="11">
        <f>[7]Janeiro!$B$34</f>
        <v>28.729166666666661</v>
      </c>
      <c r="AF11" s="11">
        <f>[7]Janeiro!$B$35</f>
        <v>28.695833333333329</v>
      </c>
      <c r="AG11" s="93">
        <f t="shared" ref="AG11" si="3">AVERAGE(B11:AF11)</f>
        <v>28.040725806451611</v>
      </c>
    </row>
    <row r="12" spans="1:37" x14ac:dyDescent="0.2">
      <c r="A12" s="58" t="s">
        <v>41</v>
      </c>
      <c r="B12" s="11">
        <f>[8]Janeiro!$B$5</f>
        <v>28.145833333333332</v>
      </c>
      <c r="C12" s="11">
        <f>[8]Janeiro!$B$6</f>
        <v>28.204166666666666</v>
      </c>
      <c r="D12" s="11">
        <f>[8]Janeiro!$B$7</f>
        <v>28.483333333333331</v>
      </c>
      <c r="E12" s="11">
        <f>[8]Janeiro!$B$8</f>
        <v>29.158333333333335</v>
      </c>
      <c r="F12" s="11">
        <f>[8]Janeiro!$B$9</f>
        <v>26.5625</v>
      </c>
      <c r="G12" s="11">
        <f>[8]Janeiro!$B$10</f>
        <v>28.366666666666671</v>
      </c>
      <c r="H12" s="11">
        <f>[8]Janeiro!$B$11</f>
        <v>28.212499999999995</v>
      </c>
      <c r="I12" s="11">
        <f>[8]Janeiro!$B$12</f>
        <v>27.666666666666668</v>
      </c>
      <c r="J12" s="11">
        <f>[8]Janeiro!$B$13</f>
        <v>28.512499999999999</v>
      </c>
      <c r="K12" s="11">
        <f>[8]Janeiro!$B$14</f>
        <v>27.608333333333334</v>
      </c>
      <c r="L12" s="11">
        <f>[8]Janeiro!$B$15</f>
        <v>26.475000000000005</v>
      </c>
      <c r="M12" s="11">
        <f>[8]Janeiro!$B$16</f>
        <v>25.262499999999999</v>
      </c>
      <c r="N12" s="11">
        <f>[8]Janeiro!$B$17</f>
        <v>27.029166666666669</v>
      </c>
      <c r="O12" s="11">
        <f>[8]Janeiro!$B$18</f>
        <v>27.920833333333334</v>
      </c>
      <c r="P12" s="11">
        <f>[8]Janeiro!$B$19</f>
        <v>28.316666666666663</v>
      </c>
      <c r="Q12" s="11">
        <f>[8]Janeiro!$B$20</f>
        <v>29.675000000000001</v>
      </c>
      <c r="R12" s="11">
        <f>[8]Janeiro!$B$21</f>
        <v>30.329166666666666</v>
      </c>
      <c r="S12" s="11">
        <f>[8]Janeiro!$B$22</f>
        <v>28.966666666666669</v>
      </c>
      <c r="T12" s="11">
        <f>[8]Janeiro!$B$23</f>
        <v>24.583333333333332</v>
      </c>
      <c r="U12" s="11">
        <f>[8]Janeiro!$B$24</f>
        <v>24.837500000000002</v>
      </c>
      <c r="V12" s="11">
        <f>[8]Janeiro!$B$25</f>
        <v>26.850000000000005</v>
      </c>
      <c r="W12" s="11">
        <f>[8]Janeiro!$B$26</f>
        <v>29.075000000000006</v>
      </c>
      <c r="X12" s="11">
        <f>[8]Janeiro!$B$27</f>
        <v>31.112500000000001</v>
      </c>
      <c r="Y12" s="11">
        <f>[8]Janeiro!$B$28</f>
        <v>28.9375</v>
      </c>
      <c r="Z12" s="11">
        <f>[8]Janeiro!$B$29</f>
        <v>28.320833333333326</v>
      </c>
      <c r="AA12" s="11">
        <f>[8]Janeiro!$B$30</f>
        <v>29.783333333333331</v>
      </c>
      <c r="AB12" s="11">
        <f>[8]Janeiro!$B$31</f>
        <v>28.991666666666664</v>
      </c>
      <c r="AC12" s="11">
        <f>[8]Janeiro!$B$32</f>
        <v>27.104166666666661</v>
      </c>
      <c r="AD12" s="11">
        <f>[8]Janeiro!$B$33</f>
        <v>27.537499999999998</v>
      </c>
      <c r="AE12" s="11">
        <f>[8]Janeiro!$B$34</f>
        <v>28.25833333333334</v>
      </c>
      <c r="AF12" s="11">
        <f>[8]Janeiro!$B$35</f>
        <v>28.324999999999999</v>
      </c>
      <c r="AG12" s="93">
        <f>AVERAGE(B12:AF12)</f>
        <v>28.019758064516132</v>
      </c>
      <c r="AJ12" t="s">
        <v>47</v>
      </c>
    </row>
    <row r="13" spans="1:37" x14ac:dyDescent="0.2">
      <c r="A13" s="58" t="s">
        <v>114</v>
      </c>
      <c r="B13" s="11">
        <f>[9]Janeiro!$B$5</f>
        <v>27.204166666666666</v>
      </c>
      <c r="C13" s="11">
        <f>[9]Janeiro!$B$6</f>
        <v>28.016666666666662</v>
      </c>
      <c r="D13" s="11">
        <f>[9]Janeiro!$B$7</f>
        <v>28.824999999999999</v>
      </c>
      <c r="E13" s="11">
        <f>[9]Janeiro!$B$8</f>
        <v>29.212500000000002</v>
      </c>
      <c r="F13" s="11">
        <f>[9]Janeiro!$B$9</f>
        <v>26.037499999999998</v>
      </c>
      <c r="G13" s="11">
        <f>[9]Janeiro!$B$10</f>
        <v>27.733333333333345</v>
      </c>
      <c r="H13" s="11">
        <f>[9]Janeiro!$B$11</f>
        <v>26.679166666666664</v>
      </c>
      <c r="I13" s="11">
        <f>[9]Janeiro!$B$12</f>
        <v>26.004166666666663</v>
      </c>
      <c r="J13" s="11">
        <f>[9]Janeiro!$B$13</f>
        <v>27.745833333333334</v>
      </c>
      <c r="K13" s="11">
        <f>[9]Janeiro!$B$14</f>
        <v>25.887500000000003</v>
      </c>
      <c r="L13" s="11">
        <f>[9]Janeiro!$B$15</f>
        <v>25.929166666666671</v>
      </c>
      <c r="M13" s="11">
        <f>[9]Janeiro!$B$16</f>
        <v>25.762499999999992</v>
      </c>
      <c r="N13" s="11">
        <f>[9]Janeiro!$B$17</f>
        <v>27.137500000000003</v>
      </c>
      <c r="O13" s="11">
        <f>[9]Janeiro!$B$18</f>
        <v>28.687500000000004</v>
      </c>
      <c r="P13" s="11">
        <f>[9]Janeiro!$B$19</f>
        <v>28.987500000000001</v>
      </c>
      <c r="Q13" s="11">
        <f>[9]Janeiro!$B$20</f>
        <v>29.370833333333334</v>
      </c>
      <c r="R13" s="11">
        <f>[9]Janeiro!$B$21</f>
        <v>29.662500000000005</v>
      </c>
      <c r="S13" s="11">
        <f>[9]Janeiro!$B$22</f>
        <v>27.375</v>
      </c>
      <c r="T13" s="11">
        <f>[9]Janeiro!$B$23</f>
        <v>23.941666666666663</v>
      </c>
      <c r="U13" s="11">
        <f>[9]Janeiro!$B$24</f>
        <v>24.983333333333334</v>
      </c>
      <c r="V13" s="11">
        <f>[9]Janeiro!$B$25</f>
        <v>26.858333333333338</v>
      </c>
      <c r="W13" s="11">
        <f>[9]Janeiro!$B$26</f>
        <v>29.025000000000002</v>
      </c>
      <c r="X13" s="11">
        <f>[9]Janeiro!$B$27</f>
        <v>30.787499999999998</v>
      </c>
      <c r="Y13" s="11">
        <f>[9]Janeiro!$B$28</f>
        <v>27.191666666666666</v>
      </c>
      <c r="Z13" s="11">
        <f>[9]Janeiro!$B$29</f>
        <v>27.179166666666664</v>
      </c>
      <c r="AA13" s="11">
        <f>[9]Janeiro!$B$30</f>
        <v>28.858333333333331</v>
      </c>
      <c r="AB13" s="11">
        <f>[9]Janeiro!$B$31</f>
        <v>28.158333333333328</v>
      </c>
      <c r="AC13" s="11">
        <f>[9]Janeiro!$B$32</f>
        <v>25.083333333333332</v>
      </c>
      <c r="AD13" s="11">
        <f>[9]Janeiro!$B$33</f>
        <v>25.237499999999997</v>
      </c>
      <c r="AE13" s="11">
        <f>[9]Janeiro!$B$34</f>
        <v>27.495833333333337</v>
      </c>
      <c r="AF13" s="11">
        <f>[9]Janeiro!$B$35</f>
        <v>28.599999999999998</v>
      </c>
      <c r="AG13" s="132">
        <f>AVERAGE(B13:AF13)</f>
        <v>27.408333333333335</v>
      </c>
    </row>
    <row r="14" spans="1:37" x14ac:dyDescent="0.2">
      <c r="A14" s="58" t="s">
        <v>118</v>
      </c>
      <c r="B14" s="11">
        <f>[10]Janeiro!$B$5</f>
        <v>27.120833333333334</v>
      </c>
      <c r="C14" s="11">
        <f>[10]Janeiro!$B$6</f>
        <v>28.754166666666666</v>
      </c>
      <c r="D14" s="11">
        <f>[10]Janeiro!$B$7</f>
        <v>29.175000000000001</v>
      </c>
      <c r="E14" s="11">
        <f>[10]Janeiro!$B$8</f>
        <v>27.395833333333332</v>
      </c>
      <c r="F14" s="11">
        <f>[10]Janeiro!$B$9</f>
        <v>25.466666666666669</v>
      </c>
      <c r="G14" s="11">
        <f>[10]Janeiro!$B$10</f>
        <v>25.900000000000006</v>
      </c>
      <c r="H14" s="11">
        <f>[10]Janeiro!$B$11</f>
        <v>28.741666666666664</v>
      </c>
      <c r="I14" s="11">
        <f>[10]Janeiro!$B$12</f>
        <v>27.229166666666668</v>
      </c>
      <c r="J14" s="11">
        <f>[10]Janeiro!$B$13</f>
        <v>28.841666666666665</v>
      </c>
      <c r="K14" s="11">
        <f>[10]Janeiro!$B$14</f>
        <v>28.004166666666666</v>
      </c>
      <c r="L14" s="11">
        <f>[10]Janeiro!$B$15</f>
        <v>28.654166666666665</v>
      </c>
      <c r="M14" s="11">
        <f>[10]Janeiro!$B$16</f>
        <v>27.212500000000002</v>
      </c>
      <c r="N14" s="11">
        <f>[10]Janeiro!$B$17</f>
        <v>28.104166666666661</v>
      </c>
      <c r="O14" s="11">
        <f>[10]Janeiro!$B$18</f>
        <v>27.7</v>
      </c>
      <c r="P14" s="11">
        <f>[10]Janeiro!$B$19</f>
        <v>29.033333333333331</v>
      </c>
      <c r="Q14" s="11">
        <f>[10]Janeiro!$B$20</f>
        <v>27.129166666666666</v>
      </c>
      <c r="R14" s="11">
        <f>[10]Janeiro!$B$21</f>
        <v>27.337500000000006</v>
      </c>
      <c r="S14" s="11">
        <f>[10]Janeiro!$B$22</f>
        <v>25.712499999999995</v>
      </c>
      <c r="T14" s="11">
        <f>[10]Janeiro!$B$23</f>
        <v>26.533333333333335</v>
      </c>
      <c r="U14" s="11">
        <f>[10]Janeiro!$B$24</f>
        <v>27.229166666666668</v>
      </c>
      <c r="V14" s="11">
        <f>[10]Janeiro!$B$25</f>
        <v>28.841666666666665</v>
      </c>
      <c r="W14" s="11">
        <f>[10]Janeiro!$B$26</f>
        <v>30.904166666666665</v>
      </c>
      <c r="X14" s="11">
        <f>[10]Janeiro!$B$27</f>
        <v>30.862500000000001</v>
      </c>
      <c r="Y14" s="11">
        <f>[10]Janeiro!$B$28</f>
        <v>27.904166666666665</v>
      </c>
      <c r="Z14" s="11">
        <f>[10]Janeiro!$B$29</f>
        <v>27.095833333333331</v>
      </c>
      <c r="AA14" s="11">
        <f>[10]Janeiro!$B$30</f>
        <v>27.0625</v>
      </c>
      <c r="AB14" s="11">
        <f>[10]Janeiro!$B$31</f>
        <v>24.891666666666662</v>
      </c>
      <c r="AC14" s="11">
        <f>[10]Janeiro!$B$32</f>
        <v>26.67916666666666</v>
      </c>
      <c r="AD14" s="11">
        <f>[10]Janeiro!$B$33</f>
        <v>28.237499999999997</v>
      </c>
      <c r="AE14" s="11">
        <f>[10]Janeiro!$B$34</f>
        <v>28.262499999999999</v>
      </c>
      <c r="AF14" s="11">
        <f>[10]Janeiro!$B$35</f>
        <v>27.241666666666671</v>
      </c>
      <c r="AG14" s="138">
        <f t="shared" ref="AG14:AG16" si="4">AVERAGE(B14:AF14)</f>
        <v>27.718010752688169</v>
      </c>
    </row>
    <row r="15" spans="1:37" x14ac:dyDescent="0.2">
      <c r="A15" s="58" t="s">
        <v>121</v>
      </c>
      <c r="B15" s="11">
        <f>[11]Janeiro!$B$5</f>
        <v>27.724999999999998</v>
      </c>
      <c r="C15" s="11">
        <f>[11]Janeiro!$B$6</f>
        <v>27.429166666666671</v>
      </c>
      <c r="D15" s="11">
        <f>[11]Janeiro!$B$7</f>
        <v>28.104166666666668</v>
      </c>
      <c r="E15" s="11">
        <f>[11]Janeiro!$B$8</f>
        <v>28.850000000000005</v>
      </c>
      <c r="F15" s="11">
        <f>[11]Janeiro!$B$9</f>
        <v>23.904166666666658</v>
      </c>
      <c r="G15" s="11">
        <f>[11]Janeiro!$B$10</f>
        <v>25.804166666666671</v>
      </c>
      <c r="H15" s="11">
        <f>[11]Janeiro!$B$11</f>
        <v>24.837499999999995</v>
      </c>
      <c r="I15" s="11">
        <f>[11]Janeiro!$B$12</f>
        <v>25.258333333333336</v>
      </c>
      <c r="J15" s="11">
        <f>[11]Janeiro!$B$13</f>
        <v>27.070833333333329</v>
      </c>
      <c r="K15" s="11">
        <f>[11]Janeiro!$B$14</f>
        <v>27.008333333333336</v>
      </c>
      <c r="L15" s="11">
        <f>[11]Janeiro!$B$15</f>
        <v>26.116666666666674</v>
      </c>
      <c r="M15" s="11">
        <f>[11]Janeiro!$B$16</f>
        <v>25.558333333333334</v>
      </c>
      <c r="N15" s="11">
        <f>[11]Janeiro!$B$17</f>
        <v>26.354166666666668</v>
      </c>
      <c r="O15" s="11">
        <f>[11]Janeiro!$B$18</f>
        <v>27.574999999999999</v>
      </c>
      <c r="P15" s="11">
        <f>[11]Janeiro!$B$19</f>
        <v>27.741666666666671</v>
      </c>
      <c r="Q15" s="11">
        <f>[11]Janeiro!$B$20</f>
        <v>28.724999999999998</v>
      </c>
      <c r="R15" s="11">
        <f>[11]Janeiro!$B$21</f>
        <v>29.937499999999996</v>
      </c>
      <c r="S15" s="11">
        <f>[11]Janeiro!$B$22</f>
        <v>27.45</v>
      </c>
      <c r="T15" s="11">
        <f>[11]Janeiro!$B$23</f>
        <v>24.295833333333331</v>
      </c>
      <c r="U15" s="11">
        <f>[11]Janeiro!$B$24</f>
        <v>24.283333333333331</v>
      </c>
      <c r="V15" s="11">
        <f>[11]Janeiro!$B$25</f>
        <v>27.004166666666666</v>
      </c>
      <c r="W15" s="11">
        <f>[11]Janeiro!$B$26</f>
        <v>29.370833333333337</v>
      </c>
      <c r="X15" s="11">
        <f>[11]Janeiro!$B$27</f>
        <v>30.724999999999998</v>
      </c>
      <c r="Y15" s="11">
        <f>[11]Janeiro!$B$28</f>
        <v>27.675000000000001</v>
      </c>
      <c r="Z15" s="11">
        <f>[11]Janeiro!$B$29</f>
        <v>28.258333333333336</v>
      </c>
      <c r="AA15" s="11">
        <f>[11]Janeiro!$B$30</f>
        <v>26.883333333333336</v>
      </c>
      <c r="AB15" s="11">
        <f>[11]Janeiro!$B$31</f>
        <v>26.479166666666661</v>
      </c>
      <c r="AC15" s="11">
        <f>[11]Janeiro!$B$32</f>
        <v>24.395833333333329</v>
      </c>
      <c r="AD15" s="11">
        <f>[11]Janeiro!$B$33</f>
        <v>26.429166666666671</v>
      </c>
      <c r="AE15" s="11">
        <f>[11]Janeiro!$B$34</f>
        <v>28.2083333333333</v>
      </c>
      <c r="AF15" s="11">
        <f>[11]Janeiro!$B$35</f>
        <v>29.108333333333334</v>
      </c>
      <c r="AG15" s="138">
        <f t="shared" si="4"/>
        <v>27.050537634408599</v>
      </c>
      <c r="AK15" t="s">
        <v>47</v>
      </c>
    </row>
    <row r="16" spans="1:37" x14ac:dyDescent="0.2">
      <c r="A16" s="58" t="s">
        <v>168</v>
      </c>
      <c r="B16" s="11">
        <f>[12]Janeiro!$B$5</f>
        <v>25.420833333333338</v>
      </c>
      <c r="C16" s="11">
        <f>[12]Janeiro!$B$6</f>
        <v>25.766666666666666</v>
      </c>
      <c r="D16" s="11">
        <f>[12]Janeiro!$B$7</f>
        <v>27.058333333333337</v>
      </c>
      <c r="E16" s="11">
        <f>[12]Janeiro!$B$8</f>
        <v>26.737500000000001</v>
      </c>
      <c r="F16" s="11">
        <f>[12]Janeiro!$B$9</f>
        <v>23.726086956521737</v>
      </c>
      <c r="G16" s="11">
        <f>[12]Janeiro!$B$10</f>
        <v>24.950000000000006</v>
      </c>
      <c r="H16" s="11">
        <f>[12]Janeiro!$B$11</f>
        <v>24.824999999999992</v>
      </c>
      <c r="I16" s="11">
        <f>[12]Janeiro!$B$12</f>
        <v>24.058333333333337</v>
      </c>
      <c r="J16" s="11">
        <f>[12]Janeiro!$B$13</f>
        <v>25.179166666666664</v>
      </c>
      <c r="K16" s="11">
        <f>[12]Janeiro!$B$14</f>
        <v>25.412499999999998</v>
      </c>
      <c r="L16" s="11">
        <f>[12]Janeiro!$B$15</f>
        <v>24.88695652173913</v>
      </c>
      <c r="M16" s="11">
        <f>[12]Janeiro!$B$16</f>
        <v>24.970833333333328</v>
      </c>
      <c r="N16" s="11">
        <f>[12]Janeiro!$B$17</f>
        <v>25.208333333333332</v>
      </c>
      <c r="O16" s="11">
        <f>[12]Janeiro!$B$18</f>
        <v>26.808333333333334</v>
      </c>
      <c r="P16" s="11">
        <f>[12]Janeiro!$B$19</f>
        <v>26.350000000000005</v>
      </c>
      <c r="Q16" s="11">
        <f>[12]Janeiro!$B$20</f>
        <v>27.44583333333334</v>
      </c>
      <c r="R16" s="11">
        <f>[12]Janeiro!$B$21</f>
        <v>27.962499999999995</v>
      </c>
      <c r="S16" s="11">
        <f>[12]Janeiro!$B$22</f>
        <v>23.841666666666669</v>
      </c>
      <c r="T16" s="11">
        <f>[12]Janeiro!$B$23</f>
        <v>23.737500000000001</v>
      </c>
      <c r="U16" s="11">
        <f>[12]Janeiro!$B$24</f>
        <v>24.212499999999995</v>
      </c>
      <c r="V16" s="11">
        <f>[12]Janeiro!$B$25</f>
        <v>25.974999999999998</v>
      </c>
      <c r="W16" s="11">
        <f>[12]Janeiro!$B$26</f>
        <v>27.612500000000001</v>
      </c>
      <c r="X16" s="11">
        <f>[12]Janeiro!$B$27</f>
        <v>28.037500000000005</v>
      </c>
      <c r="Y16" s="11">
        <f>[12]Janeiro!$B$28</f>
        <v>25.67916666666666</v>
      </c>
      <c r="Z16" s="11">
        <f>[12]Janeiro!$B$29</f>
        <v>25.366666666666664</v>
      </c>
      <c r="AA16" s="11">
        <f>[12]Janeiro!$B$30</f>
        <v>25.941666666666666</v>
      </c>
      <c r="AB16" s="11">
        <f>[12]Janeiro!$B$31</f>
        <v>23.208333333333329</v>
      </c>
      <c r="AC16" s="11">
        <f>[12]Janeiro!$B$32</f>
        <v>22.616666666666671</v>
      </c>
      <c r="AD16" s="11">
        <f>[12]Janeiro!$B$33</f>
        <v>24.437499999999996</v>
      </c>
      <c r="AE16" s="11">
        <f>[12]Janeiro!$B$34</f>
        <v>25.316666666666666</v>
      </c>
      <c r="AF16" s="11">
        <f>[12]Janeiro!$B$35</f>
        <v>26.243478260869573</v>
      </c>
      <c r="AG16" s="138">
        <f t="shared" si="4"/>
        <v>25.451420056100986</v>
      </c>
      <c r="AK16" t="s">
        <v>47</v>
      </c>
    </row>
    <row r="17" spans="1:38" x14ac:dyDescent="0.2">
      <c r="A17" s="58" t="s">
        <v>2</v>
      </c>
      <c r="B17" s="11">
        <f>[13]Janeiro!$B$5</f>
        <v>25.737499999999997</v>
      </c>
      <c r="C17" s="11">
        <f>[13]Janeiro!$B$6</f>
        <v>26.100000000000005</v>
      </c>
      <c r="D17" s="11">
        <f>[13]Janeiro!$B$7</f>
        <v>27.112499999999997</v>
      </c>
      <c r="E17" s="11">
        <f>[13]Janeiro!$B$8</f>
        <v>27.483333333333331</v>
      </c>
      <c r="F17" s="11">
        <f>[13]Janeiro!$B$9</f>
        <v>25.241666666666664</v>
      </c>
      <c r="G17" s="11">
        <f>[13]Janeiro!$B$10</f>
        <v>25.649999999999995</v>
      </c>
      <c r="H17" s="11">
        <f>[13]Janeiro!$B$11</f>
        <v>24.712500000000002</v>
      </c>
      <c r="I17" s="11">
        <f>[13]Janeiro!$B$12</f>
        <v>25.362500000000001</v>
      </c>
      <c r="J17" s="11">
        <f>[13]Janeiro!$B$13</f>
        <v>26.57083333333334</v>
      </c>
      <c r="K17" s="11">
        <f>[13]Janeiro!$B$14</f>
        <v>26.762500000000003</v>
      </c>
      <c r="L17" s="11">
        <f>[13]Janeiro!$B$15</f>
        <v>25.45</v>
      </c>
      <c r="M17" s="11">
        <f>[13]Janeiro!$B$16</f>
        <v>25.1875</v>
      </c>
      <c r="N17" s="11">
        <f>[13]Janeiro!$B$17</f>
        <v>26.208333333333329</v>
      </c>
      <c r="O17" s="11">
        <f>[13]Janeiro!$B$18</f>
        <v>26.341666666666658</v>
      </c>
      <c r="P17" s="11">
        <f>[13]Janeiro!$B$19</f>
        <v>26.466666666666665</v>
      </c>
      <c r="Q17" s="11">
        <f>[13]Janeiro!$B$20</f>
        <v>27</v>
      </c>
      <c r="R17" s="11">
        <f>[13]Janeiro!$B$21</f>
        <v>28.454166666666662</v>
      </c>
      <c r="S17" s="11">
        <f>[13]Janeiro!$B$22</f>
        <v>25.895833333333339</v>
      </c>
      <c r="T17" s="11">
        <f>[13]Janeiro!$B$23</f>
        <v>23.520833333333332</v>
      </c>
      <c r="U17" s="11">
        <f>[13]Janeiro!$B$24</f>
        <v>24.320833333333326</v>
      </c>
      <c r="V17" s="11">
        <f>[13]Janeiro!$B$25</f>
        <v>26.483333333333334</v>
      </c>
      <c r="W17" s="11">
        <f>[13]Janeiro!$B$26</f>
        <v>28.658333333333331</v>
      </c>
      <c r="X17" s="11">
        <f>[13]Janeiro!$B$27</f>
        <v>29.808333333333334</v>
      </c>
      <c r="Y17" s="11">
        <f>[13]Janeiro!$B$28</f>
        <v>25.841666666666665</v>
      </c>
      <c r="Z17" s="11">
        <f>[13]Janeiro!$B$29</f>
        <v>25.841666666666665</v>
      </c>
      <c r="AA17" s="11">
        <f>[13]Janeiro!$B$30</f>
        <v>26.945833333333329</v>
      </c>
      <c r="AB17" s="11">
        <f>[13]Janeiro!$B$31</f>
        <v>24.087500000000002</v>
      </c>
      <c r="AC17" s="11">
        <f>[13]Janeiro!$B$32</f>
        <v>24.029166666666669</v>
      </c>
      <c r="AD17" s="11">
        <f>[13]Janeiro!$B$33</f>
        <v>25.037500000000005</v>
      </c>
      <c r="AE17" s="11">
        <f>[13]Janeiro!$B$34</f>
        <v>25.095833333333331</v>
      </c>
      <c r="AF17" s="11">
        <f>[13]Janeiro!$B$35</f>
        <v>26.941666666666663</v>
      </c>
      <c r="AG17" s="93">
        <f t="shared" ref="AG17:AG22" si="5">AVERAGE(B17:AF17)</f>
        <v>26.075806451612902</v>
      </c>
      <c r="AI17" s="12" t="s">
        <v>47</v>
      </c>
    </row>
    <row r="18" spans="1:38" x14ac:dyDescent="0.2">
      <c r="A18" s="58" t="s">
        <v>3</v>
      </c>
      <c r="B18" s="11">
        <f>[14]Janeiro!$B$5</f>
        <v>26.658333333333342</v>
      </c>
      <c r="C18" s="11">
        <f>[14]Janeiro!$B$6</f>
        <v>27.908333333333331</v>
      </c>
      <c r="D18" s="11">
        <f>[14]Janeiro!$B$7</f>
        <v>27.579166666666662</v>
      </c>
      <c r="E18" s="11">
        <f>[14]Janeiro!$B$8</f>
        <v>24.925000000000008</v>
      </c>
      <c r="F18" s="11">
        <f>[14]Janeiro!$B$9</f>
        <v>24.025000000000002</v>
      </c>
      <c r="G18" s="11">
        <f>[14]Janeiro!$B$10</f>
        <v>23.820833333333336</v>
      </c>
      <c r="H18" s="11">
        <f>[14]Janeiro!$B$11</f>
        <v>26.683333333333326</v>
      </c>
      <c r="I18" s="11">
        <f>[14]Janeiro!$B$12</f>
        <v>27.325000000000003</v>
      </c>
      <c r="J18" s="11">
        <f>[14]Janeiro!$B$13</f>
        <v>27.595833333333342</v>
      </c>
      <c r="K18" s="11">
        <f>[14]Janeiro!$B$14</f>
        <v>27.375000000000004</v>
      </c>
      <c r="L18" s="11">
        <f>[14]Janeiro!$B$15</f>
        <v>26.070833333333336</v>
      </c>
      <c r="M18" s="11">
        <f>[14]Janeiro!$B$16</f>
        <v>26.770833333333332</v>
      </c>
      <c r="N18" s="11">
        <f>[14]Janeiro!$B$17</f>
        <v>26.212500000000002</v>
      </c>
      <c r="O18" s="11">
        <f>[14]Janeiro!$B$18</f>
        <v>26.950000000000003</v>
      </c>
      <c r="P18" s="11">
        <f>[14]Janeiro!$B$19</f>
        <v>28.424999999999994</v>
      </c>
      <c r="Q18" s="11">
        <f>[14]Janeiro!$B$20</f>
        <v>27.416666666666671</v>
      </c>
      <c r="R18" s="11">
        <f>[14]Janeiro!$B$21</f>
        <v>27.324999999999992</v>
      </c>
      <c r="S18" s="11">
        <f>[14]Janeiro!$B$22</f>
        <v>25.416666666666668</v>
      </c>
      <c r="T18" s="11">
        <f>[14]Janeiro!$B$23</f>
        <v>25.816666666666674</v>
      </c>
      <c r="U18" s="11">
        <f>[14]Janeiro!$B$24</f>
        <v>25.5625</v>
      </c>
      <c r="V18" s="11">
        <f>[14]Janeiro!$B$25</f>
        <v>27.083333333333339</v>
      </c>
      <c r="W18" s="11">
        <f>[14]Janeiro!$B$26</f>
        <v>29.304166666666664</v>
      </c>
      <c r="X18" s="11">
        <f>[14]Janeiro!$B$27</f>
        <v>29.424999999999997</v>
      </c>
      <c r="Y18" s="11">
        <f>[14]Janeiro!$B$28</f>
        <v>26.537499999999994</v>
      </c>
      <c r="Z18" s="11">
        <f>[14]Janeiro!$B$29</f>
        <v>25.404166666666658</v>
      </c>
      <c r="AA18" s="11">
        <f>[14]Janeiro!$B$30</f>
        <v>25.745833333333337</v>
      </c>
      <c r="AB18" s="11">
        <f>[14]Janeiro!$B$31</f>
        <v>22.791666666666668</v>
      </c>
      <c r="AC18" s="11">
        <f>[14]Janeiro!$B$32</f>
        <v>25.233333333333338</v>
      </c>
      <c r="AD18" s="11">
        <f>[14]Janeiro!$B$33</f>
        <v>26.875</v>
      </c>
      <c r="AE18" s="11">
        <f>[14]Janeiro!$B$34</f>
        <v>28.254166666666674</v>
      </c>
      <c r="AF18" s="11">
        <f>[14]Janeiro!$B$35</f>
        <v>28.120833333333334</v>
      </c>
      <c r="AG18" s="93">
        <f>AVERAGE(B18:AF18)</f>
        <v>26.601209677419352</v>
      </c>
      <c r="AH18" s="12" t="s">
        <v>47</v>
      </c>
      <c r="AI18" s="12" t="s">
        <v>47</v>
      </c>
      <c r="AL18" t="s">
        <v>47</v>
      </c>
    </row>
    <row r="19" spans="1:38" x14ac:dyDescent="0.2">
      <c r="A19" s="58" t="s">
        <v>4</v>
      </c>
      <c r="B19" s="11">
        <f>[15]Janeiro!$B$5</f>
        <v>24.179166666666664</v>
      </c>
      <c r="C19" s="11">
        <f>[15]Janeiro!$B$6</f>
        <v>23.891666666666662</v>
      </c>
      <c r="D19" s="11">
        <f>[15]Janeiro!$B$7</f>
        <v>25.183333333333326</v>
      </c>
      <c r="E19" s="11">
        <f>[15]Janeiro!$B$8</f>
        <v>23.858333333333334</v>
      </c>
      <c r="F19" s="11">
        <f>[15]Janeiro!$B$9</f>
        <v>22.179166666666671</v>
      </c>
      <c r="G19" s="11">
        <f>[15]Janeiro!$B$10</f>
        <v>21.9375</v>
      </c>
      <c r="H19" s="11">
        <f>[15]Janeiro!$B$11</f>
        <v>24.466666666666669</v>
      </c>
      <c r="I19" s="11">
        <f>[15]Janeiro!$B$12</f>
        <v>23.795833333333334</v>
      </c>
      <c r="J19" s="11">
        <f>[15]Janeiro!$B$13</f>
        <v>23.537499999999998</v>
      </c>
      <c r="K19" s="11">
        <f>[15]Janeiro!$B$14</f>
        <v>24.445833333333336</v>
      </c>
      <c r="L19" s="11">
        <f>[15]Janeiro!$B$15</f>
        <v>24.137499999999999</v>
      </c>
      <c r="M19" s="11">
        <f>[15]Janeiro!$B$16</f>
        <v>23.212499999999995</v>
      </c>
      <c r="N19" s="11">
        <f>[15]Janeiro!$B$17</f>
        <v>24.108333333333334</v>
      </c>
      <c r="O19" s="11">
        <f>[15]Janeiro!$B$18</f>
        <v>24.962500000000006</v>
      </c>
      <c r="P19" s="11">
        <f>[15]Janeiro!$B$19</f>
        <v>25.404166666666669</v>
      </c>
      <c r="Q19" s="11">
        <f>[15]Janeiro!$B$20</f>
        <v>24.875</v>
      </c>
      <c r="R19" s="11">
        <f>[15]Janeiro!$B$21</f>
        <v>25.508333333333329</v>
      </c>
      <c r="S19" s="11">
        <f>[15]Janeiro!$B$22</f>
        <v>22.041666666666668</v>
      </c>
      <c r="T19" s="11">
        <f>[15]Janeiro!$B$23</f>
        <v>22.695833333333329</v>
      </c>
      <c r="U19" s="11">
        <f>[15]Janeiro!$B$24</f>
        <v>23.370833333333334</v>
      </c>
      <c r="V19" s="11">
        <f>[15]Janeiro!$B$25</f>
        <v>25.137499999999999</v>
      </c>
      <c r="W19" s="11">
        <f>[15]Janeiro!$B$26</f>
        <v>27.575000000000006</v>
      </c>
      <c r="X19" s="11">
        <f>[15]Janeiro!$B$27</f>
        <v>27.987500000000008</v>
      </c>
      <c r="Y19" s="11">
        <f>[15]Janeiro!$B$28</f>
        <v>23.608333333333334</v>
      </c>
      <c r="Z19" s="11">
        <f>[15]Janeiro!$B$29</f>
        <v>22.9375</v>
      </c>
      <c r="AA19" s="11">
        <f>[15]Janeiro!$B$30</f>
        <v>22.641666666666669</v>
      </c>
      <c r="AB19" s="11">
        <f>[15]Janeiro!$B$31</f>
        <v>21.037500000000001</v>
      </c>
      <c r="AC19" s="11">
        <f>[15]Janeiro!$B$32</f>
        <v>22.066666666666666</v>
      </c>
      <c r="AD19" s="11">
        <f>[15]Janeiro!$B$33</f>
        <v>24.329166666666662</v>
      </c>
      <c r="AE19" s="11">
        <f>[15]Janeiro!$B$34</f>
        <v>24.962499999999995</v>
      </c>
      <c r="AF19" s="11">
        <f>[15]Janeiro!$B$35</f>
        <v>26.012500000000006</v>
      </c>
      <c r="AG19" s="93">
        <f t="shared" si="5"/>
        <v>24.067338709677422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[16]Janeiro!$B$5</f>
        <v>28.224999999999998</v>
      </c>
      <c r="C20" s="11">
        <f>[16]Janeiro!$B$6</f>
        <v>28.583333333333332</v>
      </c>
      <c r="D20" s="11">
        <f>[16]Janeiro!$B$7</f>
        <v>29.679166666666671</v>
      </c>
      <c r="E20" s="11">
        <f>[16]Janeiro!$B$8</f>
        <v>28.96</v>
      </c>
      <c r="F20" s="11" t="str">
        <f>[16]Janeiro!$B$9</f>
        <v>*</v>
      </c>
      <c r="G20" s="11" t="str">
        <f>[16]Janeiro!$B$10</f>
        <v>*</v>
      </c>
      <c r="H20" s="11" t="str">
        <f>[16]Janeiro!$B$11</f>
        <v>*</v>
      </c>
      <c r="I20" s="11" t="str">
        <f>[16]Janeiro!$B$12</f>
        <v>*</v>
      </c>
      <c r="J20" s="11" t="str">
        <f>[16]Janeiro!$B$13</f>
        <v>*</v>
      </c>
      <c r="K20" s="11" t="str">
        <f>[16]Janeiro!$B$14</f>
        <v>*</v>
      </c>
      <c r="L20" s="11" t="str">
        <f>[16]Janeiro!$B$15</f>
        <v>*</v>
      </c>
      <c r="M20" s="11">
        <f>[16]Janeiro!$B$16</f>
        <v>30.724999999999994</v>
      </c>
      <c r="N20" s="11">
        <f>[16]Janeiro!$B$17</f>
        <v>28.279166666666665</v>
      </c>
      <c r="O20" s="11">
        <f>[16]Janeiro!$B$18</f>
        <v>29.587500000000002</v>
      </c>
      <c r="P20" s="11">
        <f>[16]Janeiro!$B$19</f>
        <v>29.987500000000008</v>
      </c>
      <c r="Q20" s="11" t="str">
        <f>[16]Janeiro!$B$20</f>
        <v>*</v>
      </c>
      <c r="R20" s="11" t="str">
        <f>[16]Janeiro!$B$21</f>
        <v>*</v>
      </c>
      <c r="S20" s="11" t="str">
        <f>[16]Janeiro!$B$22</f>
        <v>*</v>
      </c>
      <c r="T20" s="11" t="str">
        <f>[16]Janeiro!$B$23</f>
        <v>*</v>
      </c>
      <c r="U20" s="11" t="str">
        <f>[16]Janeiro!$B$24</f>
        <v>*</v>
      </c>
      <c r="V20" s="11" t="str">
        <f>[16]Janeiro!$B$25</f>
        <v>*</v>
      </c>
      <c r="W20" s="11" t="str">
        <f>[16]Janeiro!$B$26</f>
        <v>*</v>
      </c>
      <c r="X20" s="11" t="str">
        <f>[16]Janeiro!$B$27</f>
        <v>*</v>
      </c>
      <c r="Y20" s="11" t="str">
        <f>[16]Janeiro!$B$28</f>
        <v>*</v>
      </c>
      <c r="Z20" s="11" t="str">
        <f>[16]Janeiro!$B$29</f>
        <v>*</v>
      </c>
      <c r="AA20" s="11" t="str">
        <f>[16]Janeiro!$B$30</f>
        <v>*</v>
      </c>
      <c r="AB20" s="11">
        <f>[16]Janeiro!$B$31</f>
        <v>30.599999999999994</v>
      </c>
      <c r="AC20" s="11">
        <f>[16]Janeiro!$B$32</f>
        <v>27.50833333333334</v>
      </c>
      <c r="AD20" s="11">
        <f>[16]Janeiro!$B$33</f>
        <v>27.358333333333331</v>
      </c>
      <c r="AE20" s="11">
        <f>[16]Janeiro!$B$34</f>
        <v>28.474999999999998</v>
      </c>
      <c r="AF20" s="11" t="str">
        <f>[16]Janeiro!$B$35</f>
        <v>*</v>
      </c>
      <c r="AG20" s="93">
        <f t="shared" si="5"/>
        <v>28.997361111111115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[17]Janeiro!$B$5</f>
        <v>24.987500000000001</v>
      </c>
      <c r="C21" s="11">
        <f>[17]Janeiro!$B$6</f>
        <v>24.579166666666666</v>
      </c>
      <c r="D21" s="11">
        <f>[17]Janeiro!$B$7</f>
        <v>26.120833333333341</v>
      </c>
      <c r="E21" s="11">
        <f>[17]Janeiro!$B$8</f>
        <v>24.07083333333334</v>
      </c>
      <c r="F21" s="11">
        <f>[17]Janeiro!$B$9</f>
        <v>23.191666666666666</v>
      </c>
      <c r="G21" s="11">
        <f>[17]Janeiro!$B$10</f>
        <v>22.775000000000002</v>
      </c>
      <c r="H21" s="11">
        <f>[17]Janeiro!$B$11</f>
        <v>24.216666666666669</v>
      </c>
      <c r="I21" s="11">
        <f>[17]Janeiro!$B$12</f>
        <v>23.554166666666664</v>
      </c>
      <c r="J21" s="11">
        <f>[17]Janeiro!$B$13</f>
        <v>23.420833333333331</v>
      </c>
      <c r="K21" s="11">
        <f>[17]Janeiro!$B$14</f>
        <v>24.950000000000003</v>
      </c>
      <c r="L21" s="11">
        <f>[17]Janeiro!$B$15</f>
        <v>23.041666666666668</v>
      </c>
      <c r="M21" s="11">
        <f>[17]Janeiro!$B$16</f>
        <v>24.074999999999999</v>
      </c>
      <c r="N21" s="11">
        <f>[17]Janeiro!$B$17</f>
        <v>24.649999999999995</v>
      </c>
      <c r="O21" s="11">
        <f>[17]Janeiro!$B$18</f>
        <v>25.358333333333334</v>
      </c>
      <c r="P21" s="11">
        <f>[17]Janeiro!$B$19</f>
        <v>24.754166666666666</v>
      </c>
      <c r="Q21" s="11">
        <f>[17]Janeiro!$B$20</f>
        <v>24.208333333333332</v>
      </c>
      <c r="R21" s="11">
        <f>[17]Janeiro!$B$21</f>
        <v>24.883333333333329</v>
      </c>
      <c r="S21" s="11">
        <f>[17]Janeiro!$B$22</f>
        <v>23.075000000000003</v>
      </c>
      <c r="T21" s="11">
        <f>[17]Janeiro!$B$23</f>
        <v>22.975000000000005</v>
      </c>
      <c r="U21" s="11">
        <f>[17]Janeiro!$B$24</f>
        <v>24.05</v>
      </c>
      <c r="V21" s="11">
        <f>[17]Janeiro!$B$25</f>
        <v>25.479166666666668</v>
      </c>
      <c r="W21" s="11">
        <f>[17]Janeiro!$B$26</f>
        <v>27.729166666666668</v>
      </c>
      <c r="X21" s="11">
        <f>[17]Janeiro!$B$27</f>
        <v>25.429166666666664</v>
      </c>
      <c r="Y21" s="11">
        <f>[17]Janeiro!$B$28</f>
        <v>23.479166666666668</v>
      </c>
      <c r="Z21" s="11">
        <f>[17]Janeiro!$B$29</f>
        <v>23.683333333333337</v>
      </c>
      <c r="AA21" s="11">
        <f>[17]Janeiro!$B$30</f>
        <v>23.462500000000002</v>
      </c>
      <c r="AB21" s="11">
        <f>[17]Janeiro!$B$31</f>
        <v>21.762499999999999</v>
      </c>
      <c r="AC21" s="11">
        <f>[17]Janeiro!$B$32</f>
        <v>21.858333333333334</v>
      </c>
      <c r="AD21" s="11">
        <f>[17]Janeiro!$B$33</f>
        <v>23.691666666666674</v>
      </c>
      <c r="AE21" s="11">
        <f>[17]Janeiro!$B$34</f>
        <v>24.704166666666669</v>
      </c>
      <c r="AF21" s="11">
        <f>[17]Janeiro!$B$35</f>
        <v>24.491666666666671</v>
      </c>
      <c r="AG21" s="93">
        <f>AVERAGE(B21:AF21)</f>
        <v>24.151881720430108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 t="str">
        <f>[18]Janeiro!$B$5</f>
        <v>*</v>
      </c>
      <c r="C22" s="11">
        <f>[18]Janeiro!$B$6</f>
        <v>29.25</v>
      </c>
      <c r="D22" s="11">
        <f>[18]Janeiro!$B$7</f>
        <v>29.75</v>
      </c>
      <c r="E22" s="11">
        <f>[18]Janeiro!$B$8</f>
        <v>25.8</v>
      </c>
      <c r="F22" s="11">
        <f>[18]Janeiro!$B$9</f>
        <v>24.666666666666668</v>
      </c>
      <c r="G22" s="11" t="str">
        <f>[18]Janeiro!$B$10</f>
        <v>*</v>
      </c>
      <c r="H22" s="11">
        <f>[18]Janeiro!$B$11</f>
        <v>27.4</v>
      </c>
      <c r="I22" s="11">
        <f>[18]Janeiro!$B$12</f>
        <v>24.8</v>
      </c>
      <c r="J22" s="11">
        <f>[18]Janeiro!$B$13</f>
        <v>22</v>
      </c>
      <c r="K22" s="11">
        <f>[18]Janeiro!$B$14</f>
        <v>21.4</v>
      </c>
      <c r="L22" s="11">
        <f>[18]Janeiro!$B$15</f>
        <v>27.833333333333332</v>
      </c>
      <c r="M22" s="11" t="str">
        <f>[18]Janeiro!$B$16</f>
        <v>*</v>
      </c>
      <c r="N22" s="11" t="str">
        <f>[18]Janeiro!$B$17</f>
        <v>*</v>
      </c>
      <c r="O22" s="11">
        <f>[18]Janeiro!$B$18</f>
        <v>28.366666666666664</v>
      </c>
      <c r="P22" s="11">
        <f>[18]Janeiro!$B$19</f>
        <v>34.6</v>
      </c>
      <c r="Q22" s="11">
        <f>[18]Janeiro!$B$20</f>
        <v>24.933333333333334</v>
      </c>
      <c r="R22" s="11">
        <f>[18]Janeiro!$B$21</f>
        <v>31.566666666666663</v>
      </c>
      <c r="S22" s="11">
        <f>[18]Janeiro!$B$22</f>
        <v>25.399999999999995</v>
      </c>
      <c r="T22" s="11">
        <f>[18]Janeiro!$B$23</f>
        <v>25.44</v>
      </c>
      <c r="U22" s="11">
        <f>[18]Janeiro!$B$24</f>
        <v>25.357142857142858</v>
      </c>
      <c r="V22" s="11">
        <f>[18]Janeiro!$B$25</f>
        <v>26.633333333333336</v>
      </c>
      <c r="W22" s="11">
        <f>[18]Janeiro!$B$26</f>
        <v>27.3</v>
      </c>
      <c r="X22" s="11">
        <f>[18]Janeiro!$B$27</f>
        <v>24</v>
      </c>
      <c r="Y22" s="11" t="str">
        <f>[18]Janeiro!$B$28</f>
        <v>*</v>
      </c>
      <c r="Z22" s="11" t="str">
        <f>[18]Janeiro!$B$29</f>
        <v>*</v>
      </c>
      <c r="AA22" s="11">
        <f>[18]Janeiro!$B$30</f>
        <v>27.8</v>
      </c>
      <c r="AB22" s="11">
        <f>[18]Janeiro!$B$31</f>
        <v>24.775000000000002</v>
      </c>
      <c r="AC22" s="11">
        <f>[18]Janeiro!$B$32</f>
        <v>23.3</v>
      </c>
      <c r="AD22" s="11">
        <f>[18]Janeiro!$B$33</f>
        <v>23.15</v>
      </c>
      <c r="AE22" s="11">
        <f>[18]Janeiro!$B$34</f>
        <v>23.3</v>
      </c>
      <c r="AF22" s="11" t="str">
        <f>[18]Janeiro!$B$35</f>
        <v>*</v>
      </c>
      <c r="AG22" s="93">
        <f t="shared" si="5"/>
        <v>26.200922619047613</v>
      </c>
      <c r="AH22" t="s">
        <v>47</v>
      </c>
      <c r="AK22" t="s">
        <v>47</v>
      </c>
    </row>
    <row r="23" spans="1:38" x14ac:dyDescent="0.2">
      <c r="A23" s="58" t="s">
        <v>7</v>
      </c>
      <c r="B23" s="11">
        <f>[19]Janeiro!$B$5</f>
        <v>27.016666666666666</v>
      </c>
      <c r="C23" s="11">
        <f>[19]Janeiro!$B$6</f>
        <v>26.5625</v>
      </c>
      <c r="D23" s="11">
        <f>[19]Janeiro!$B$7</f>
        <v>26.958333333333332</v>
      </c>
      <c r="E23" s="11">
        <f>[19]Janeiro!$B$8</f>
        <v>27.708333333333329</v>
      </c>
      <c r="F23" s="11">
        <f>[19]Janeiro!$B$9</f>
        <v>23.412500000000005</v>
      </c>
      <c r="G23" s="11">
        <f>[19]Janeiro!$B$10</f>
        <v>25.666666666666668</v>
      </c>
      <c r="H23" s="11">
        <f>[19]Janeiro!$B$11</f>
        <v>24.204166666666669</v>
      </c>
      <c r="I23" s="11">
        <f>[19]Janeiro!$B$12</f>
        <v>24.833333333333339</v>
      </c>
      <c r="J23" s="11">
        <f>[19]Janeiro!$B$13</f>
        <v>26.349999999999998</v>
      </c>
      <c r="K23" s="11">
        <f>[19]Janeiro!$B$14</f>
        <v>26.045833333333334</v>
      </c>
      <c r="L23" s="11">
        <f>[19]Janeiro!$B$15</f>
        <v>25.791666666666661</v>
      </c>
      <c r="M23" s="11">
        <f>[19]Janeiro!$B$16</f>
        <v>24.108333333333334</v>
      </c>
      <c r="N23" s="11">
        <f>[19]Janeiro!$B$17</f>
        <v>25.362500000000001</v>
      </c>
      <c r="O23" s="11">
        <f>[19]Janeiro!$B$18</f>
        <v>27.016666666666666</v>
      </c>
      <c r="P23" s="11">
        <f>[19]Janeiro!$B$19</f>
        <v>27.204166666666669</v>
      </c>
      <c r="Q23" s="11">
        <f>[19]Janeiro!$B$20</f>
        <v>27.849999999999998</v>
      </c>
      <c r="R23" s="11">
        <f>[19]Janeiro!$B$21</f>
        <v>29.087500000000002</v>
      </c>
      <c r="S23" s="11">
        <f>[19]Janeiro!$B$22</f>
        <v>25.945833333333326</v>
      </c>
      <c r="T23" s="11">
        <f>[19]Janeiro!$B$23</f>
        <v>23.758333333333336</v>
      </c>
      <c r="U23" s="11">
        <f>[19]Janeiro!$B$24</f>
        <v>24.358333333333334</v>
      </c>
      <c r="V23" s="11">
        <f>[19]Janeiro!$B$25</f>
        <v>26.979166666666657</v>
      </c>
      <c r="W23" s="11">
        <f>[19]Janeiro!$B$26</f>
        <v>28.950000000000006</v>
      </c>
      <c r="X23" s="11">
        <f>[19]Janeiro!$B$27</f>
        <v>30.666666666666671</v>
      </c>
      <c r="Y23" s="11">
        <f>[19]Janeiro!$B$28</f>
        <v>27.991666666666664</v>
      </c>
      <c r="Z23" s="11">
        <f>[19]Janeiro!$B$29</f>
        <v>27.254166666666666</v>
      </c>
      <c r="AA23" s="11">
        <f>[19]Janeiro!$B$30</f>
        <v>27.900000000000002</v>
      </c>
      <c r="AB23" s="11">
        <f>[19]Janeiro!$B$31</f>
        <v>25.620833333333334</v>
      </c>
      <c r="AC23" s="11">
        <f>[19]Janeiro!$B$32</f>
        <v>24.058333333333337</v>
      </c>
      <c r="AD23" s="11">
        <f>[19]Janeiro!$B$33</f>
        <v>25.541666666666668</v>
      </c>
      <c r="AE23" s="11">
        <f>[19]Janeiro!$B$34</f>
        <v>27.5208333333333</v>
      </c>
      <c r="AF23" s="11">
        <f>[19]Janeiro!$B$35</f>
        <v>28.595833333333335</v>
      </c>
      <c r="AG23" s="93">
        <f>AVERAGE(B23:AF23)</f>
        <v>26.46196236559139</v>
      </c>
      <c r="AI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>
        <f>[20]Janeiro!$B$5</f>
        <v>27.425000000000008</v>
      </c>
      <c r="C24" s="11">
        <f>[20]Janeiro!$B$6</f>
        <v>27.020833333333329</v>
      </c>
      <c r="D24" s="11">
        <f>[20]Janeiro!$B$7</f>
        <v>28.083333333333329</v>
      </c>
      <c r="E24" s="11">
        <f>[20]Janeiro!$B$8</f>
        <v>28.429166666666664</v>
      </c>
      <c r="F24" s="11">
        <f>[20]Janeiro!$B$9</f>
        <v>24.254166666666663</v>
      </c>
      <c r="G24" s="11">
        <f>[20]Janeiro!$B$10</f>
        <v>26.166666666666671</v>
      </c>
      <c r="H24" s="11">
        <f>[20]Janeiro!$B$11</f>
        <v>25.425000000000008</v>
      </c>
      <c r="I24" s="11">
        <f>[20]Janeiro!$B$12</f>
        <v>25.820833333333336</v>
      </c>
      <c r="J24" s="11">
        <f>[20]Janeiro!$B$13</f>
        <v>27.208333333333329</v>
      </c>
      <c r="K24" s="11">
        <f>[20]Janeiro!$B$14</f>
        <v>25.991666666666671</v>
      </c>
      <c r="L24" s="11">
        <f>[20]Janeiro!$B$15</f>
        <v>26.008333333333329</v>
      </c>
      <c r="M24" s="11">
        <f>[20]Janeiro!$B$16</f>
        <v>25.145833333333332</v>
      </c>
      <c r="N24" s="11">
        <f>[20]Janeiro!$B$17</f>
        <v>25.44583333333334</v>
      </c>
      <c r="O24" s="11">
        <f>[20]Janeiro!$B$18</f>
        <v>26.533333333333328</v>
      </c>
      <c r="P24" s="11">
        <f>[20]Janeiro!$B$19</f>
        <v>26.729166666666671</v>
      </c>
      <c r="Q24" s="11">
        <f>[20]Janeiro!$B$20</f>
        <v>27.995833333333334</v>
      </c>
      <c r="R24" s="11">
        <f>[20]Janeiro!$B$21</f>
        <v>29.349999999999994</v>
      </c>
      <c r="S24" s="11">
        <f>[20]Janeiro!$B$22</f>
        <v>26.037499999999998</v>
      </c>
      <c r="T24" s="11">
        <f>[20]Janeiro!$B$23</f>
        <v>24.025000000000002</v>
      </c>
      <c r="U24" s="11">
        <f>[20]Janeiro!$B$24</f>
        <v>25.641666666666669</v>
      </c>
      <c r="V24" s="11">
        <f>[20]Janeiro!$B$25</f>
        <v>27.654166666666672</v>
      </c>
      <c r="W24" s="11">
        <f>[20]Janeiro!$B$26</f>
        <v>24.699999999999996</v>
      </c>
      <c r="X24" s="11">
        <f>[20]Janeiro!$B$27</f>
        <v>30.133333333333336</v>
      </c>
      <c r="Y24" s="11">
        <f>[20]Janeiro!$B$28</f>
        <v>27.829166666666666</v>
      </c>
      <c r="Z24" s="11">
        <f>[20]Janeiro!$B$29</f>
        <v>27.866666666666671</v>
      </c>
      <c r="AA24" s="11">
        <f>[20]Janeiro!$B$30</f>
        <v>27.016666666666669</v>
      </c>
      <c r="AB24" s="11">
        <f>[20]Janeiro!$B$31</f>
        <v>25.854166666666668</v>
      </c>
      <c r="AC24" s="11">
        <f>[20]Janeiro!$B$32</f>
        <v>24.712500000000002</v>
      </c>
      <c r="AD24" s="11">
        <f>[20]Janeiro!$B$33</f>
        <v>26.395833333333329</v>
      </c>
      <c r="AE24" s="11">
        <f>[20]Janeiro!$B$34</f>
        <v>26.812500000000004</v>
      </c>
      <c r="AF24" s="11">
        <f>[20]Janeiro!$B$35</f>
        <v>27.833333333333332</v>
      </c>
      <c r="AG24" s="138">
        <f t="shared" ref="AG24:AG26" si="6">AVERAGE(B24:AF24)</f>
        <v>26.630510752688174</v>
      </c>
      <c r="AI24" s="12" t="s">
        <v>47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[21]Janeiro!$B$5</f>
        <v>29.074999999999999</v>
      </c>
      <c r="C25" s="11">
        <f>[21]Janeiro!$B$6</f>
        <v>28.383333333333329</v>
      </c>
      <c r="D25" s="11">
        <f>[21]Janeiro!$B$7</f>
        <v>28.345833333333331</v>
      </c>
      <c r="E25" s="11">
        <f>[21]Janeiro!$B$8</f>
        <v>27.558333333333337</v>
      </c>
      <c r="F25" s="11">
        <f>[21]Janeiro!$B$9</f>
        <v>25.929166666666664</v>
      </c>
      <c r="G25" s="11">
        <f>[21]Janeiro!$B$10</f>
        <v>26.633333333333336</v>
      </c>
      <c r="H25" s="11">
        <f>[21]Janeiro!$B$11</f>
        <v>26.037499999999998</v>
      </c>
      <c r="I25" s="11">
        <f>[21]Janeiro!$B$12</f>
        <v>25.987499999999997</v>
      </c>
      <c r="J25" s="11">
        <f>[21]Janeiro!$B$13</f>
        <v>27.037500000000005</v>
      </c>
      <c r="K25" s="11">
        <f>[21]Janeiro!$B$14</f>
        <v>27.466666666666669</v>
      </c>
      <c r="L25" s="11">
        <f>[21]Janeiro!$B$15</f>
        <v>26.266666666666666</v>
      </c>
      <c r="M25" s="11">
        <f>[21]Janeiro!$B$16</f>
        <v>26.541666666666668</v>
      </c>
      <c r="N25" s="11">
        <f>[21]Janeiro!$B$17</f>
        <v>26.7</v>
      </c>
      <c r="O25" s="11">
        <f>[21]Janeiro!$B$18</f>
        <v>28.408333333333331</v>
      </c>
      <c r="P25" s="11">
        <f>[21]Janeiro!$B$19</f>
        <v>28.291666666666668</v>
      </c>
      <c r="Q25" s="11">
        <f>[21]Janeiro!$B$20</f>
        <v>29.295833333333331</v>
      </c>
      <c r="R25" s="11">
        <f>[21]Janeiro!$B$21</f>
        <v>29.754166666666666</v>
      </c>
      <c r="S25" s="11">
        <f>[21]Janeiro!$B$22</f>
        <v>27.170833333333334</v>
      </c>
      <c r="T25" s="11">
        <f>[21]Janeiro!$B$23</f>
        <v>25.287500000000005</v>
      </c>
      <c r="U25" s="11">
        <f>[21]Janeiro!$B$24</f>
        <v>24.766666666666662</v>
      </c>
      <c r="V25" s="11">
        <f>[21]Janeiro!$B$25</f>
        <v>26.549999999999997</v>
      </c>
      <c r="W25" s="11">
        <f>[21]Janeiro!$B$26</f>
        <v>28.824999999999999</v>
      </c>
      <c r="X25" s="11">
        <f>[21]Janeiro!$B$27</f>
        <v>29.308333333333334</v>
      </c>
      <c r="Y25" s="11">
        <f>[21]Janeiro!$B$28</f>
        <v>25.804166666666671</v>
      </c>
      <c r="Z25" s="11">
        <f>[21]Janeiro!$B$29</f>
        <v>27.116666666666671</v>
      </c>
      <c r="AA25" s="11">
        <f>[21]Janeiro!$B$30</f>
        <v>28.262500000000003</v>
      </c>
      <c r="AB25" s="11">
        <f>[21]Janeiro!$B$31</f>
        <v>27.037499999999998</v>
      </c>
      <c r="AC25" s="11">
        <f>[21]Janeiro!$B$32</f>
        <v>26.241666666666664</v>
      </c>
      <c r="AD25" s="11">
        <f>[21]Janeiro!$B$33</f>
        <v>27.491666666666664</v>
      </c>
      <c r="AE25" s="11">
        <f>[21]Janeiro!$B$34</f>
        <v>27.808333333333334</v>
      </c>
      <c r="AF25" s="11">
        <f>[21]Janeiro!$B$35</f>
        <v>28.733333333333331</v>
      </c>
      <c r="AG25" s="138">
        <f t="shared" si="6"/>
        <v>27.358602150537635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[22]Janeiro!$B$5</f>
        <v>27.866666666666664</v>
      </c>
      <c r="C26" s="11">
        <f>[22]Janeiro!$B$6</f>
        <v>27.470833333333331</v>
      </c>
      <c r="D26" s="11">
        <f>[22]Janeiro!$B$7</f>
        <v>28.262500000000003</v>
      </c>
      <c r="E26" s="11">
        <f>[22]Janeiro!$B$8</f>
        <v>28.375</v>
      </c>
      <c r="F26" s="11">
        <f>[22]Janeiro!$B$9</f>
        <v>24.329166666666669</v>
      </c>
      <c r="G26" s="11">
        <f>[22]Janeiro!$B$10</f>
        <v>25.991666666666671</v>
      </c>
      <c r="H26" s="11">
        <f>[22]Janeiro!$B$11</f>
        <v>24.970833333333331</v>
      </c>
      <c r="I26" s="11">
        <f>[22]Janeiro!$B$12</f>
        <v>25.879166666666663</v>
      </c>
      <c r="J26" s="11">
        <f>[22]Janeiro!$B$13</f>
        <v>26.841666666666665</v>
      </c>
      <c r="K26" s="11">
        <f>[22]Janeiro!$B$14</f>
        <v>26.4375</v>
      </c>
      <c r="L26" s="11">
        <f>[22]Janeiro!$B$15</f>
        <v>26.329166666666669</v>
      </c>
      <c r="M26" s="11">
        <f>[22]Janeiro!$B$16</f>
        <v>24.320833333333329</v>
      </c>
      <c r="N26" s="11">
        <f>[22]Janeiro!$B$17</f>
        <v>25.908333333333342</v>
      </c>
      <c r="O26" s="11">
        <f>[22]Janeiro!$B$18</f>
        <v>26.791666666666661</v>
      </c>
      <c r="P26" s="11">
        <f>[22]Janeiro!$B$19</f>
        <v>27.299999999999997</v>
      </c>
      <c r="Q26" s="11">
        <f>[22]Janeiro!$B$20</f>
        <v>28.291666666666657</v>
      </c>
      <c r="R26" s="11">
        <f>[22]Janeiro!$B$21</f>
        <v>29.545833333333334</v>
      </c>
      <c r="S26" s="11">
        <f>[22]Janeiro!$B$22</f>
        <v>26.208333333333329</v>
      </c>
      <c r="T26" s="11">
        <f>[22]Janeiro!$B$23</f>
        <v>24.291666666666661</v>
      </c>
      <c r="U26" s="11">
        <f>[22]Janeiro!$B$24</f>
        <v>25.345833333333335</v>
      </c>
      <c r="V26" s="11">
        <f>[22]Janeiro!$B$25</f>
        <v>27.508333333333329</v>
      </c>
      <c r="W26" s="11">
        <f>[22]Janeiro!$B$26</f>
        <v>29.45</v>
      </c>
      <c r="X26" s="11">
        <f>[22]Janeiro!$B$27</f>
        <v>31.012499999999992</v>
      </c>
      <c r="Y26" s="11">
        <f>[22]Janeiro!$B$28</f>
        <v>28.525000000000002</v>
      </c>
      <c r="Z26" s="11">
        <f>[22]Janeiro!$B$29</f>
        <v>28.141666666666662</v>
      </c>
      <c r="AA26" s="11">
        <f>[22]Janeiro!$B$30</f>
        <v>28.429166666666674</v>
      </c>
      <c r="AB26" s="11">
        <f>[22]Janeiro!$B$31</f>
        <v>25.974999999999998</v>
      </c>
      <c r="AC26" s="11">
        <f>[22]Janeiro!$B$32</f>
        <v>24.787499999999998</v>
      </c>
      <c r="AD26" s="11">
        <f>[22]Janeiro!$B$33</f>
        <v>25.958333333333329</v>
      </c>
      <c r="AE26" s="11">
        <f>[22]Janeiro!$B$34</f>
        <v>27.808333333333334</v>
      </c>
      <c r="AF26" s="11">
        <f>[22]Janeiro!$B$35</f>
        <v>28.733333333333331</v>
      </c>
      <c r="AG26" s="138">
        <f t="shared" si="6"/>
        <v>27.002822580645166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[23]Janeiro!$B$5</f>
        <v>29.141666666666676</v>
      </c>
      <c r="C27" s="11">
        <f>[23]Janeiro!$B$6</f>
        <v>28.458333333333332</v>
      </c>
      <c r="D27" s="11">
        <f>[23]Janeiro!$B$7</f>
        <v>29.150000000000002</v>
      </c>
      <c r="E27" s="11">
        <f>[23]Janeiro!$B$8</f>
        <v>29.375</v>
      </c>
      <c r="F27" s="11">
        <f>[23]Janeiro!$B$9</f>
        <v>26.05</v>
      </c>
      <c r="G27" s="11">
        <f>[23]Janeiro!$B$10</f>
        <v>26.016666666666666</v>
      </c>
      <c r="H27" s="11">
        <f>[23]Janeiro!$B$11</f>
        <v>25.562500000000004</v>
      </c>
      <c r="I27" s="11">
        <f>[23]Janeiro!$B$12</f>
        <v>25.445833333333329</v>
      </c>
      <c r="J27" s="11">
        <f>[23]Janeiro!$B$13</f>
        <v>27.537499999999998</v>
      </c>
      <c r="K27" s="11">
        <f>[23]Janeiro!$B$14</f>
        <v>27.091666666666669</v>
      </c>
      <c r="L27" s="11">
        <f>[23]Janeiro!$B$15</f>
        <v>25.829166666666655</v>
      </c>
      <c r="M27" s="11">
        <f>[23]Janeiro!$B$16</f>
        <v>26.366666666666664</v>
      </c>
      <c r="N27" s="11">
        <f>[23]Janeiro!$B$17</f>
        <v>26.470833333333331</v>
      </c>
      <c r="O27" s="11">
        <f>[23]Janeiro!$B$18</f>
        <v>28.50833333333334</v>
      </c>
      <c r="P27" s="11">
        <f>[23]Janeiro!$B$19</f>
        <v>28.82083333333334</v>
      </c>
      <c r="Q27" s="11">
        <f>[23]Janeiro!$B$20</f>
        <v>29.270833333333332</v>
      </c>
      <c r="R27" s="11">
        <f>[23]Janeiro!$B$21</f>
        <v>30.474999999999994</v>
      </c>
      <c r="S27" s="11">
        <f>[23]Janeiro!$B$22</f>
        <v>27.058333333333326</v>
      </c>
      <c r="T27" s="11">
        <f>[23]Janeiro!$B$23</f>
        <v>25.974999999999998</v>
      </c>
      <c r="U27" s="11">
        <f>[23]Janeiro!$B$24</f>
        <v>25.945833333333336</v>
      </c>
      <c r="V27" s="11">
        <f>[23]Janeiro!$B$25</f>
        <v>27.358333333333331</v>
      </c>
      <c r="W27" s="11">
        <f>[23]Janeiro!$B$26</f>
        <v>29.266666666666669</v>
      </c>
      <c r="X27" s="11">
        <f>[23]Janeiro!$B$27</f>
        <v>30.941666666666659</v>
      </c>
      <c r="Y27" s="11">
        <f>[23]Janeiro!$B$28</f>
        <v>25.995833333333334</v>
      </c>
      <c r="Z27" s="11">
        <f>[23]Janeiro!$B$29</f>
        <v>27.216666666666665</v>
      </c>
      <c r="AA27" s="11">
        <f>[23]Janeiro!$B$30</f>
        <v>27.845833333333342</v>
      </c>
      <c r="AB27" s="11">
        <f>[23]Janeiro!$B$31</f>
        <v>27.408333333333331</v>
      </c>
      <c r="AC27" s="11">
        <f>[23]Janeiro!$B$32</f>
        <v>26.220833333333335</v>
      </c>
      <c r="AD27" s="11">
        <f>[23]Janeiro!$B$33</f>
        <v>27.662499999999994</v>
      </c>
      <c r="AE27" s="11">
        <f>[23]Janeiro!$B$34</f>
        <v>28.591666666666669</v>
      </c>
      <c r="AF27" s="11">
        <f>[23]Janeiro!$B$35</f>
        <v>29.100000000000005</v>
      </c>
      <c r="AG27" s="93">
        <f t="shared" ref="AG27" si="7">AVERAGE(B27:AF27)</f>
        <v>27.618010752688164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[24]Janeiro!$B$5</f>
        <v>28.708333333333332</v>
      </c>
      <c r="C28" s="11">
        <f>[24]Janeiro!$B$6</f>
        <v>26.950000000000006</v>
      </c>
      <c r="D28" s="11">
        <f>[24]Janeiro!$B$7</f>
        <v>28.670833333333331</v>
      </c>
      <c r="E28" s="11">
        <f>[24]Janeiro!$B$8</f>
        <v>29.412499999999998</v>
      </c>
      <c r="F28" s="11">
        <f>[24]Janeiro!$B$9</f>
        <v>24.912499999999998</v>
      </c>
      <c r="G28" s="11">
        <f>[24]Janeiro!$B$10</f>
        <v>26.174999999999997</v>
      </c>
      <c r="H28" s="11">
        <f>[24]Janeiro!$B$11</f>
        <v>24.679166666666671</v>
      </c>
      <c r="I28" s="11">
        <f>[24]Janeiro!$B$12</f>
        <v>26.104166666666668</v>
      </c>
      <c r="J28" s="11">
        <f>[24]Janeiro!$B$13</f>
        <v>27.608333333333334</v>
      </c>
      <c r="K28" s="11">
        <f>[24]Janeiro!$B$14</f>
        <v>26.212500000000002</v>
      </c>
      <c r="L28" s="11">
        <f>[24]Janeiro!$B$15</f>
        <v>26.212500000000002</v>
      </c>
      <c r="M28" s="11">
        <f>[24]Janeiro!$B$16</f>
        <v>25.404166666666665</v>
      </c>
      <c r="N28" s="11">
        <f>[24]Janeiro!$B$17</f>
        <v>26.987500000000001</v>
      </c>
      <c r="O28" s="11">
        <f>[24]Janeiro!$B$18</f>
        <v>28.604347826086954</v>
      </c>
      <c r="P28" s="11">
        <f>[24]Janeiro!$B$19</f>
        <v>28.904166666666669</v>
      </c>
      <c r="Q28" s="11">
        <f>[24]Janeiro!$B$20</f>
        <v>29.345833333333331</v>
      </c>
      <c r="R28" s="11">
        <f>[24]Janeiro!$B$21</f>
        <v>30.529166666666665</v>
      </c>
      <c r="S28" s="11">
        <f>[24]Janeiro!$B$22</f>
        <v>26.366666666666671</v>
      </c>
      <c r="T28" s="11">
        <f>[24]Janeiro!$B$23</f>
        <v>24.254166666666666</v>
      </c>
      <c r="U28" s="11">
        <f>[24]Janeiro!$B$24</f>
        <v>25.079166666666666</v>
      </c>
      <c r="V28" s="11">
        <f>[24]Janeiro!$B$25</f>
        <v>27.849999999999998</v>
      </c>
      <c r="W28" s="11">
        <f>[24]Janeiro!$B$26</f>
        <v>30.270833333333339</v>
      </c>
      <c r="X28" s="11">
        <f>[24]Janeiro!$B$27</f>
        <v>31.995833333333337</v>
      </c>
      <c r="Y28" s="11">
        <f>[24]Janeiro!$B$28</f>
        <v>28.679166666666664</v>
      </c>
      <c r="Z28" s="11">
        <f>[24]Janeiro!$B$29</f>
        <v>28.283333333333328</v>
      </c>
      <c r="AA28" s="11">
        <f>[24]Janeiro!$B$30</f>
        <v>27.720833333333331</v>
      </c>
      <c r="AB28" s="11">
        <f>[24]Janeiro!$B$31</f>
        <v>26.433333333333326</v>
      </c>
      <c r="AC28" s="11">
        <f>[24]Janeiro!$B$32</f>
        <v>25.420833333333334</v>
      </c>
      <c r="AD28" s="11">
        <f>[24]Janeiro!$B$33</f>
        <v>27.787500000000005</v>
      </c>
      <c r="AE28" s="11">
        <f>[24]Janeiro!$B$34</f>
        <v>28.433333333333334</v>
      </c>
      <c r="AF28" s="11">
        <f>[24]Janeiro!$B$35</f>
        <v>28.670833333333338</v>
      </c>
      <c r="AG28" s="93">
        <f>AVERAGE(B28:AF28)</f>
        <v>27.505382187938281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[25]Janeiro!$B$5</f>
        <v>27.762499999999992</v>
      </c>
      <c r="C29" s="11">
        <f>[25]Janeiro!$B$6</f>
        <v>28.149999999999995</v>
      </c>
      <c r="D29" s="11">
        <f>[25]Janeiro!$B$7</f>
        <v>29.129166666666666</v>
      </c>
      <c r="E29" s="11">
        <f>[25]Janeiro!$B$8</f>
        <v>29.016666666666666</v>
      </c>
      <c r="F29" s="11">
        <f>[25]Janeiro!$B$9</f>
        <v>26.787499999999998</v>
      </c>
      <c r="G29" s="11">
        <f>[25]Janeiro!$B$10</f>
        <v>28.316666666666666</v>
      </c>
      <c r="H29" s="11">
        <f>[25]Janeiro!$B$11</f>
        <v>27.554166666666664</v>
      </c>
      <c r="I29" s="11">
        <f>[25]Janeiro!$B$12</f>
        <v>26.57083333333334</v>
      </c>
      <c r="J29" s="11">
        <f>[25]Janeiro!$B$13</f>
        <v>28.3125</v>
      </c>
      <c r="K29" s="11">
        <f>[25]Janeiro!$B$14</f>
        <v>26.495833333333337</v>
      </c>
      <c r="L29" s="11">
        <f>[25]Janeiro!$B$15</f>
        <v>26.908333333333328</v>
      </c>
      <c r="M29" s="11">
        <f>[25]Janeiro!$B$16</f>
        <v>26.620833333333326</v>
      </c>
      <c r="N29" s="11">
        <f>[25]Janeiro!$B$17</f>
        <v>27.612499999999997</v>
      </c>
      <c r="O29" s="11">
        <f>[25]Janeiro!$B$18</f>
        <v>28.904166666666658</v>
      </c>
      <c r="P29" s="11">
        <f>[25]Janeiro!$B$19</f>
        <v>29.425000000000001</v>
      </c>
      <c r="Q29" s="11">
        <f>[25]Janeiro!$B$20</f>
        <v>29.762499999999999</v>
      </c>
      <c r="R29" s="11">
        <f>[25]Janeiro!$B$21</f>
        <v>30.224999999999998</v>
      </c>
      <c r="S29" s="11">
        <f>[25]Janeiro!$B$22</f>
        <v>27.3</v>
      </c>
      <c r="T29" s="11">
        <f>[25]Janeiro!$B$23</f>
        <v>24.983333333333338</v>
      </c>
      <c r="U29" s="11">
        <f>[25]Janeiro!$B$24</f>
        <v>26.020833333333332</v>
      </c>
      <c r="V29" s="11">
        <f>[25]Janeiro!$B$25</f>
        <v>27.987500000000001</v>
      </c>
      <c r="W29" s="11">
        <f>[25]Janeiro!$B$26</f>
        <v>29.625</v>
      </c>
      <c r="X29" s="11">
        <f>[25]Janeiro!$B$27</f>
        <v>31.55</v>
      </c>
      <c r="Y29" s="11">
        <f>[25]Janeiro!$B$28</f>
        <v>28.175000000000001</v>
      </c>
      <c r="Z29" s="11">
        <f>[25]Janeiro!$B$29</f>
        <v>27.804166666666671</v>
      </c>
      <c r="AA29" s="11">
        <f>[25]Janeiro!$B$30</f>
        <v>29.558333333333334</v>
      </c>
      <c r="AB29" s="11">
        <f>[25]Janeiro!$B$31</f>
        <v>28.762500000000003</v>
      </c>
      <c r="AC29" s="11">
        <f>[25]Janeiro!$B$32</f>
        <v>26.466666666666672</v>
      </c>
      <c r="AD29" s="11">
        <f>[25]Janeiro!$B$33</f>
        <v>26.616666666666671</v>
      </c>
      <c r="AE29" s="11">
        <f>[25]Janeiro!$B$34</f>
        <v>28.208333333333329</v>
      </c>
      <c r="AF29" s="11">
        <f>[25]Janeiro!$B$35</f>
        <v>28.208333333333339</v>
      </c>
      <c r="AG29" s="93">
        <f>AVERAGE(B29:AF29)</f>
        <v>28.026478494623657</v>
      </c>
      <c r="AI29" s="12" t="s">
        <v>47</v>
      </c>
    </row>
    <row r="30" spans="1:38" x14ac:dyDescent="0.2">
      <c r="A30" s="58" t="s">
        <v>10</v>
      </c>
      <c r="B30" s="11">
        <f>[26]Janeiro!$B$5</f>
        <v>27.570833333333336</v>
      </c>
      <c r="C30" s="11">
        <f>[26]Janeiro!$B$6</f>
        <v>27.587499999999991</v>
      </c>
      <c r="D30" s="11">
        <f>[26]Janeiro!$B$7</f>
        <v>28.324999999999999</v>
      </c>
      <c r="E30" s="11">
        <f>[26]Janeiro!$B$8</f>
        <v>28.537499999999998</v>
      </c>
      <c r="F30" s="11">
        <f>[26]Janeiro!$B$9</f>
        <v>24.545833333333338</v>
      </c>
      <c r="G30" s="11">
        <f>[26]Janeiro!$B$10</f>
        <v>26.033333333333335</v>
      </c>
      <c r="H30" s="11">
        <f>[26]Janeiro!$B$11</f>
        <v>25.358333333333331</v>
      </c>
      <c r="I30" s="11">
        <f>[26]Janeiro!$B$12</f>
        <v>25.362499999999997</v>
      </c>
      <c r="J30" s="11">
        <f>[26]Janeiro!$B$13</f>
        <v>27.291666666666671</v>
      </c>
      <c r="K30" s="11">
        <f>[26]Janeiro!$B$14</f>
        <v>26.958333333333329</v>
      </c>
      <c r="L30" s="11">
        <f>[26]Janeiro!$B$15</f>
        <v>26.566666666666666</v>
      </c>
      <c r="M30" s="11">
        <f>[26]Janeiro!$B$16</f>
        <v>26.191666666666666</v>
      </c>
      <c r="N30" s="11">
        <f>[26]Janeiro!$B$17</f>
        <v>26.795833333333331</v>
      </c>
      <c r="O30" s="11">
        <f>[26]Janeiro!$B$18</f>
        <v>27.987500000000001</v>
      </c>
      <c r="P30" s="11">
        <f>[26]Janeiro!$B$19</f>
        <v>28.224999999999998</v>
      </c>
      <c r="Q30" s="11">
        <f>[26]Janeiro!$B$20</f>
        <v>28.883333333333326</v>
      </c>
      <c r="R30" s="11">
        <f>[26]Janeiro!$B$21</f>
        <v>30.3125</v>
      </c>
      <c r="S30" s="11">
        <f>[26]Janeiro!$B$22</f>
        <v>27.599999999999994</v>
      </c>
      <c r="T30" s="11">
        <f>[26]Janeiro!$B$23</f>
        <v>25.008333333333336</v>
      </c>
      <c r="U30" s="11">
        <f>[26]Janeiro!$B$24</f>
        <v>25.354166666666671</v>
      </c>
      <c r="V30" s="11">
        <f>[26]Janeiro!$B$25</f>
        <v>27.820833333333329</v>
      </c>
      <c r="W30" s="11">
        <f>[26]Janeiro!$B$26</f>
        <v>29.854166666666671</v>
      </c>
      <c r="X30" s="11">
        <f>[26]Janeiro!$B$27</f>
        <v>31.075000000000003</v>
      </c>
      <c r="Y30" s="11">
        <f>[26]Janeiro!$B$28</f>
        <v>27.895833333333339</v>
      </c>
      <c r="Z30" s="11">
        <f>[26]Janeiro!$B$29</f>
        <v>28.158333333333331</v>
      </c>
      <c r="AA30" s="11">
        <f>[26]Janeiro!$B$30</f>
        <v>28.191666666666663</v>
      </c>
      <c r="AB30" s="11">
        <f>[26]Janeiro!$B$31</f>
        <v>27.141666666666666</v>
      </c>
      <c r="AC30" s="11">
        <f>[26]Janeiro!$B$32</f>
        <v>25.833333333333339</v>
      </c>
      <c r="AD30" s="11">
        <f>[26]Janeiro!$B$33</f>
        <v>27.191666666666666</v>
      </c>
      <c r="AE30" s="11">
        <f>[26]Janeiro!$B$34</f>
        <v>28.462499999999995</v>
      </c>
      <c r="AF30" s="11">
        <f>[26]Janeiro!$B$35</f>
        <v>29.770833333333339</v>
      </c>
      <c r="AG30" s="93">
        <f>AVERAGE(B30:AF30)</f>
        <v>27.480376344086022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[27]Janeiro!$B$5</f>
        <v>26.354166666666661</v>
      </c>
      <c r="C31" s="11">
        <f>[27]Janeiro!$B$6</f>
        <v>25.929166666666664</v>
      </c>
      <c r="D31" s="11">
        <f>[27]Janeiro!$B$7</f>
        <v>26.783333333333328</v>
      </c>
      <c r="E31" s="11">
        <f>[27]Janeiro!$B$8</f>
        <v>27.708333333333332</v>
      </c>
      <c r="F31" s="11">
        <f>[27]Janeiro!$B$9</f>
        <v>23.362500000000001</v>
      </c>
      <c r="G31" s="11">
        <f>[27]Janeiro!$B$10</f>
        <v>24.983333333333334</v>
      </c>
      <c r="H31" s="11">
        <f>[27]Janeiro!$B$11</f>
        <v>24.833333333333339</v>
      </c>
      <c r="I31" s="11">
        <f>[27]Janeiro!$B$12</f>
        <v>24.641666666666666</v>
      </c>
      <c r="J31" s="11">
        <f>[27]Janeiro!$B$13</f>
        <v>25.629166666666666</v>
      </c>
      <c r="K31" s="11">
        <f>[27]Janeiro!$B$14</f>
        <v>25.512500000000003</v>
      </c>
      <c r="L31" s="11">
        <f>[27]Janeiro!$B$15</f>
        <v>25.212500000000006</v>
      </c>
      <c r="M31" s="11">
        <f>[27]Janeiro!$B$16</f>
        <v>23.808333333333334</v>
      </c>
      <c r="N31" s="11">
        <f>[27]Janeiro!$B$17</f>
        <v>25.045833333333338</v>
      </c>
      <c r="O31" s="11">
        <f>[27]Janeiro!$B$18</f>
        <v>26.058333333333334</v>
      </c>
      <c r="P31" s="11">
        <f>[27]Janeiro!$B$19</f>
        <v>25.912499999999998</v>
      </c>
      <c r="Q31" s="11">
        <f>[27]Janeiro!$B$20</f>
        <v>27.379166666666663</v>
      </c>
      <c r="R31" s="11">
        <f>[27]Janeiro!$B$21</f>
        <v>27.979166666666671</v>
      </c>
      <c r="S31" s="11">
        <f>[27]Janeiro!$B$22</f>
        <v>27.191666666666666</v>
      </c>
      <c r="T31" s="11">
        <f>[27]Janeiro!$B$23</f>
        <v>23.850000000000005</v>
      </c>
      <c r="U31" s="11">
        <f>[27]Janeiro!$B$24</f>
        <v>23.645833333333332</v>
      </c>
      <c r="V31" s="11">
        <f>[27]Janeiro!$B$25</f>
        <v>25.641666666666669</v>
      </c>
      <c r="W31" s="11">
        <f>[27]Janeiro!$B$26</f>
        <v>27.987500000000001</v>
      </c>
      <c r="X31" s="11">
        <f>[27]Janeiro!$B$27</f>
        <v>29.191666666666663</v>
      </c>
      <c r="Y31" s="11">
        <f>[27]Janeiro!$B$28</f>
        <v>26.979166666666668</v>
      </c>
      <c r="Z31" s="11">
        <f>[27]Janeiro!$B$29</f>
        <v>27.324999999999999</v>
      </c>
      <c r="AA31" s="11">
        <f>[27]Janeiro!$B$30</f>
        <v>26.579166666666666</v>
      </c>
      <c r="AB31" s="11">
        <f>[27]Janeiro!$B$31</f>
        <v>25.462499999999995</v>
      </c>
      <c r="AC31" s="11">
        <f>[27]Janeiro!$B$32</f>
        <v>24.033333333333335</v>
      </c>
      <c r="AD31" s="11">
        <f>[27]Janeiro!$B$33</f>
        <v>25.416666666666661</v>
      </c>
      <c r="AE31" s="11">
        <f>[27]Janeiro!$B$34</f>
        <v>27.191666666666666</v>
      </c>
      <c r="AF31" s="11">
        <f>[27]Janeiro!$B$35</f>
        <v>28.125000000000004</v>
      </c>
      <c r="AG31" s="138">
        <f t="shared" ref="AG31" si="8">AVERAGE(B31:AF31)</f>
        <v>25.992069892473115</v>
      </c>
      <c r="AH31" s="12" t="s">
        <v>47</v>
      </c>
    </row>
    <row r="32" spans="1:38" x14ac:dyDescent="0.2">
      <c r="A32" s="58" t="s">
        <v>11</v>
      </c>
      <c r="B32" s="11">
        <f>[28]Janeiro!$B$5</f>
        <v>26.5625</v>
      </c>
      <c r="C32" s="11">
        <f>[28]Janeiro!$B$6</f>
        <v>27.4375</v>
      </c>
      <c r="D32" s="11">
        <f>[28]Janeiro!$B$7</f>
        <v>27.954166666666669</v>
      </c>
      <c r="E32" s="11">
        <f>[28]Janeiro!$B$8</f>
        <v>27.44583333333334</v>
      </c>
      <c r="F32" s="11">
        <f>[28]Janeiro!$B$9</f>
        <v>25.2</v>
      </c>
      <c r="G32" s="11">
        <f>[28]Janeiro!$B$10</f>
        <v>26.829166666666666</v>
      </c>
      <c r="H32" s="11">
        <f>[28]Janeiro!$B$11</f>
        <v>24.858333333333331</v>
      </c>
      <c r="I32" s="11">
        <f>[28]Janeiro!$B$12</f>
        <v>25.491666666666664</v>
      </c>
      <c r="J32" s="11">
        <f>[28]Janeiro!$B$13</f>
        <v>26.054166666666664</v>
      </c>
      <c r="K32" s="11">
        <f>[28]Janeiro!$B$14</f>
        <v>26.112499999999997</v>
      </c>
      <c r="L32" s="11">
        <f>[28]Janeiro!$B$15</f>
        <v>24.604166666666657</v>
      </c>
      <c r="M32" s="11">
        <f>[28]Janeiro!$B$16</f>
        <v>23.320833333333336</v>
      </c>
      <c r="N32" s="11">
        <f>[28]Janeiro!$B$17</f>
        <v>24.870833333333337</v>
      </c>
      <c r="O32" s="11">
        <f>[28]Janeiro!$B$18</f>
        <v>26.487500000000008</v>
      </c>
      <c r="P32" s="11">
        <f>[28]Janeiro!$B$19</f>
        <v>26.520833333333329</v>
      </c>
      <c r="Q32" s="11">
        <f>[28]Janeiro!$B$20</f>
        <v>27.779166666666669</v>
      </c>
      <c r="R32" s="11">
        <f>[28]Janeiro!$B$21</f>
        <v>28.583333333333329</v>
      </c>
      <c r="S32" s="11">
        <f>[28]Janeiro!$B$22</f>
        <v>25.091666666666672</v>
      </c>
      <c r="T32" s="11">
        <f>[28]Janeiro!$B$23</f>
        <v>23.370833333333337</v>
      </c>
      <c r="U32" s="11">
        <f>[28]Janeiro!$B$24</f>
        <v>24.554166666666664</v>
      </c>
      <c r="V32" s="11">
        <f>[28]Janeiro!$B$25</f>
        <v>26.766666666666669</v>
      </c>
      <c r="W32" s="11">
        <f>[28]Janeiro!$B$26</f>
        <v>27.954166666666669</v>
      </c>
      <c r="X32" s="11">
        <f>[28]Janeiro!$B$27</f>
        <v>29.258333333333336</v>
      </c>
      <c r="Y32" s="11">
        <f>[28]Janeiro!$B$28</f>
        <v>27.750000000000004</v>
      </c>
      <c r="Z32" s="11">
        <f>[28]Janeiro!$B$29</f>
        <v>26.837500000000002</v>
      </c>
      <c r="AA32" s="11">
        <f>[28]Janeiro!$B$30</f>
        <v>28.133333333333336</v>
      </c>
      <c r="AB32" s="11">
        <f>[28]Janeiro!$B$31</f>
        <v>25.791666666666671</v>
      </c>
      <c r="AC32" s="11">
        <f>[28]Janeiro!$B$32</f>
        <v>23.995833333333334</v>
      </c>
      <c r="AD32" s="11">
        <f>[28]Janeiro!$B$33</f>
        <v>25.029166666666665</v>
      </c>
      <c r="AE32" s="11">
        <f>[28]Janeiro!$B$34</f>
        <v>26.075000000000003</v>
      </c>
      <c r="AF32" s="11">
        <f>[28]Janeiro!$B$35</f>
        <v>26.354166666666668</v>
      </c>
      <c r="AG32" s="93">
        <f>AVERAGE(B32:AF32)</f>
        <v>26.228225806451608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[29]Janeiro!$B$5</f>
        <v>28.713333333333331</v>
      </c>
      <c r="C33" s="11">
        <f>[29]Janeiro!$B$6</f>
        <v>30.271428571428569</v>
      </c>
      <c r="D33" s="11">
        <f>[29]Janeiro!$B$7</f>
        <v>32.292307692307688</v>
      </c>
      <c r="E33" s="11">
        <f>[29]Janeiro!$B$8</f>
        <v>30.218181818181815</v>
      </c>
      <c r="F33" s="11">
        <f>[29]Janeiro!$B$9</f>
        <v>29.124999999999996</v>
      </c>
      <c r="G33" s="11">
        <f>[29]Janeiro!$B$10</f>
        <v>31.683333333333326</v>
      </c>
      <c r="H33" s="11">
        <f>[29]Janeiro!$B$11</f>
        <v>29.1</v>
      </c>
      <c r="I33" s="11">
        <f>[29]Janeiro!$B$12</f>
        <v>28.115384615384617</v>
      </c>
      <c r="J33" s="11">
        <f>[29]Janeiro!$B$13</f>
        <v>32.416666666666664</v>
      </c>
      <c r="K33" s="11">
        <f>[29]Janeiro!$B$14</f>
        <v>29.292857142857144</v>
      </c>
      <c r="L33" s="11">
        <f>[29]Janeiro!$B$15</f>
        <v>28.174999999999997</v>
      </c>
      <c r="M33" s="11">
        <f>[29]Janeiro!$B$16</f>
        <v>29.48</v>
      </c>
      <c r="N33" s="11">
        <f>[29]Janeiro!$B$17</f>
        <v>30.099999999999998</v>
      </c>
      <c r="O33" s="11">
        <f>[29]Janeiro!$B$18</f>
        <v>32.549999999999997</v>
      </c>
      <c r="P33" s="11">
        <f>[29]Janeiro!$B$19</f>
        <v>32.572727272727271</v>
      </c>
      <c r="Q33" s="11">
        <f>[29]Janeiro!$B$20</f>
        <v>33.981818181818184</v>
      </c>
      <c r="R33" s="11">
        <f>[29]Janeiro!$B$21</f>
        <v>34.350000000000009</v>
      </c>
      <c r="S33" s="11">
        <f>[29]Janeiro!$B$22</f>
        <v>29.160000000000004</v>
      </c>
      <c r="T33" s="11">
        <f>[29]Janeiro!$B$23</f>
        <v>27.889999999999997</v>
      </c>
      <c r="U33" s="11">
        <f>[29]Janeiro!$B$24</f>
        <v>29.638461538461538</v>
      </c>
      <c r="V33" s="11">
        <f>[29]Janeiro!$B$25</f>
        <v>31.776923076923079</v>
      </c>
      <c r="W33" s="11">
        <f>[29]Janeiro!$B$26</f>
        <v>34.700000000000003</v>
      </c>
      <c r="X33" s="11">
        <f>[29]Janeiro!$B$27</f>
        <v>36.06</v>
      </c>
      <c r="Y33" s="11">
        <f>[29]Janeiro!$B$28</f>
        <v>32.212499999999999</v>
      </c>
      <c r="Z33" s="11">
        <f>[29]Janeiro!$B$29</f>
        <v>33.17</v>
      </c>
      <c r="AA33" s="11">
        <f>[29]Janeiro!$B$30</f>
        <v>32.54</v>
      </c>
      <c r="AB33" s="11">
        <f>[29]Janeiro!$B$31</f>
        <v>30</v>
      </c>
      <c r="AC33" s="11">
        <f>[29]Janeiro!$B$32</f>
        <v>28.692307692307697</v>
      </c>
      <c r="AD33" s="11">
        <f>[29]Janeiro!$B$33</f>
        <v>28.969230769230766</v>
      </c>
      <c r="AE33" s="11">
        <f>[29]Janeiro!$B$34</f>
        <v>32.053846153846159</v>
      </c>
      <c r="AF33" s="11">
        <f>[29]Janeiro!$B$35</f>
        <v>32.506666666666668</v>
      </c>
      <c r="AG33" s="93">
        <f>AVERAGE(B33:AF33)</f>
        <v>31.026063694370144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>
        <f>[30]Janeiro!$B$5</f>
        <v>27.762499999999999</v>
      </c>
      <c r="C34" s="11">
        <f>[30]Janeiro!$B$6</f>
        <v>28.8</v>
      </c>
      <c r="D34" s="11">
        <f>[30]Janeiro!$B$7</f>
        <v>29.837500000000006</v>
      </c>
      <c r="E34" s="11">
        <f>[30]Janeiro!$B$8</f>
        <v>29.324999999999999</v>
      </c>
      <c r="F34" s="11">
        <f>[30]Janeiro!$B$9</f>
        <v>28.245833333333337</v>
      </c>
      <c r="G34" s="11">
        <f>[30]Janeiro!$B$10</f>
        <v>29.287499999999998</v>
      </c>
      <c r="H34" s="11">
        <f>[30]Janeiro!$B$11</f>
        <v>27.870833333333341</v>
      </c>
      <c r="I34" s="11">
        <f>[30]Janeiro!$B$12</f>
        <v>26.770833333333332</v>
      </c>
      <c r="J34" s="11">
        <f>[30]Janeiro!$B$13</f>
        <v>27.979166666666661</v>
      </c>
      <c r="K34" s="11">
        <f>[30]Janeiro!$B$14</f>
        <v>27.220833333333335</v>
      </c>
      <c r="L34" s="11">
        <f>[30]Janeiro!$B$15</f>
        <v>28.079166666666662</v>
      </c>
      <c r="M34" s="11">
        <f>[30]Janeiro!$B$16</f>
        <v>27.720833333333335</v>
      </c>
      <c r="N34" s="11">
        <f>[30]Janeiro!$B$17</f>
        <v>27.245833333333334</v>
      </c>
      <c r="O34" s="11">
        <f>[30]Janeiro!$B$18</f>
        <v>28.779166666666665</v>
      </c>
      <c r="P34" s="11">
        <f>[30]Janeiro!$B$19</f>
        <v>28.691666666666666</v>
      </c>
      <c r="Q34" s="11">
        <f>[30]Janeiro!$B$20</f>
        <v>29.3</v>
      </c>
      <c r="R34" s="11">
        <f>[30]Janeiro!$B$21</f>
        <v>30.366666666666674</v>
      </c>
      <c r="S34" s="11">
        <f>[30]Janeiro!$B$22</f>
        <v>26.737499999999997</v>
      </c>
      <c r="T34" s="11">
        <f>[30]Janeiro!$B$23</f>
        <v>24.099999999999998</v>
      </c>
      <c r="U34" s="11">
        <f>[30]Janeiro!$B$24</f>
        <v>25.537499999999998</v>
      </c>
      <c r="V34" s="11">
        <f>[30]Janeiro!$B$25</f>
        <v>28.525000000000002</v>
      </c>
      <c r="W34" s="11">
        <f>[30]Janeiro!$B$26</f>
        <v>30.208333333333332</v>
      </c>
      <c r="X34" s="11">
        <f>[30]Janeiro!$B$27</f>
        <v>29.974999999999998</v>
      </c>
      <c r="Y34" s="11">
        <f>[30]Janeiro!$B$28</f>
        <v>29.491666666666664</v>
      </c>
      <c r="Z34" s="11">
        <f>[30]Janeiro!$B$29</f>
        <v>28.370833333333337</v>
      </c>
      <c r="AA34" s="11">
        <f>[30]Janeiro!$B$30</f>
        <v>28.895833333333332</v>
      </c>
      <c r="AB34" s="11">
        <f>[30]Janeiro!$B$31</f>
        <v>26.937499999999996</v>
      </c>
      <c r="AC34" s="11">
        <f>[30]Janeiro!$B$32</f>
        <v>26.966666666666665</v>
      </c>
      <c r="AD34" s="11">
        <f>[30]Janeiro!$B$33</f>
        <v>26.75</v>
      </c>
      <c r="AE34" s="11">
        <f>[30]Janeiro!$B$34</f>
        <v>28.095833333333331</v>
      </c>
      <c r="AF34" s="11">
        <f>[30]Janeiro!$B$35</f>
        <v>28.504166666666663</v>
      </c>
      <c r="AG34" s="93">
        <f t="shared" ref="AG34:AG36" si="9">AVERAGE(B34:AF34)</f>
        <v>28.141263440860222</v>
      </c>
      <c r="AJ34" t="s">
        <v>47</v>
      </c>
      <c r="AL34" t="s">
        <v>47</v>
      </c>
    </row>
    <row r="35" spans="1:38" x14ac:dyDescent="0.2">
      <c r="A35" s="58" t="s">
        <v>173</v>
      </c>
      <c r="B35" s="11">
        <f>[31]Janeiro!$B$5</f>
        <v>27.754166666666666</v>
      </c>
      <c r="C35" s="11">
        <f>[31]Janeiro!$B$6</f>
        <v>27.791666666666668</v>
      </c>
      <c r="D35" s="11">
        <f>[31]Janeiro!$B$7</f>
        <v>28.499999999999996</v>
      </c>
      <c r="E35" s="11">
        <f>[31]Janeiro!$B$8</f>
        <v>29.0625</v>
      </c>
      <c r="F35" s="11">
        <f>[31]Janeiro!$B$9</f>
        <v>25.958333333333339</v>
      </c>
      <c r="G35" s="11">
        <f>[31]Janeiro!$B$10</f>
        <v>27.1875</v>
      </c>
      <c r="H35" s="11">
        <f>[31]Janeiro!$B$11</f>
        <v>26.825000000000006</v>
      </c>
      <c r="I35" s="11">
        <f>[31]Janeiro!$B$12</f>
        <v>27.145833333333339</v>
      </c>
      <c r="J35" s="11">
        <f>[31]Janeiro!$B$13</f>
        <v>27.454166666666666</v>
      </c>
      <c r="K35" s="11">
        <f>[31]Janeiro!$B$14</f>
        <v>26.637500000000003</v>
      </c>
      <c r="L35" s="11">
        <f>[31]Janeiro!$B$15</f>
        <v>26.875</v>
      </c>
      <c r="M35" s="11">
        <f>[31]Janeiro!$B$16</f>
        <v>25.637499999999992</v>
      </c>
      <c r="N35" s="11">
        <f>[31]Janeiro!$B$17</f>
        <v>25.837499999999995</v>
      </c>
      <c r="O35" s="11">
        <f>[31]Janeiro!$B$18</f>
        <v>27.124999999999996</v>
      </c>
      <c r="P35" s="11">
        <f>[31]Janeiro!$B$19</f>
        <v>26.9375</v>
      </c>
      <c r="Q35" s="11">
        <f>[31]Janeiro!$B$20</f>
        <v>28.383333333333336</v>
      </c>
      <c r="R35" s="11">
        <f>[31]Janeiro!$B$21</f>
        <v>29.458333333333339</v>
      </c>
      <c r="S35" s="11">
        <f>[31]Janeiro!$B$22</f>
        <v>26.9375</v>
      </c>
      <c r="T35" s="11">
        <f>[31]Janeiro!$B$23</f>
        <v>25.449999999999992</v>
      </c>
      <c r="U35" s="11">
        <f>[31]Janeiro!$B$24</f>
        <v>25.683333333333334</v>
      </c>
      <c r="V35" s="11">
        <f>[31]Janeiro!$B$25</f>
        <v>27.945833333333326</v>
      </c>
      <c r="W35" s="11">
        <f>[31]Janeiro!$B$26</f>
        <v>28.541666666666671</v>
      </c>
      <c r="X35" s="11">
        <f>[31]Janeiro!$B$27</f>
        <v>29.754166666666674</v>
      </c>
      <c r="Y35" s="11">
        <f>[31]Janeiro!$B$28</f>
        <v>29.083333333333339</v>
      </c>
      <c r="Z35" s="11">
        <f>[31]Janeiro!$B$29</f>
        <v>27.712499999999995</v>
      </c>
      <c r="AA35" s="11">
        <f>[31]Janeiro!$B$30</f>
        <v>28.487499999999997</v>
      </c>
      <c r="AB35" s="11">
        <f>[31]Janeiro!$B$31</f>
        <v>25.362500000000008</v>
      </c>
      <c r="AC35" s="11">
        <f>[31]Janeiro!$B$32</f>
        <v>25.633333333333329</v>
      </c>
      <c r="AD35" s="11">
        <f>[31]Janeiro!$B$33</f>
        <v>27.262499999999999</v>
      </c>
      <c r="AE35" s="11">
        <f>[31]Janeiro!$B$34</f>
        <v>27.387500000000003</v>
      </c>
      <c r="AF35" s="11">
        <f>[31]Janeiro!$B$35</f>
        <v>28.191666666666663</v>
      </c>
      <c r="AG35" s="138">
        <f t="shared" si="9"/>
        <v>27.354973118279567</v>
      </c>
      <c r="AK35" t="s">
        <v>47</v>
      </c>
    </row>
    <row r="36" spans="1:38" x14ac:dyDescent="0.2">
      <c r="A36" s="58" t="s">
        <v>144</v>
      </c>
      <c r="B36" s="11">
        <f>[32]Janeiro!$B$5</f>
        <v>27.916666666666671</v>
      </c>
      <c r="C36" s="11">
        <f>[32]Janeiro!$B$6</f>
        <v>26.320833333333336</v>
      </c>
      <c r="D36" s="11">
        <f>[32]Janeiro!$B$7</f>
        <v>28.041666666666661</v>
      </c>
      <c r="E36" s="11">
        <f>[32]Janeiro!$B$8</f>
        <v>27.824999999999992</v>
      </c>
      <c r="F36" s="11">
        <f>[32]Janeiro!$B$9</f>
        <v>24.899999999999991</v>
      </c>
      <c r="G36" s="11">
        <f>[32]Janeiro!$B$10</f>
        <v>25.691666666666666</v>
      </c>
      <c r="H36" s="11">
        <f>[32]Janeiro!$B$11</f>
        <v>25.379166666666666</v>
      </c>
      <c r="I36" s="11">
        <f>[32]Janeiro!$B$12</f>
        <v>26.224999999999998</v>
      </c>
      <c r="J36" s="11">
        <f>[32]Janeiro!$B$13</f>
        <v>27.929166666666664</v>
      </c>
      <c r="K36" s="11">
        <f>[32]Janeiro!$B$14</f>
        <v>26.737499999999997</v>
      </c>
      <c r="L36" s="11">
        <f>[32]Janeiro!$B$15</f>
        <v>26.524999999999995</v>
      </c>
      <c r="M36" s="11">
        <f>[32]Janeiro!$B$16</f>
        <v>25.320833333333336</v>
      </c>
      <c r="N36" s="11">
        <f>[32]Janeiro!$B$17</f>
        <v>26.391666666666662</v>
      </c>
      <c r="O36" s="11">
        <f>[32]Janeiro!$B$18</f>
        <v>27.754166666666666</v>
      </c>
      <c r="P36" s="11">
        <f>[32]Janeiro!$B$19</f>
        <v>27.512499999999999</v>
      </c>
      <c r="Q36" s="11">
        <f>[32]Janeiro!$B$20</f>
        <v>28.304166666666664</v>
      </c>
      <c r="R36" s="11">
        <f>[32]Janeiro!$B$21</f>
        <v>29.404166666666669</v>
      </c>
      <c r="S36" s="11">
        <f>[32]Janeiro!$B$22</f>
        <v>24.787499999999994</v>
      </c>
      <c r="T36" s="11">
        <f>[32]Janeiro!$B$23</f>
        <v>24.970833333333335</v>
      </c>
      <c r="U36" s="11">
        <f>[32]Janeiro!$B$24</f>
        <v>24.683333333333341</v>
      </c>
      <c r="V36" s="11">
        <f>[32]Janeiro!$B$25</f>
        <v>27.345833333333335</v>
      </c>
      <c r="W36" s="11">
        <f>[32]Janeiro!$B$26</f>
        <v>29.345833333333335</v>
      </c>
      <c r="X36" s="11">
        <f>[32]Janeiro!$B$27</f>
        <v>30.412499999999998</v>
      </c>
      <c r="Y36" s="11">
        <f>[32]Janeiro!$B$28</f>
        <v>28.074999999999992</v>
      </c>
      <c r="Z36" s="11">
        <f>[32]Janeiro!$B$29</f>
        <v>27</v>
      </c>
      <c r="AA36" s="11">
        <f>[32]Janeiro!$B$30</f>
        <v>25.891666666666666</v>
      </c>
      <c r="AB36" s="11">
        <f>[32]Janeiro!$B$31</f>
        <v>25.399999999999991</v>
      </c>
      <c r="AC36" s="11">
        <f>[32]Janeiro!$B$32</f>
        <v>25.108333333333334</v>
      </c>
      <c r="AD36" s="11">
        <f>[32]Janeiro!$B$33</f>
        <v>27.087500000000002</v>
      </c>
      <c r="AE36" s="11">
        <f>[32]Janeiro!$B$34</f>
        <v>26.462500000000002</v>
      </c>
      <c r="AF36" s="11">
        <f>[32]Janeiro!$B$35</f>
        <v>26.504166666666666</v>
      </c>
      <c r="AG36" s="138">
        <f t="shared" si="9"/>
        <v>26.814650537634407</v>
      </c>
      <c r="AK36" t="s">
        <v>47</v>
      </c>
    </row>
    <row r="37" spans="1:38" x14ac:dyDescent="0.2">
      <c r="A37" s="58" t="s">
        <v>14</v>
      </c>
      <c r="B37" s="11">
        <f>[33]Janeiro!$B$5</f>
        <v>27.858333333333338</v>
      </c>
      <c r="C37" s="11">
        <f>[33]Janeiro!$B$6</f>
        <v>28.95</v>
      </c>
      <c r="D37" s="11">
        <f>[33]Janeiro!$B$7</f>
        <v>29.262499999999999</v>
      </c>
      <c r="E37" s="11">
        <f>[33]Janeiro!$B$8</f>
        <v>25.674999999999997</v>
      </c>
      <c r="F37" s="11">
        <f>[33]Janeiro!$B$9</f>
        <v>23.895833333333339</v>
      </c>
      <c r="G37" s="11">
        <f>[33]Janeiro!$B$10</f>
        <v>26.387499999999999</v>
      </c>
      <c r="H37" s="11">
        <f>[33]Janeiro!$B$11</f>
        <v>28.655000000000001</v>
      </c>
      <c r="I37" s="11">
        <f>[33]Janeiro!$B$12</f>
        <v>28.124999999999996</v>
      </c>
      <c r="J37" s="11">
        <f>[33]Janeiro!$B$13</f>
        <v>28.695833333333336</v>
      </c>
      <c r="K37" s="11">
        <f>[33]Janeiro!$B$14</f>
        <v>28.870833333333334</v>
      </c>
      <c r="L37" s="11">
        <f>[33]Janeiro!$B$15</f>
        <v>27.837500000000002</v>
      </c>
      <c r="M37" s="11">
        <f>[33]Janeiro!$B$16</f>
        <v>28.129166666666663</v>
      </c>
      <c r="N37" s="11">
        <f>[33]Janeiro!$B$17</f>
        <v>28.55</v>
      </c>
      <c r="O37" s="11">
        <f>[33]Janeiro!$B$18</f>
        <v>27.870833333333337</v>
      </c>
      <c r="P37" s="11">
        <f>[33]Janeiro!$B$19</f>
        <v>29.454166666666662</v>
      </c>
      <c r="Q37" s="11">
        <f>[33]Janeiro!$B$20</f>
        <v>28.849999999999998</v>
      </c>
      <c r="R37" s="11">
        <f>[33]Janeiro!$B$21</f>
        <v>27.158333333333331</v>
      </c>
      <c r="S37" s="11">
        <f>[33]Janeiro!$B$22</f>
        <v>27.075000000000006</v>
      </c>
      <c r="T37" s="11">
        <f>[33]Janeiro!$B$23</f>
        <v>26.483333333333331</v>
      </c>
      <c r="U37" s="11">
        <f>[33]Janeiro!$B$24</f>
        <v>27.133333333333329</v>
      </c>
      <c r="V37" s="11">
        <f>[33]Janeiro!$B$25</f>
        <v>27.283333333333331</v>
      </c>
      <c r="W37" s="11">
        <f>[33]Janeiro!$B$26</f>
        <v>29.900000000000002</v>
      </c>
      <c r="X37" s="11">
        <f>[33]Janeiro!$B$27</f>
        <v>30.924999999999997</v>
      </c>
      <c r="Y37" s="11">
        <f>[33]Janeiro!$B$28</f>
        <v>27.799999999999997</v>
      </c>
      <c r="Z37" s="11">
        <f>[33]Janeiro!$B$29</f>
        <v>27.891666666666666</v>
      </c>
      <c r="AA37" s="11">
        <f>[33]Janeiro!$B$30</f>
        <v>26.204166666666666</v>
      </c>
      <c r="AB37" s="11">
        <f>[33]Janeiro!$B$31</f>
        <v>23.399999999999995</v>
      </c>
      <c r="AC37" s="11">
        <f>[33]Janeiro!$B$32</f>
        <v>27.283333333333335</v>
      </c>
      <c r="AD37" s="11">
        <f>[33]Janeiro!$B$33</f>
        <v>28.783333333333328</v>
      </c>
      <c r="AE37" s="11">
        <f>[33]Janeiro!$B$34</f>
        <v>29.575000000000003</v>
      </c>
      <c r="AF37" s="11">
        <f>[33]Janeiro!$B$35</f>
        <v>30.504166666666666</v>
      </c>
      <c r="AG37" s="93">
        <f t="shared" ref="AG37:AG38" si="10">AVERAGE(B37:AF37)</f>
        <v>27.886048387096768</v>
      </c>
      <c r="AJ37" t="s">
        <v>47</v>
      </c>
      <c r="AK37" t="s">
        <v>47</v>
      </c>
    </row>
    <row r="38" spans="1:38" x14ac:dyDescent="0.2">
      <c r="A38" s="58" t="s">
        <v>174</v>
      </c>
      <c r="B38" s="11">
        <f>[34]Janeiro!$B$5</f>
        <v>26.169999999999998</v>
      </c>
      <c r="C38" s="11">
        <f>[34]Janeiro!$B$6</f>
        <v>26.564705882352943</v>
      </c>
      <c r="D38" s="11">
        <f>[34]Janeiro!$B$7</f>
        <v>26.213333333333331</v>
      </c>
      <c r="E38" s="11">
        <f>[34]Janeiro!$B$8</f>
        <v>27.552380952380958</v>
      </c>
      <c r="F38" s="11">
        <f>[34]Janeiro!$B$9</f>
        <v>26.345454545454547</v>
      </c>
      <c r="G38" s="11">
        <f>[34]Janeiro!$B$10</f>
        <v>26.988888888888887</v>
      </c>
      <c r="H38" s="11">
        <f>[34]Janeiro!$B$11</f>
        <v>27.400000000000002</v>
      </c>
      <c r="I38" s="11">
        <f>[34]Janeiro!$B$12</f>
        <v>25.464705882352941</v>
      </c>
      <c r="J38" s="11">
        <f>[34]Janeiro!$B$13</f>
        <v>26.036842105263155</v>
      </c>
      <c r="K38" s="11">
        <f>[34]Janeiro!$B$14</f>
        <v>24.95</v>
      </c>
      <c r="L38" s="11">
        <f>[34]Janeiro!$B$15</f>
        <v>25.249999999999996</v>
      </c>
      <c r="M38" s="11">
        <f>[34]Janeiro!$B$16</f>
        <v>25.099999999999998</v>
      </c>
      <c r="N38" s="11">
        <f>[34]Janeiro!$B$17</f>
        <v>25.747058823529411</v>
      </c>
      <c r="O38" s="11">
        <f>[34]Janeiro!$B$18</f>
        <v>27.005882352941175</v>
      </c>
      <c r="P38" s="11">
        <f>[34]Janeiro!$B$19</f>
        <v>25.631250000000005</v>
      </c>
      <c r="Q38" s="11">
        <f>[34]Janeiro!$B$20</f>
        <v>26.041176470588233</v>
      </c>
      <c r="R38" s="11">
        <f>[34]Janeiro!$B$21</f>
        <v>26.035294117647059</v>
      </c>
      <c r="S38" s="11">
        <f>[34]Janeiro!$B$22</f>
        <v>25.929166666666671</v>
      </c>
      <c r="T38" s="11">
        <f>[34]Janeiro!$B$23</f>
        <v>26.252941176470589</v>
      </c>
      <c r="U38" s="11">
        <f>[34]Janeiro!$B$24</f>
        <v>24.838888888888889</v>
      </c>
      <c r="V38" s="11">
        <f>[34]Janeiro!$B$25</f>
        <v>25.170588235294119</v>
      </c>
      <c r="W38" s="11">
        <f>[34]Janeiro!$B$26</f>
        <v>25.149999999999995</v>
      </c>
      <c r="X38" s="11">
        <f>[34]Janeiro!$B$27</f>
        <v>27.235294117647054</v>
      </c>
      <c r="Y38" s="11">
        <f>[34]Janeiro!$B$28</f>
        <v>25.670588235294112</v>
      </c>
      <c r="Z38" s="11">
        <f>[34]Janeiro!$B$29</f>
        <v>25.261111111111109</v>
      </c>
      <c r="AA38" s="11">
        <f>[34]Janeiro!$B$30</f>
        <v>26.638095238095232</v>
      </c>
      <c r="AB38" s="11">
        <f>[34]Janeiro!$B$31</f>
        <v>24.972727272727273</v>
      </c>
      <c r="AC38" s="11">
        <f>[34]Janeiro!$B$32</f>
        <v>24.973684210526315</v>
      </c>
      <c r="AD38" s="11">
        <f>[34]Janeiro!$B$33</f>
        <v>24.783333333333339</v>
      </c>
      <c r="AE38" s="11">
        <f>[34]Janeiro!$B$34</f>
        <v>24.984210526315785</v>
      </c>
      <c r="AF38" s="11">
        <f>[34]Janeiro!$B$35</f>
        <v>24.318749999999998</v>
      </c>
      <c r="AG38" s="138">
        <f t="shared" si="10"/>
        <v>25.828269431196876</v>
      </c>
      <c r="AI38" s="130" t="s">
        <v>47</v>
      </c>
      <c r="AJ38" s="130" t="s">
        <v>47</v>
      </c>
    </row>
    <row r="39" spans="1:38" x14ac:dyDescent="0.2">
      <c r="A39" s="58" t="s">
        <v>15</v>
      </c>
      <c r="B39" s="11">
        <f>[35]Janeiro!$B$5</f>
        <v>25.845833333333335</v>
      </c>
      <c r="C39" s="11">
        <f>[35]Janeiro!$B$6</f>
        <v>25.870833333333341</v>
      </c>
      <c r="D39" s="11">
        <f>[35]Janeiro!$B$7</f>
        <v>26.645833333333332</v>
      </c>
      <c r="E39" s="11">
        <f>[35]Janeiro!$B$8</f>
        <v>28.120833333333337</v>
      </c>
      <c r="F39" s="11">
        <f>[35]Janeiro!$B$9</f>
        <v>24.0625</v>
      </c>
      <c r="G39" s="11">
        <f>[35]Janeiro!$B$10</f>
        <v>25.566666666666666</v>
      </c>
      <c r="H39" s="11">
        <f>[35]Janeiro!$B$11</f>
        <v>25.079166666666669</v>
      </c>
      <c r="I39" s="11">
        <f>[35]Janeiro!$B$12</f>
        <v>24.404166666666669</v>
      </c>
      <c r="J39" s="11">
        <f>[35]Janeiro!$B$13</f>
        <v>25.816666666666666</v>
      </c>
      <c r="K39" s="11">
        <f>[35]Janeiro!$B$14</f>
        <v>26.316666666666674</v>
      </c>
      <c r="L39" s="11">
        <f>[35]Janeiro!$B$15</f>
        <v>24.845833333333331</v>
      </c>
      <c r="M39" s="11">
        <f>[35]Janeiro!$B$16</f>
        <v>24.554166666666664</v>
      </c>
      <c r="N39" s="11">
        <f>[35]Janeiro!$B$17</f>
        <v>24.333333333333332</v>
      </c>
      <c r="O39" s="11">
        <f>[35]Janeiro!$B$18</f>
        <v>25.55416666666666</v>
      </c>
      <c r="P39" s="11">
        <f>[35]Janeiro!$B$19</f>
        <v>25.833333333333339</v>
      </c>
      <c r="Q39" s="11">
        <f>[35]Janeiro!$B$20</f>
        <v>27.516666666666666</v>
      </c>
      <c r="R39" s="11">
        <f>[35]Janeiro!$B$21</f>
        <v>28.687500000000004</v>
      </c>
      <c r="S39" s="11">
        <f>[35]Janeiro!$B$22</f>
        <v>27.091666666666669</v>
      </c>
      <c r="T39" s="11">
        <f>[35]Janeiro!$B$23</f>
        <v>22.483333333333331</v>
      </c>
      <c r="U39" s="11">
        <f>[35]Janeiro!$B$24</f>
        <v>22.758333333333329</v>
      </c>
      <c r="V39" s="11">
        <f>[35]Janeiro!$B$25</f>
        <v>26.2</v>
      </c>
      <c r="W39" s="11">
        <f>[35]Janeiro!$B$26</f>
        <v>28.100000000000005</v>
      </c>
      <c r="X39" s="11">
        <f>[35]Janeiro!$B$27</f>
        <v>29.850000000000005</v>
      </c>
      <c r="Y39" s="11">
        <f>[35]Janeiro!$B$28</f>
        <v>28.129166666666666</v>
      </c>
      <c r="Z39" s="11">
        <f>[35]Janeiro!$B$29</f>
        <v>26.774999999999995</v>
      </c>
      <c r="AA39" s="11">
        <f>[35]Janeiro!$B$30</f>
        <v>26.037500000000009</v>
      </c>
      <c r="AB39" s="11">
        <f>[35]Janeiro!$B$31</f>
        <v>24.829166666666669</v>
      </c>
      <c r="AC39" s="11">
        <f>[35]Janeiro!$B$32</f>
        <v>22.974999999999998</v>
      </c>
      <c r="AD39" s="11">
        <f>[35]Janeiro!$B$33</f>
        <v>24.141666666666676</v>
      </c>
      <c r="AE39" s="11">
        <f>[35]Janeiro!$B$34</f>
        <v>26.158333333333335</v>
      </c>
      <c r="AF39" s="11">
        <f>[35]Janeiro!$B$35</f>
        <v>27.616666666666664</v>
      </c>
      <c r="AG39" s="93">
        <f t="shared" ref="AG39:AG41" si="11">AVERAGE(B39:AF39)</f>
        <v>25.877419354838715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>
        <f>[36]Janeiro!$B$5</f>
        <v>29.429166666666664</v>
      </c>
      <c r="C40" s="11">
        <f>[36]Janeiro!$B$6</f>
        <v>29.7</v>
      </c>
      <c r="D40" s="11">
        <f>[36]Janeiro!$B$7</f>
        <v>30.791666666666671</v>
      </c>
      <c r="E40" s="11">
        <f>[36]Janeiro!$B$8</f>
        <v>31.541666666666671</v>
      </c>
      <c r="F40" s="11">
        <f>[36]Janeiro!$B$9</f>
        <v>28.725000000000005</v>
      </c>
      <c r="G40" s="11">
        <f>[36]Janeiro!$B$10</f>
        <v>29.833333333333332</v>
      </c>
      <c r="H40" s="11">
        <f>[36]Janeiro!$B$11</f>
        <v>30.279166666666665</v>
      </c>
      <c r="I40" s="11">
        <f>[36]Janeiro!$B$12</f>
        <v>28.924999999999997</v>
      </c>
      <c r="J40" s="11">
        <f>[36]Janeiro!$B$13</f>
        <v>29.879166666666663</v>
      </c>
      <c r="K40" s="11">
        <f>[36]Janeiro!$B$14</f>
        <v>29.920833333333334</v>
      </c>
      <c r="L40" s="11">
        <f>[36]Janeiro!$B$15</f>
        <v>29.179166666666671</v>
      </c>
      <c r="M40" s="11">
        <f>[36]Janeiro!$B$16</f>
        <v>26.045833333333338</v>
      </c>
      <c r="N40" s="11">
        <f>[36]Janeiro!$B$17</f>
        <v>28.149999999999995</v>
      </c>
      <c r="O40" s="11">
        <f>[36]Janeiro!$B$18</f>
        <v>29.762499999999999</v>
      </c>
      <c r="P40" s="11">
        <f>[36]Janeiro!$B$19</f>
        <v>30.787499999999998</v>
      </c>
      <c r="Q40" s="11">
        <f>[36]Janeiro!$B$20</f>
        <v>31.629166666666666</v>
      </c>
      <c r="R40" s="11">
        <f>[36]Janeiro!$B$21</f>
        <v>32.470833333333339</v>
      </c>
      <c r="S40" s="11">
        <f>[36]Janeiro!$B$22</f>
        <v>30.824999999999999</v>
      </c>
      <c r="T40" s="11">
        <f>[36]Janeiro!$B$23</f>
        <v>24.383333333333336</v>
      </c>
      <c r="U40" s="11">
        <f>[36]Janeiro!$B$24</f>
        <v>26.074999999999999</v>
      </c>
      <c r="V40" s="11">
        <f>[36]Janeiro!$B$25</f>
        <v>28.762499999999992</v>
      </c>
      <c r="W40" s="11">
        <f>[36]Janeiro!$B$26</f>
        <v>31.45</v>
      </c>
      <c r="X40" s="11">
        <f>[36]Janeiro!$B$27</f>
        <v>33.270833333333336</v>
      </c>
      <c r="Y40" s="11">
        <f>[36]Janeiro!$B$28</f>
        <v>32.620833333333344</v>
      </c>
      <c r="Z40" s="11">
        <f>[36]Janeiro!$B$29</f>
        <v>31.325000000000003</v>
      </c>
      <c r="AA40" s="11">
        <f>[36]Janeiro!$B$30</f>
        <v>32.4</v>
      </c>
      <c r="AB40" s="11">
        <f>[36]Janeiro!$B$31</f>
        <v>32.0625</v>
      </c>
      <c r="AC40" s="11">
        <f>[36]Janeiro!$B$32</f>
        <v>29.920833333333334</v>
      </c>
      <c r="AD40" s="11">
        <f>[36]Janeiro!$B$33</f>
        <v>29.820833333333336</v>
      </c>
      <c r="AE40" s="11">
        <f>[36]Janeiro!$B$34</f>
        <v>30.637499999999999</v>
      </c>
      <c r="AF40" s="11">
        <f>[36]Janeiro!$B$35</f>
        <v>32.024999999999999</v>
      </c>
      <c r="AG40" s="93">
        <f t="shared" si="11"/>
        <v>30.084811827957001</v>
      </c>
      <c r="AI40" s="12" t="s">
        <v>47</v>
      </c>
      <c r="AK40" t="s">
        <v>47</v>
      </c>
    </row>
    <row r="41" spans="1:38" x14ac:dyDescent="0.2">
      <c r="A41" s="58" t="s">
        <v>175</v>
      </c>
      <c r="B41" s="11">
        <f>[37]Janeiro!$B$5</f>
        <v>26.204166666666666</v>
      </c>
      <c r="C41" s="11">
        <f>[37]Janeiro!$B$6</f>
        <v>26.945833333333336</v>
      </c>
      <c r="D41" s="11">
        <f>[37]Janeiro!$B$7</f>
        <v>28.116666666666664</v>
      </c>
      <c r="E41" s="11">
        <f>[37]Janeiro!$B$8</f>
        <v>28.229166666666675</v>
      </c>
      <c r="F41" s="11">
        <f>[37]Janeiro!$B$9</f>
        <v>24.845833333333328</v>
      </c>
      <c r="G41" s="11">
        <f>[37]Janeiro!$B$10</f>
        <v>25.654166666666665</v>
      </c>
      <c r="H41" s="11">
        <f>[37]Janeiro!$B$11</f>
        <v>26.037500000000009</v>
      </c>
      <c r="I41" s="11">
        <f>[37]Janeiro!$B$12</f>
        <v>26.320833333333329</v>
      </c>
      <c r="J41" s="11">
        <f>[37]Janeiro!$B$13</f>
        <v>26.124999999999996</v>
      </c>
      <c r="K41" s="11">
        <f>[37]Janeiro!$B$14</f>
        <v>27.008333333333329</v>
      </c>
      <c r="L41" s="11">
        <f>[37]Janeiro!$B$15</f>
        <v>26.716666666666669</v>
      </c>
      <c r="M41" s="11">
        <f>[37]Janeiro!$B$16</f>
        <v>26.037499999999998</v>
      </c>
      <c r="N41" s="11">
        <f>[37]Janeiro!$B$17</f>
        <v>27.258333333333336</v>
      </c>
      <c r="O41" s="11">
        <f>[37]Janeiro!$B$18</f>
        <v>28.450000000000003</v>
      </c>
      <c r="P41" s="11">
        <f>[37]Janeiro!$B$19</f>
        <v>27.325000000000014</v>
      </c>
      <c r="Q41" s="11">
        <f>[37]Janeiro!$B$20</f>
        <v>28.125000000000004</v>
      </c>
      <c r="R41" s="11">
        <f>[37]Janeiro!$B$21</f>
        <v>28.362499999999994</v>
      </c>
      <c r="S41" s="11">
        <f>[37]Janeiro!$B$22</f>
        <v>24.991666666666664</v>
      </c>
      <c r="T41" s="11">
        <f>[37]Janeiro!$B$23</f>
        <v>25.666666666666661</v>
      </c>
      <c r="U41" s="11">
        <f>[37]Janeiro!$B$24</f>
        <v>24.954166666666669</v>
      </c>
      <c r="V41" s="11">
        <f>[37]Janeiro!$B$25</f>
        <v>26.92916666666666</v>
      </c>
      <c r="W41" s="11">
        <f>[37]Janeiro!$B$26</f>
        <v>29.25833333333334</v>
      </c>
      <c r="X41" s="11">
        <f>[37]Janeiro!$B$27</f>
        <v>29.775000000000002</v>
      </c>
      <c r="Y41" s="11">
        <f>[37]Janeiro!$B$28</f>
        <v>27.070833333333336</v>
      </c>
      <c r="Z41" s="11">
        <f>[37]Janeiro!$B$29</f>
        <v>26.462499999999995</v>
      </c>
      <c r="AA41" s="11">
        <f>[37]Janeiro!$B$30</f>
        <v>26.795833333333334</v>
      </c>
      <c r="AB41" s="11">
        <f>[37]Janeiro!$B$31</f>
        <v>23.783333333333331</v>
      </c>
      <c r="AC41" s="11">
        <f>[37]Janeiro!$B$32</f>
        <v>23.904166666666665</v>
      </c>
      <c r="AD41" s="11">
        <f>[37]Janeiro!$B$33</f>
        <v>26.433333333333334</v>
      </c>
      <c r="AE41" s="11">
        <f>[37]Janeiro!$B$34</f>
        <v>26.866666666666664</v>
      </c>
      <c r="AF41" s="11">
        <f>[37]Janeiro!$B$35</f>
        <v>27.775000000000002</v>
      </c>
      <c r="AG41" s="138">
        <f t="shared" si="11"/>
        <v>26.72352150537634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[38]Janeiro!$B$5</f>
        <v>27.308333333333334</v>
      </c>
      <c r="C42" s="11">
        <f>[38]Janeiro!$B$6</f>
        <v>26.979166666666668</v>
      </c>
      <c r="D42" s="11">
        <f>[38]Janeiro!$B$7</f>
        <v>27.770833333333332</v>
      </c>
      <c r="E42" s="11">
        <f>[38]Janeiro!$B$8</f>
        <v>27.979166666666668</v>
      </c>
      <c r="F42" s="11">
        <f>[38]Janeiro!$B$9</f>
        <v>24.75</v>
      </c>
      <c r="G42" s="11">
        <f>[38]Janeiro!$B$10</f>
        <v>26.612499999999997</v>
      </c>
      <c r="H42" s="11">
        <f>[38]Janeiro!$B$11</f>
        <v>25.545833333333338</v>
      </c>
      <c r="I42" s="11">
        <f>[38]Janeiro!$B$12</f>
        <v>26.279166666666672</v>
      </c>
      <c r="J42" s="11">
        <f>[38]Janeiro!$B$13</f>
        <v>26.875000000000004</v>
      </c>
      <c r="K42" s="11">
        <f>[38]Janeiro!$B$14</f>
        <v>25.541666666666671</v>
      </c>
      <c r="L42" s="11">
        <f>[38]Janeiro!$B$15</f>
        <v>26.083333333333332</v>
      </c>
      <c r="M42" s="11">
        <f>[38]Janeiro!$B$16</f>
        <v>24.299999999999997</v>
      </c>
      <c r="N42" s="11">
        <f>[38]Janeiro!$B$17</f>
        <v>24.950000000000003</v>
      </c>
      <c r="O42" s="11">
        <f>[38]Janeiro!$B$18</f>
        <v>25.662499999999998</v>
      </c>
      <c r="P42" s="11">
        <f>[38]Janeiro!$B$19</f>
        <v>25.920833333333334</v>
      </c>
      <c r="Q42" s="11">
        <f>[38]Janeiro!$B$20</f>
        <v>27.533333333333331</v>
      </c>
      <c r="R42" s="11">
        <f>[38]Janeiro!$B$21</f>
        <v>28.900000000000002</v>
      </c>
      <c r="S42" s="11">
        <f>[38]Janeiro!$B$22</f>
        <v>26.545833333333331</v>
      </c>
      <c r="T42" s="11">
        <f>[38]Janeiro!$B$23</f>
        <v>24.004166666666666</v>
      </c>
      <c r="U42" s="11">
        <f>[38]Janeiro!$B$24</f>
        <v>25.166666666666668</v>
      </c>
      <c r="V42" s="11">
        <f>[38]Janeiro!$B$25</f>
        <v>27.125</v>
      </c>
      <c r="W42" s="11">
        <f>[38]Janeiro!$B$26</f>
        <v>28.770833333333339</v>
      </c>
      <c r="X42" s="11">
        <f>[38]Janeiro!$B$27</f>
        <v>30.104166666666661</v>
      </c>
      <c r="Y42" s="11">
        <f>[38]Janeiro!$B$28</f>
        <v>28.399999999999995</v>
      </c>
      <c r="Z42" s="11">
        <f>[38]Janeiro!$B$29</f>
        <v>27.545833333333334</v>
      </c>
      <c r="AA42" s="11">
        <f>[38]Janeiro!$B$30</f>
        <v>27.879166666666659</v>
      </c>
      <c r="AB42" s="11">
        <f>[38]Janeiro!$B$31</f>
        <v>25.295833333333334</v>
      </c>
      <c r="AC42" s="11">
        <f>[38]Janeiro!$B$32</f>
        <v>25.533333333333331</v>
      </c>
      <c r="AD42" s="11">
        <f>[38]Janeiro!$B$33</f>
        <v>26.329166666666666</v>
      </c>
      <c r="AE42" s="11">
        <f>[38]Janeiro!$B$34</f>
        <v>26.758333333333336</v>
      </c>
      <c r="AF42" s="11">
        <f>[38]Janeiro!$B$35</f>
        <v>27.795833333333334</v>
      </c>
      <c r="AG42" s="93">
        <f t="shared" ref="AG42" si="12">AVERAGE(B42:AF42)</f>
        <v>26.653091397849462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[39]Janeiro!$B$5</f>
        <v>27.087500000000002</v>
      </c>
      <c r="C43" s="11">
        <f>[39]Janeiro!$B$6</f>
        <v>28.120833333333326</v>
      </c>
      <c r="D43" s="11">
        <f>[39]Janeiro!$B$7</f>
        <v>28.316666666666666</v>
      </c>
      <c r="E43" s="11">
        <f>[39]Janeiro!$B$8</f>
        <v>27.670833333333331</v>
      </c>
      <c r="F43" s="11">
        <f>[39]Janeiro!$B$9</f>
        <v>25.36666666666666</v>
      </c>
      <c r="G43" s="11">
        <f>[39]Janeiro!$B$10</f>
        <v>26.629166666666674</v>
      </c>
      <c r="H43" s="11">
        <f>[39]Janeiro!$B$11</f>
        <v>27.24166666666666</v>
      </c>
      <c r="I43" s="11">
        <f>[39]Janeiro!$B$12</f>
        <v>26.654166666666669</v>
      </c>
      <c r="J43" s="11">
        <f>[39]Janeiro!$B$13</f>
        <v>28.337500000000002</v>
      </c>
      <c r="K43" s="11">
        <f>[39]Janeiro!$B$14</f>
        <v>27.687500000000004</v>
      </c>
      <c r="L43" s="11">
        <f>[39]Janeiro!$B$15</f>
        <v>27.1875</v>
      </c>
      <c r="M43" s="11">
        <f>[39]Janeiro!$B$16</f>
        <v>26.833333333333332</v>
      </c>
      <c r="N43" s="11">
        <f>[39]Janeiro!$B$17</f>
        <v>27.670833333333331</v>
      </c>
      <c r="O43" s="11">
        <f>[39]Janeiro!$B$18</f>
        <v>27.804166666666664</v>
      </c>
      <c r="P43" s="11">
        <f>[39]Janeiro!$B$19</f>
        <v>27.375000000000004</v>
      </c>
      <c r="Q43" s="11">
        <f>[39]Janeiro!$B$20</f>
        <v>27.391666666666669</v>
      </c>
      <c r="R43" s="11">
        <f>[39]Janeiro!$B$21</f>
        <v>28.262499999999992</v>
      </c>
      <c r="S43" s="11">
        <f>[39]Janeiro!$B$22</f>
        <v>25.795833333333334</v>
      </c>
      <c r="T43" s="11">
        <f>[39]Janeiro!$B$23</f>
        <v>25.320833333333336</v>
      </c>
      <c r="U43" s="11">
        <f>[39]Janeiro!$B$24</f>
        <v>25.612499999999997</v>
      </c>
      <c r="V43" s="11">
        <f>[39]Janeiro!$B$25</f>
        <v>27.2</v>
      </c>
      <c r="W43" s="11">
        <f>[39]Janeiro!$B$26</f>
        <v>29.095833333333342</v>
      </c>
      <c r="X43" s="11">
        <f>[39]Janeiro!$B$27</f>
        <v>28.854166666666668</v>
      </c>
      <c r="Y43" s="11">
        <f>[39]Janeiro!$B$28</f>
        <v>26.808333333333337</v>
      </c>
      <c r="Z43" s="11">
        <f>[39]Janeiro!$B$29</f>
        <v>26.420833333333334</v>
      </c>
      <c r="AA43" s="11">
        <f>[39]Janeiro!$B$30</f>
        <v>26.2</v>
      </c>
      <c r="AB43" s="11">
        <f>[39]Janeiro!$B$31</f>
        <v>24.720833333333331</v>
      </c>
      <c r="AC43" s="11">
        <f>[39]Janeiro!$B$32</f>
        <v>25.404166666666669</v>
      </c>
      <c r="AD43" s="11">
        <f>[39]Janeiro!$B$33</f>
        <v>27.266666666666669</v>
      </c>
      <c r="AE43" s="11">
        <f>[39]Janeiro!$B$34</f>
        <v>27.604166666666661</v>
      </c>
      <c r="AF43" s="11">
        <f>[39]Janeiro!$B$35</f>
        <v>27.045833333333331</v>
      </c>
      <c r="AG43" s="138">
        <f>AVERAGE(B43:AF43)</f>
        <v>27.064112903225809</v>
      </c>
      <c r="AI43" s="12" t="s">
        <v>47</v>
      </c>
      <c r="AJ43" t="s">
        <v>47</v>
      </c>
    </row>
    <row r="44" spans="1:38" x14ac:dyDescent="0.2">
      <c r="A44" s="58" t="s">
        <v>18</v>
      </c>
      <c r="B44" s="11">
        <f>[40]Janeiro!$B$5</f>
        <v>23.912500000000005</v>
      </c>
      <c r="C44" s="11">
        <f>[40]Janeiro!$B$6</f>
        <v>24.887500000000003</v>
      </c>
      <c r="D44" s="11">
        <f>[40]Janeiro!$B$7</f>
        <v>25.758333333333336</v>
      </c>
      <c r="E44" s="11">
        <f>[40]Janeiro!$B$8</f>
        <v>25.983333333333334</v>
      </c>
      <c r="F44" s="11">
        <f>[40]Janeiro!$B$9</f>
        <v>24.137500000000003</v>
      </c>
      <c r="G44" s="11">
        <f>[40]Janeiro!$B$10</f>
        <v>24.895833333333332</v>
      </c>
      <c r="H44" s="11">
        <f>[40]Janeiro!$B$11</f>
        <v>23.895833333333332</v>
      </c>
      <c r="I44" s="11">
        <f>[40]Janeiro!$B$12</f>
        <v>24.200000000000003</v>
      </c>
      <c r="J44" s="11">
        <f>[40]Janeiro!$B$13</f>
        <v>24.704166666666669</v>
      </c>
      <c r="K44" s="11">
        <f>[40]Janeiro!$B$14</f>
        <v>25.108333333333338</v>
      </c>
      <c r="L44" s="11">
        <f>[40]Janeiro!$B$15</f>
        <v>23.941666666666666</v>
      </c>
      <c r="M44" s="11">
        <f>[40]Janeiro!$B$16</f>
        <v>24.241666666666664</v>
      </c>
      <c r="N44" s="11">
        <f>[40]Janeiro!$B$17</f>
        <v>24.666666666666671</v>
      </c>
      <c r="O44" s="11">
        <f>[40]Janeiro!$B$18</f>
        <v>25.375000000000004</v>
      </c>
      <c r="P44" s="11">
        <f>[40]Janeiro!$B$19</f>
        <v>25.208333333333329</v>
      </c>
      <c r="Q44" s="11">
        <f>[40]Janeiro!$B$20</f>
        <v>25.983333333333334</v>
      </c>
      <c r="R44" s="11">
        <f>[40]Janeiro!$B$21</f>
        <v>26.854166666666668</v>
      </c>
      <c r="S44" s="11">
        <f>[40]Janeiro!$B$22</f>
        <v>24.408333333333335</v>
      </c>
      <c r="T44" s="11">
        <f>[40]Janeiro!$B$23</f>
        <v>24.204166666666669</v>
      </c>
      <c r="U44" s="11">
        <f>[40]Janeiro!$B$24</f>
        <v>23.804166666666664</v>
      </c>
      <c r="V44" s="11">
        <f>[40]Janeiro!$B$25</f>
        <v>24.883333333333329</v>
      </c>
      <c r="W44" s="11">
        <f>[40]Janeiro!$B$26</f>
        <v>26.412500000000005</v>
      </c>
      <c r="X44" s="11">
        <f>[40]Janeiro!$B$27</f>
        <v>27.295833333333345</v>
      </c>
      <c r="Y44" s="11">
        <f>[40]Janeiro!$B$28</f>
        <v>24.891666666666669</v>
      </c>
      <c r="Z44" s="11">
        <f>[40]Janeiro!$B$29</f>
        <v>24.587500000000002</v>
      </c>
      <c r="AA44" s="11">
        <f>[40]Janeiro!$B$30</f>
        <v>24.370833333333337</v>
      </c>
      <c r="AB44" s="11">
        <f>[40]Janeiro!$B$31</f>
        <v>22.916666666666668</v>
      </c>
      <c r="AC44" s="11">
        <f>[40]Janeiro!$B$32</f>
        <v>22.337500000000002</v>
      </c>
      <c r="AD44" s="11">
        <f>[40]Janeiro!$B$33</f>
        <v>23.891666666666666</v>
      </c>
      <c r="AE44" s="11">
        <f>[40]Janeiro!$B$34</f>
        <v>25.074999999999999</v>
      </c>
      <c r="AF44" s="11">
        <f>[40]Janeiro!$B$35</f>
        <v>25.824999999999999</v>
      </c>
      <c r="AG44" s="93">
        <f t="shared" ref="AG44:AG45" si="13">AVERAGE(B44:AF44)</f>
        <v>24.795430107526887</v>
      </c>
      <c r="AK44" t="s">
        <v>47</v>
      </c>
    </row>
    <row r="45" spans="1:38" x14ac:dyDescent="0.2">
      <c r="A45" s="58" t="s">
        <v>162</v>
      </c>
      <c r="B45" s="11">
        <f>[41]Janeiro!$B$5</f>
        <v>27.299999999999997</v>
      </c>
      <c r="C45" s="11">
        <f>[41]Janeiro!$B$6</f>
        <v>28.416666666666661</v>
      </c>
      <c r="D45" s="11">
        <f>[41]Janeiro!$B$7</f>
        <v>28.516666666666669</v>
      </c>
      <c r="E45" s="11">
        <f>[41]Janeiro!$B$8</f>
        <v>26.529166666666665</v>
      </c>
      <c r="F45" s="11">
        <f>[41]Janeiro!$B$9</f>
        <v>25.337500000000006</v>
      </c>
      <c r="G45" s="11">
        <f>[41]Janeiro!$B$10</f>
        <v>24.954166666666669</v>
      </c>
      <c r="H45" s="11">
        <f>[41]Janeiro!$B$11</f>
        <v>27.762500000000003</v>
      </c>
      <c r="I45" s="11">
        <f>[41]Janeiro!$B$12</f>
        <v>27.591666666666669</v>
      </c>
      <c r="J45" s="11">
        <f>[41]Janeiro!$B$13</f>
        <v>28.329166666666669</v>
      </c>
      <c r="K45" s="11">
        <f>[41]Janeiro!$B$14</f>
        <v>27.699999999999992</v>
      </c>
      <c r="L45" s="11">
        <f>[41]Janeiro!$B$15</f>
        <v>27.612499999999997</v>
      </c>
      <c r="M45" s="11">
        <f>[41]Janeiro!$B$16</f>
        <v>26.608333333333334</v>
      </c>
      <c r="N45" s="11">
        <f>[41]Janeiro!$B$17</f>
        <v>27.316666666666677</v>
      </c>
      <c r="O45" s="11">
        <f>[41]Janeiro!$B$18</f>
        <v>27.779166666666669</v>
      </c>
      <c r="P45" s="11">
        <f>[41]Janeiro!$B$19</f>
        <v>28.524999999999995</v>
      </c>
      <c r="Q45" s="11">
        <f>[41]Janeiro!$B$20</f>
        <v>28.8</v>
      </c>
      <c r="R45" s="11">
        <f>[41]Janeiro!$B$21</f>
        <v>27.916666666666671</v>
      </c>
      <c r="S45" s="11">
        <f>[41]Janeiro!$B$22</f>
        <v>27.162499999999998</v>
      </c>
      <c r="T45" s="11">
        <f>[41]Janeiro!$B$23</f>
        <v>26.775000000000006</v>
      </c>
      <c r="U45" s="11">
        <f>[41]Janeiro!$B$24</f>
        <v>26.400000000000002</v>
      </c>
      <c r="V45" s="11">
        <f>[41]Janeiro!$B$25</f>
        <v>27.854166666666668</v>
      </c>
      <c r="W45" s="11">
        <f>[41]Janeiro!$B$26</f>
        <v>30.025000000000002</v>
      </c>
      <c r="X45" s="11">
        <f>[41]Janeiro!$B$27</f>
        <v>30.133333333333329</v>
      </c>
      <c r="Y45" s="11">
        <f>[41]Janeiro!$B$28</f>
        <v>28.07083333333334</v>
      </c>
      <c r="Z45" s="11">
        <f>[41]Janeiro!$B$29</f>
        <v>27.291666666666668</v>
      </c>
      <c r="AA45" s="11">
        <f>[41]Janeiro!$B$30</f>
        <v>25.824999999999999</v>
      </c>
      <c r="AB45" s="11">
        <f>[41]Janeiro!$B$31</f>
        <v>23.925000000000001</v>
      </c>
      <c r="AC45" s="11">
        <f>[41]Janeiro!$B$32</f>
        <v>26.395833333333339</v>
      </c>
      <c r="AD45" s="11">
        <f>[41]Janeiro!$B$33</f>
        <v>27.791666666666661</v>
      </c>
      <c r="AE45" s="11">
        <f>[41]Janeiro!$B$34</f>
        <v>28.849999999999998</v>
      </c>
      <c r="AF45" s="11">
        <f>[41]Janeiro!$B$35</f>
        <v>29.725000000000005</v>
      </c>
      <c r="AG45" s="138">
        <f t="shared" si="13"/>
        <v>27.523252688172043</v>
      </c>
    </row>
    <row r="46" spans="1:38" x14ac:dyDescent="0.2">
      <c r="A46" s="58" t="s">
        <v>19</v>
      </c>
      <c r="B46" s="11">
        <f>[42]Janeiro!$B$5</f>
        <v>27.862500000000001</v>
      </c>
      <c r="C46" s="11">
        <f>[42]Janeiro!$B$6</f>
        <v>26.724999999999994</v>
      </c>
      <c r="D46" s="11">
        <f>[42]Janeiro!$B$7</f>
        <v>27.733333333333338</v>
      </c>
      <c r="E46" s="11">
        <f>[42]Janeiro!$B$8</f>
        <v>27.387499999999999</v>
      </c>
      <c r="F46" s="11">
        <f>[42]Janeiro!$B$9</f>
        <v>24.462499999999995</v>
      </c>
      <c r="G46" s="11">
        <f>[42]Janeiro!$B$10</f>
        <v>25.020833333333332</v>
      </c>
      <c r="H46" s="11">
        <f>[42]Janeiro!$B$11</f>
        <v>24.870833333333323</v>
      </c>
      <c r="I46" s="11">
        <f>[42]Janeiro!$B$12</f>
        <v>24.229166666666668</v>
      </c>
      <c r="J46" s="11">
        <f>[42]Janeiro!$B$13</f>
        <v>27.099999999999998</v>
      </c>
      <c r="K46" s="11">
        <f>[42]Janeiro!$B$14</f>
        <v>26.916666666666668</v>
      </c>
      <c r="L46" s="11">
        <f>[42]Janeiro!$B$15</f>
        <v>25.208333333333332</v>
      </c>
      <c r="M46" s="11">
        <f>[42]Janeiro!$B$16</f>
        <v>25.916666666666668</v>
      </c>
      <c r="N46" s="11">
        <f>[42]Janeiro!$B$17</f>
        <v>25.191666666666674</v>
      </c>
      <c r="O46" s="11">
        <f>[42]Janeiro!$B$18</f>
        <v>27.079166666666662</v>
      </c>
      <c r="P46" s="11">
        <f>[42]Janeiro!$B$19</f>
        <v>26.4375</v>
      </c>
      <c r="Q46" s="11">
        <f>[42]Janeiro!$B$20</f>
        <v>27.762499999999999</v>
      </c>
      <c r="R46" s="11">
        <f>[42]Janeiro!$B$21</f>
        <v>29.145833333333332</v>
      </c>
      <c r="S46" s="11">
        <f>[42]Janeiro!$B$22</f>
        <v>26.970833333333331</v>
      </c>
      <c r="T46" s="11">
        <f>[42]Janeiro!$B$23</f>
        <v>24.062499999999996</v>
      </c>
      <c r="U46" s="11">
        <f>[42]Janeiro!$B$24</f>
        <v>23.241666666666664</v>
      </c>
      <c r="V46" s="11">
        <f>[42]Janeiro!$B$25</f>
        <v>26.175000000000001</v>
      </c>
      <c r="W46" s="11">
        <f>[42]Janeiro!$B$26</f>
        <v>28.166666666666668</v>
      </c>
      <c r="X46" s="11">
        <f>[42]Janeiro!$B$27</f>
        <v>29.641666666666666</v>
      </c>
      <c r="Y46" s="11">
        <f>[42]Janeiro!$B$28</f>
        <v>25.154166666666669</v>
      </c>
      <c r="Z46" s="11">
        <f>[42]Janeiro!$B$29</f>
        <v>26.495833333333334</v>
      </c>
      <c r="AA46" s="11">
        <f>[42]Janeiro!$B$30</f>
        <v>26.674999999999994</v>
      </c>
      <c r="AB46" s="11">
        <f>[42]Janeiro!$B$31</f>
        <v>26.670833333333334</v>
      </c>
      <c r="AC46" s="11">
        <f>[42]Janeiro!$B$32</f>
        <v>24.629166666666666</v>
      </c>
      <c r="AD46" s="11">
        <f>[42]Janeiro!$B$33</f>
        <v>26.112500000000001</v>
      </c>
      <c r="AE46" s="11">
        <f>[42]Janeiro!$B$34</f>
        <v>27.583333333333332</v>
      </c>
      <c r="AF46" s="11">
        <f>[42]Janeiro!$B$35</f>
        <v>28.224999999999994</v>
      </c>
      <c r="AG46" s="93">
        <f t="shared" ref="AG46:AG49" si="14">AVERAGE(B46:AF46)</f>
        <v>26.414650537634405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[43]Janeiro!$B$5</f>
        <v>26.562499999999989</v>
      </c>
      <c r="C47" s="11">
        <f>[43]Janeiro!$B$6</f>
        <v>26.516666666666666</v>
      </c>
      <c r="D47" s="11">
        <f>[43]Janeiro!$B$7</f>
        <v>28</v>
      </c>
      <c r="E47" s="11">
        <f>[43]Janeiro!$B$8</f>
        <v>28.354166666666661</v>
      </c>
      <c r="F47" s="11">
        <f>[43]Janeiro!$B$9</f>
        <v>24.649999999999995</v>
      </c>
      <c r="G47" s="11">
        <f>[43]Janeiro!$B$10</f>
        <v>26.287499999999994</v>
      </c>
      <c r="H47" s="11">
        <f>[43]Janeiro!$B$11</f>
        <v>24.933333333333341</v>
      </c>
      <c r="I47" s="11">
        <f>[43]Janeiro!$B$12</f>
        <v>25.375</v>
      </c>
      <c r="J47" s="11">
        <f>[43]Janeiro!$B$13</f>
        <v>26.908333333333331</v>
      </c>
      <c r="K47" s="11">
        <f>[43]Janeiro!$B$14</f>
        <v>26.283333333333335</v>
      </c>
      <c r="L47" s="11">
        <f>[43]Janeiro!$B$15</f>
        <v>25.049999999999997</v>
      </c>
      <c r="M47" s="11">
        <f>[43]Janeiro!$B$16</f>
        <v>25.016666666666666</v>
      </c>
      <c r="N47" s="11">
        <f>[43]Janeiro!$B$17</f>
        <v>26.591666666666672</v>
      </c>
      <c r="O47" s="11">
        <f>[43]Janeiro!$B$18</f>
        <v>27.370833333333337</v>
      </c>
      <c r="P47" s="11">
        <f>[43]Janeiro!$B$19</f>
        <v>27.604166666666668</v>
      </c>
      <c r="Q47" s="11">
        <f>[43]Janeiro!$B$20</f>
        <v>28.491666666666671</v>
      </c>
      <c r="R47" s="11">
        <f>[43]Janeiro!$B$21</f>
        <v>28.920833333333334</v>
      </c>
      <c r="S47" s="11">
        <f>[43]Janeiro!$B$22</f>
        <v>26.270833333333332</v>
      </c>
      <c r="T47" s="11">
        <f>[43]Janeiro!$B$23</f>
        <v>23.191666666666666</v>
      </c>
      <c r="U47" s="11">
        <f>[43]Janeiro!$B$24</f>
        <v>24.337500000000002</v>
      </c>
      <c r="V47" s="11">
        <f>[43]Janeiro!$B$25</f>
        <v>26.891666666666666</v>
      </c>
      <c r="W47" s="11">
        <f>[43]Janeiro!$B$26</f>
        <v>29.074999999999999</v>
      </c>
      <c r="X47" s="11">
        <f>[43]Janeiro!$B$27</f>
        <v>30.75</v>
      </c>
      <c r="Y47" s="11">
        <f>[43]Janeiro!$B$28</f>
        <v>27.195833333333329</v>
      </c>
      <c r="Z47" s="11">
        <f>[43]Janeiro!$B$29</f>
        <v>26.583333333333329</v>
      </c>
      <c r="AA47" s="11">
        <f>[43]Janeiro!$B$30</f>
        <v>27.887499999999999</v>
      </c>
      <c r="AB47" s="11">
        <f>[43]Janeiro!$B$31</f>
        <v>24.650000000000006</v>
      </c>
      <c r="AC47" s="11">
        <f>[43]Janeiro!$B$32</f>
        <v>24.324999999999999</v>
      </c>
      <c r="AD47" s="11">
        <f>[43]Janeiro!$B$33</f>
        <v>25.033333333333331</v>
      </c>
      <c r="AE47" s="11">
        <f>[43]Janeiro!$B$34</f>
        <v>26.174999999999997</v>
      </c>
      <c r="AF47" s="11">
        <f>[43]Janeiro!$B$35</f>
        <v>27.187499999999996</v>
      </c>
      <c r="AG47" s="93">
        <f t="shared" si="14"/>
        <v>26.531317204301079</v>
      </c>
      <c r="AK47" t="s">
        <v>47</v>
      </c>
    </row>
    <row r="48" spans="1:38" x14ac:dyDescent="0.2">
      <c r="A48" s="58" t="s">
        <v>44</v>
      </c>
      <c r="B48" s="11">
        <f>[44]Janeiro!$B$5</f>
        <v>24.63333333333334</v>
      </c>
      <c r="C48" s="11">
        <f>[44]Janeiro!$B$6</f>
        <v>26.137500000000006</v>
      </c>
      <c r="D48" s="11">
        <f>[44]Janeiro!$B$7</f>
        <v>26.858333333333331</v>
      </c>
      <c r="E48" s="11">
        <f>[44]Janeiro!$B$8</f>
        <v>25.683333333333334</v>
      </c>
      <c r="F48" s="11">
        <f>[44]Janeiro!$B$9</f>
        <v>23.891666666666662</v>
      </c>
      <c r="G48" s="11">
        <f>[44]Janeiro!$B$10</f>
        <v>25.729166666666671</v>
      </c>
      <c r="H48" s="11">
        <f>[44]Janeiro!$B$11</f>
        <v>25.291666666666668</v>
      </c>
      <c r="I48" s="11">
        <f>[44]Janeiro!$B$12</f>
        <v>25.987499999999997</v>
      </c>
      <c r="J48" s="11">
        <f>[44]Janeiro!$B$13</f>
        <v>24.616666666666664</v>
      </c>
      <c r="K48" s="11">
        <f>[44]Janeiro!$B$14</f>
        <v>25.520833333333329</v>
      </c>
      <c r="L48" s="11">
        <f>[44]Janeiro!$B$15</f>
        <v>24.520833333333329</v>
      </c>
      <c r="M48" s="11">
        <f>[44]Janeiro!$B$16</f>
        <v>25.145833333333329</v>
      </c>
      <c r="N48" s="11">
        <f>[44]Janeiro!$B$17</f>
        <v>25.104166666666661</v>
      </c>
      <c r="O48" s="11">
        <f>[44]Janeiro!$B$18</f>
        <v>26.762500000000003</v>
      </c>
      <c r="P48" s="11">
        <f>[44]Janeiro!$B$19</f>
        <v>25.549999999999997</v>
      </c>
      <c r="Q48" s="11">
        <f>[44]Janeiro!$B$20</f>
        <v>26.558333333333337</v>
      </c>
      <c r="R48" s="11">
        <f>[44]Janeiro!$B$21</f>
        <v>27.579166666666666</v>
      </c>
      <c r="S48" s="11">
        <f>[44]Janeiro!$B$22</f>
        <v>25.558333333333337</v>
      </c>
      <c r="T48" s="11">
        <f>[44]Janeiro!$B$23</f>
        <v>24.725000000000005</v>
      </c>
      <c r="U48" s="11">
        <f>[44]Janeiro!$B$24</f>
        <v>23.404166666666665</v>
      </c>
      <c r="V48" s="11">
        <f>[44]Janeiro!$B$25</f>
        <v>25.574999999999999</v>
      </c>
      <c r="W48" s="11">
        <f>[44]Janeiro!$B$26</f>
        <v>26.741666666666664</v>
      </c>
      <c r="X48" s="11">
        <f>[44]Janeiro!$B$27</f>
        <v>26.654166666666669</v>
      </c>
      <c r="Y48" s="11">
        <f>[44]Janeiro!$B$28</f>
        <v>25.454166666666666</v>
      </c>
      <c r="Z48" s="11">
        <f>[44]Janeiro!$B$29</f>
        <v>24.975000000000005</v>
      </c>
      <c r="AA48" s="11">
        <f>[44]Janeiro!$B$30</f>
        <v>25.974999999999998</v>
      </c>
      <c r="AB48" s="11">
        <f>[44]Janeiro!$B$31</f>
        <v>23.391666666666669</v>
      </c>
      <c r="AC48" s="11">
        <f>[44]Janeiro!$B$32</f>
        <v>24.279166666666665</v>
      </c>
      <c r="AD48" s="11">
        <f>[44]Janeiro!$B$33</f>
        <v>24.954166666666669</v>
      </c>
      <c r="AE48" s="11">
        <f>[44]Janeiro!$B$34</f>
        <v>24.433333333333326</v>
      </c>
      <c r="AF48" s="11">
        <f>[44]Janeiro!$B$35</f>
        <v>25.17916666666666</v>
      </c>
      <c r="AG48" s="93">
        <f t="shared" si="14"/>
        <v>25.382930107526882</v>
      </c>
      <c r="AH48" s="12" t="s">
        <v>47</v>
      </c>
      <c r="AI48" s="12" t="s">
        <v>47</v>
      </c>
    </row>
    <row r="49" spans="1:37" x14ac:dyDescent="0.2">
      <c r="A49" s="58" t="s">
        <v>20</v>
      </c>
      <c r="B49" s="11">
        <f>[45]Janeiro!$B$5</f>
        <v>26.741666666666664</v>
      </c>
      <c r="C49" s="11">
        <f>[45]Janeiro!$B$6</f>
        <v>29.287500000000005</v>
      </c>
      <c r="D49" s="11">
        <f>[45]Janeiro!$B$7</f>
        <v>30.112499999999997</v>
      </c>
      <c r="E49" s="11">
        <f>[45]Janeiro!$B$8</f>
        <v>29.141666666666666</v>
      </c>
      <c r="F49" s="11">
        <f>[45]Janeiro!$B$9</f>
        <v>26.775000000000002</v>
      </c>
      <c r="G49" s="11">
        <f>[45]Janeiro!$B$10</f>
        <v>25.804166666666671</v>
      </c>
      <c r="H49" s="11">
        <f>[45]Janeiro!$B$11</f>
        <v>28.820833333333336</v>
      </c>
      <c r="I49" s="11">
        <f>[45]Janeiro!$B$12</f>
        <v>28.670833333333334</v>
      </c>
      <c r="J49" s="11">
        <f>[45]Janeiro!$B$13</f>
        <v>30.141666666666669</v>
      </c>
      <c r="K49" s="11">
        <f>[45]Janeiro!$B$14</f>
        <v>28.195833333333336</v>
      </c>
      <c r="L49" s="11">
        <f>[45]Janeiro!$B$15</f>
        <v>29.066666666666677</v>
      </c>
      <c r="M49" s="11">
        <f>[45]Janeiro!$B$16</f>
        <v>28.674999999999997</v>
      </c>
      <c r="N49" s="11">
        <f>[45]Janeiro!$B$17</f>
        <v>29.49166666666666</v>
      </c>
      <c r="O49" s="11">
        <f>[45]Janeiro!$B$18</f>
        <v>29.608333333333331</v>
      </c>
      <c r="P49" s="11">
        <f>[45]Janeiro!$B$19</f>
        <v>30.395833333333332</v>
      </c>
      <c r="Q49" s="11">
        <f>[45]Janeiro!$B$20</f>
        <v>31.162500000000005</v>
      </c>
      <c r="R49" s="11">
        <f>[45]Janeiro!$B$21</f>
        <v>29.541666666666668</v>
      </c>
      <c r="S49" s="11">
        <f>[45]Janeiro!$B$22</f>
        <v>27.974999999999998</v>
      </c>
      <c r="T49" s="11">
        <f>[45]Janeiro!$B$23</f>
        <v>28.516666666666669</v>
      </c>
      <c r="U49" s="11">
        <f>[45]Janeiro!$B$24</f>
        <v>26.370833333333337</v>
      </c>
      <c r="V49" s="11">
        <f>[45]Janeiro!$B$25</f>
        <v>29.900000000000009</v>
      </c>
      <c r="W49" s="11">
        <f>[45]Janeiro!$B$26</f>
        <v>31.879166666666663</v>
      </c>
      <c r="X49" s="11">
        <f>[45]Janeiro!$B$27</f>
        <v>31.362500000000001</v>
      </c>
      <c r="Y49" s="11">
        <f>[45]Janeiro!$B$28</f>
        <v>28.662500000000005</v>
      </c>
      <c r="Z49" s="11">
        <f>[45]Janeiro!$B$29</f>
        <v>27.895833333333339</v>
      </c>
      <c r="AA49" s="11">
        <f>[45]Janeiro!$B$30</f>
        <v>26.904166666666669</v>
      </c>
      <c r="AB49" s="11">
        <f>[45]Janeiro!$B$31</f>
        <v>25.066666666666666</v>
      </c>
      <c r="AC49" s="11">
        <f>[45]Janeiro!$B$32</f>
        <v>28.062499999999996</v>
      </c>
      <c r="AD49" s="11">
        <f>[45]Janeiro!$B$33</f>
        <v>29.312500000000004</v>
      </c>
      <c r="AE49" s="11">
        <f>[45]Janeiro!$B$34</f>
        <v>30.591666666666665</v>
      </c>
      <c r="AF49" s="11">
        <f>[45]Janeiro!$B$35</f>
        <v>29.837500000000002</v>
      </c>
      <c r="AG49" s="93">
        <f t="shared" si="14"/>
        <v>28.837768817204307</v>
      </c>
      <c r="AI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5">AVERAGE(B5:B49)</f>
        <v>27.185271317829457</v>
      </c>
      <c r="C50" s="13">
        <f t="shared" si="15"/>
        <v>27.457639419404128</v>
      </c>
      <c r="D50" s="13">
        <f t="shared" si="15"/>
        <v>28.292216703750796</v>
      </c>
      <c r="E50" s="13">
        <f t="shared" si="15"/>
        <v>27.931679456906739</v>
      </c>
      <c r="F50" s="13">
        <f t="shared" si="15"/>
        <v>25.200307166712633</v>
      </c>
      <c r="G50" s="13">
        <f t="shared" si="15"/>
        <v>26.353711334961336</v>
      </c>
      <c r="H50" s="13">
        <f t="shared" si="15"/>
        <v>26.266686046511644</v>
      </c>
      <c r="I50" s="13">
        <f t="shared" si="15"/>
        <v>26.078703654986146</v>
      </c>
      <c r="J50" s="13">
        <f t="shared" si="15"/>
        <v>27.187581599347205</v>
      </c>
      <c r="K50" s="13">
        <f t="shared" si="15"/>
        <v>26.723156785075393</v>
      </c>
      <c r="L50" s="13">
        <f t="shared" si="15"/>
        <v>26.371498988877647</v>
      </c>
      <c r="M50" s="13">
        <f t="shared" si="15"/>
        <v>25.921531007751938</v>
      </c>
      <c r="N50" s="13">
        <f t="shared" si="15"/>
        <v>26.606326949384396</v>
      </c>
      <c r="O50" s="13">
        <f t="shared" si="15"/>
        <v>27.768509019220335</v>
      </c>
      <c r="P50" s="13">
        <f t="shared" si="15"/>
        <v>27.978025998622595</v>
      </c>
      <c r="Q50" s="13">
        <f t="shared" si="15"/>
        <v>28.34545195456618</v>
      </c>
      <c r="R50" s="13">
        <f t="shared" si="15"/>
        <v>29.106731646146837</v>
      </c>
      <c r="S50" s="13">
        <f t="shared" si="15"/>
        <v>26.389767441860464</v>
      </c>
      <c r="T50" s="13">
        <f t="shared" si="15"/>
        <v>24.827374601003193</v>
      </c>
      <c r="U50" s="13">
        <f t="shared" si="15"/>
        <v>25.187623874833182</v>
      </c>
      <c r="V50" s="13">
        <f t="shared" si="15"/>
        <v>27.32393437160195</v>
      </c>
      <c r="W50" s="13">
        <f t="shared" si="15"/>
        <v>29.156104651162792</v>
      </c>
      <c r="X50" s="13">
        <f t="shared" si="15"/>
        <v>30.052526219790252</v>
      </c>
      <c r="Y50" s="13">
        <f t="shared" si="15"/>
        <v>27.52431389222356</v>
      </c>
      <c r="Z50" s="13">
        <f t="shared" si="15"/>
        <v>27.245936318972024</v>
      </c>
      <c r="AA50" s="13">
        <f t="shared" si="15"/>
        <v>27.342707641196011</v>
      </c>
      <c r="AB50" s="13">
        <f t="shared" si="15"/>
        <v>25.74663395316804</v>
      </c>
      <c r="AC50" s="13">
        <f t="shared" si="15"/>
        <v>25.259359664458351</v>
      </c>
      <c r="AD50" s="13">
        <f t="shared" si="15"/>
        <v>26.562684537684536</v>
      </c>
      <c r="AE50" s="13">
        <f t="shared" si="15"/>
        <v>27.494520227579439</v>
      </c>
      <c r="AF50" s="13">
        <f t="shared" ref="AF50" si="16">AVERAGE(AF5:AF49)</f>
        <v>28.069738427979885</v>
      </c>
      <c r="AG50" s="92">
        <f>AVERAGE(AG5:AG49)</f>
        <v>27.085673642239421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7"/>
      <c r="AG52" s="88"/>
      <c r="AI52" s="1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</row>
    <row r="62" spans="1:37" x14ac:dyDescent="0.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tabSelected="1" zoomScale="90" zoomScaleNormal="90" workbookViewId="0">
      <selection activeCell="AK66" sqref="AK66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6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69"/>
    </row>
    <row r="2" spans="1:35" s="4" customFormat="1" ht="20.100000000000001" customHeight="1" x14ac:dyDescent="0.2">
      <c r="A2" s="149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4"/>
      <c r="AI2" s="105"/>
    </row>
    <row r="3" spans="1:35" s="5" customFormat="1" ht="20.100000000000001" customHeight="1" x14ac:dyDescent="0.2">
      <c r="A3" s="149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78">
        <v>30</v>
      </c>
      <c r="AF3" s="155">
        <v>31</v>
      </c>
      <c r="AG3" s="125" t="s">
        <v>39</v>
      </c>
      <c r="AH3" s="107" t="s">
        <v>37</v>
      </c>
      <c r="AI3" s="115" t="s">
        <v>225</v>
      </c>
    </row>
    <row r="4" spans="1:35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6"/>
      <c r="AF4" s="156"/>
      <c r="AG4" s="119" t="s">
        <v>35</v>
      </c>
      <c r="AH4" s="108" t="s">
        <v>35</v>
      </c>
      <c r="AI4" s="104" t="s">
        <v>35</v>
      </c>
    </row>
    <row r="5" spans="1:35" s="5" customFormat="1" x14ac:dyDescent="0.2">
      <c r="A5" s="58" t="s">
        <v>40</v>
      </c>
      <c r="B5" s="129">
        <f>[1]Janeiro!$K$5</f>
        <v>9.1999999999999993</v>
      </c>
      <c r="C5" s="129">
        <f>[1]Janeiro!$K$6</f>
        <v>5</v>
      </c>
      <c r="D5" s="129">
        <f>[1]Janeiro!$K$7</f>
        <v>0</v>
      </c>
      <c r="E5" s="129">
        <f>[1]Janeiro!$K$8</f>
        <v>0</v>
      </c>
      <c r="F5" s="129">
        <f>[1]Janeiro!$K$9</f>
        <v>11.999999999999998</v>
      </c>
      <c r="G5" s="129">
        <f>[1]Janeiro!$K$10</f>
        <v>3.2</v>
      </c>
      <c r="H5" s="129">
        <f>[1]Janeiro!$K$11</f>
        <v>0.4</v>
      </c>
      <c r="I5" s="129">
        <f>[1]Janeiro!$K$12</f>
        <v>5.0000000000000009</v>
      </c>
      <c r="J5" s="129">
        <f>[1]Janeiro!$K$13</f>
        <v>0</v>
      </c>
      <c r="K5" s="129">
        <f>[1]Janeiro!$K$14</f>
        <v>0</v>
      </c>
      <c r="L5" s="129">
        <f>[1]Janeiro!$K$15</f>
        <v>0</v>
      </c>
      <c r="M5" s="129">
        <f>[1]Janeiro!$K$16</f>
        <v>0</v>
      </c>
      <c r="N5" s="129">
        <f>[1]Janeiro!$K$17</f>
        <v>0</v>
      </c>
      <c r="O5" s="129">
        <f>[1]Janeiro!$K$18</f>
        <v>0</v>
      </c>
      <c r="P5" s="129">
        <f>[1]Janeiro!$K$19</f>
        <v>0</v>
      </c>
      <c r="Q5" s="129">
        <f>[1]Janeiro!$K$20</f>
        <v>20.8</v>
      </c>
      <c r="R5" s="129">
        <f>[1]Janeiro!$K$21</f>
        <v>0.2</v>
      </c>
      <c r="S5" s="129">
        <f>[1]Janeiro!$K$22</f>
        <v>27</v>
      </c>
      <c r="T5" s="129">
        <f>[1]Janeiro!$K$23</f>
        <v>9.6</v>
      </c>
      <c r="U5" s="129">
        <f>[1]Janeiro!$K$24</f>
        <v>32.400000000000006</v>
      </c>
      <c r="V5" s="129">
        <f>[1]Janeiro!$K$25</f>
        <v>0</v>
      </c>
      <c r="W5" s="129">
        <f>[1]Janeiro!$K$26</f>
        <v>0</v>
      </c>
      <c r="X5" s="129">
        <f>[1]Janeiro!$K$27</f>
        <v>4.6000000000000005</v>
      </c>
      <c r="Y5" s="129">
        <f>[1]Janeiro!$K$28</f>
        <v>0</v>
      </c>
      <c r="Z5" s="129">
        <f>[1]Janeiro!$K$29</f>
        <v>1.2</v>
      </c>
      <c r="AA5" s="129">
        <f>[1]Janeiro!$K$30</f>
        <v>17.399999999999999</v>
      </c>
      <c r="AB5" s="129">
        <f>[1]Janeiro!$K$31</f>
        <v>28.200000000000003</v>
      </c>
      <c r="AC5" s="129">
        <f>[1]Janeiro!$K$32</f>
        <v>16</v>
      </c>
      <c r="AD5" s="129">
        <f>[1]Janeiro!$K$33</f>
        <v>0.4</v>
      </c>
      <c r="AE5" s="129">
        <f>[1]Janeiro!$K$34</f>
        <v>0</v>
      </c>
      <c r="AF5" s="129">
        <f>[1]Janeiro!$K$35</f>
        <v>0</v>
      </c>
      <c r="AG5" s="15">
        <f t="shared" ref="AG5" si="1">SUM(B5:AF5)</f>
        <v>192.6</v>
      </c>
      <c r="AH5" s="16">
        <f t="shared" ref="AH5:AH6" si="2">MAX(B5:AF5)</f>
        <v>32.400000000000006</v>
      </c>
      <c r="AI5" s="67">
        <f t="shared" ref="AI5:AI7" si="3">COUNTIF(B5:AF5,"=0,0")</f>
        <v>14</v>
      </c>
    </row>
    <row r="6" spans="1:35" x14ac:dyDescent="0.2">
      <c r="A6" s="58" t="s">
        <v>0</v>
      </c>
      <c r="B6" s="11">
        <f>[2]Janeiro!$K$5</f>
        <v>0.2</v>
      </c>
      <c r="C6" s="11">
        <f>[2]Janeiro!$K$6</f>
        <v>0.2</v>
      </c>
      <c r="D6" s="11">
        <f>[2]Janeiro!$K$7</f>
        <v>0</v>
      </c>
      <c r="E6" s="11">
        <f>[2]Janeiro!$K$8</f>
        <v>0</v>
      </c>
      <c r="F6" s="11">
        <f>[2]Janeiro!$K$9</f>
        <v>0</v>
      </c>
      <c r="G6" s="11">
        <f>[2]Janeiro!$K$10</f>
        <v>0</v>
      </c>
      <c r="H6" s="11">
        <f>[2]Janeiro!$K$11</f>
        <v>0</v>
      </c>
      <c r="I6" s="11">
        <f>[2]Janeiro!$K$12</f>
        <v>0</v>
      </c>
      <c r="J6" s="11">
        <f>[2]Janeiro!$K$13</f>
        <v>0</v>
      </c>
      <c r="K6" s="11">
        <f>[2]Janeiro!$K$14</f>
        <v>0</v>
      </c>
      <c r="L6" s="11">
        <f>[2]Janeiro!$K$15</f>
        <v>0</v>
      </c>
      <c r="M6" s="11">
        <f>[2]Janeiro!$K$16</f>
        <v>0</v>
      </c>
      <c r="N6" s="11">
        <f>[2]Janeiro!$K$17</f>
        <v>0</v>
      </c>
      <c r="O6" s="11">
        <f>[2]Janeiro!$K$18</f>
        <v>0</v>
      </c>
      <c r="P6" s="11">
        <f>[2]Janeiro!$K$19</f>
        <v>0</v>
      </c>
      <c r="Q6" s="11">
        <f>[2]Janeiro!$K$20</f>
        <v>0</v>
      </c>
      <c r="R6" s="11">
        <f>[2]Janeiro!$K$21</f>
        <v>0</v>
      </c>
      <c r="S6" s="11">
        <f>[2]Janeiro!$K$22</f>
        <v>0</v>
      </c>
      <c r="T6" s="11">
        <f>[2]Janeiro!$K$23</f>
        <v>0</v>
      </c>
      <c r="U6" s="11">
        <f>[2]Janeiro!$K$24</f>
        <v>0</v>
      </c>
      <c r="V6" s="11">
        <f>[2]Janeiro!$K$25</f>
        <v>0</v>
      </c>
      <c r="W6" s="11">
        <f>[2]Janeiro!$K$26</f>
        <v>0</v>
      </c>
      <c r="X6" s="11">
        <f>[2]Janeiro!$K$27</f>
        <v>0</v>
      </c>
      <c r="Y6" s="11">
        <f>[2]Janeiro!$K$28</f>
        <v>0</v>
      </c>
      <c r="Z6" s="11">
        <f>[2]Janeiro!$K$29</f>
        <v>0</v>
      </c>
      <c r="AA6" s="11">
        <f>[2]Janeiro!$K$30</f>
        <v>0</v>
      </c>
      <c r="AB6" s="11">
        <f>[2]Janeiro!$K$31</f>
        <v>0</v>
      </c>
      <c r="AC6" s="11">
        <f>[2]Janeiro!$K$32</f>
        <v>0</v>
      </c>
      <c r="AD6" s="11">
        <f>[2]Janeiro!$K$33</f>
        <v>0</v>
      </c>
      <c r="AE6" s="11">
        <f>[2]Janeiro!$K$34</f>
        <v>0.4</v>
      </c>
      <c r="AF6" s="11">
        <f>[2]Janeiro!$K$35</f>
        <v>0.4</v>
      </c>
      <c r="AG6" s="15">
        <f t="shared" ref="AG6" si="4">SUM(B6:AF6)</f>
        <v>1.2000000000000002</v>
      </c>
      <c r="AH6" s="16">
        <f t="shared" si="2"/>
        <v>0.4</v>
      </c>
      <c r="AI6" s="67">
        <f t="shared" si="3"/>
        <v>27</v>
      </c>
    </row>
    <row r="7" spans="1:35" x14ac:dyDescent="0.2">
      <c r="A7" s="58" t="s">
        <v>104</v>
      </c>
      <c r="B7" s="11">
        <f>[3]Janeiro!$K$5</f>
        <v>1.2</v>
      </c>
      <c r="C7" s="11">
        <f>[3]Janeiro!$K$6</f>
        <v>11.4</v>
      </c>
      <c r="D7" s="11">
        <f>[3]Janeiro!$K$7</f>
        <v>0.2</v>
      </c>
      <c r="E7" s="11">
        <f>[3]Janeiro!$K$8</f>
        <v>1.4</v>
      </c>
      <c r="F7" s="11">
        <f>[3]Janeiro!$K$9</f>
        <v>34.599999999999994</v>
      </c>
      <c r="G7" s="11">
        <f>[3]Janeiro!$K$10</f>
        <v>13.200000000000001</v>
      </c>
      <c r="H7" s="11">
        <f>[3]Janeiro!$K$11</f>
        <v>27.2</v>
      </c>
      <c r="I7" s="11">
        <f>[3]Janeiro!$K$12</f>
        <v>1</v>
      </c>
      <c r="J7" s="11">
        <f>[3]Janeiro!$K$13</f>
        <v>0.4</v>
      </c>
      <c r="K7" s="11">
        <f>[3]Janeiro!$K$14</f>
        <v>6.8</v>
      </c>
      <c r="L7" s="11">
        <f>[3]Janeiro!$K$15</f>
        <v>0.2</v>
      </c>
      <c r="M7" s="11">
        <f>[3]Janeiro!$K$16</f>
        <v>0.60000000000000009</v>
      </c>
      <c r="N7" s="11">
        <f>[3]Janeiro!$K$17</f>
        <v>0</v>
      </c>
      <c r="O7" s="11">
        <f>[3]Janeiro!$K$18</f>
        <v>0</v>
      </c>
      <c r="P7" s="11">
        <f>[3]Janeiro!$K$19</f>
        <v>0</v>
      </c>
      <c r="Q7" s="11">
        <f>[3]Janeiro!$K$20</f>
        <v>0</v>
      </c>
      <c r="R7" s="11">
        <f>[3]Janeiro!$K$21</f>
        <v>0</v>
      </c>
      <c r="S7" s="11">
        <f>[3]Janeiro!$K$22</f>
        <v>6.4000000000000012</v>
      </c>
      <c r="T7" s="11">
        <f>[3]Janeiro!$K$23</f>
        <v>0.2</v>
      </c>
      <c r="U7" s="11">
        <f>[3]Janeiro!$K$24</f>
        <v>31.400000000000002</v>
      </c>
      <c r="V7" s="11">
        <f>[3]Janeiro!$K$25</f>
        <v>0</v>
      </c>
      <c r="W7" s="11">
        <f>[3]Janeiro!$K$26</f>
        <v>0</v>
      </c>
      <c r="X7" s="11">
        <f>[3]Janeiro!$K$27</f>
        <v>0</v>
      </c>
      <c r="Y7" s="11">
        <f>[3]Janeiro!$K$28</f>
        <v>0</v>
      </c>
      <c r="Z7" s="11">
        <f>[3]Janeiro!$K$29</f>
        <v>0</v>
      </c>
      <c r="AA7" s="11">
        <f>[3]Janeiro!$K$30</f>
        <v>8.6000000000000014</v>
      </c>
      <c r="AB7" s="11">
        <f>[3]Janeiro!$K$31</f>
        <v>0</v>
      </c>
      <c r="AC7" s="11">
        <f>[3]Janeiro!$K$32</f>
        <v>2.8</v>
      </c>
      <c r="AD7" s="11">
        <f>[3]Janeiro!$K$33</f>
        <v>0.2</v>
      </c>
      <c r="AE7" s="11">
        <f>[3]Janeiro!$K$34</f>
        <v>0</v>
      </c>
      <c r="AF7" s="11">
        <f>[3]Janeiro!$K$35</f>
        <v>0</v>
      </c>
      <c r="AG7" s="14">
        <f>SUM(B7:AF7)</f>
        <v>147.80000000000001</v>
      </c>
      <c r="AH7" s="141">
        <f>MAX(B7:AF7)</f>
        <v>34.599999999999994</v>
      </c>
      <c r="AI7" s="67">
        <f t="shared" si="3"/>
        <v>13</v>
      </c>
    </row>
    <row r="8" spans="1:35" x14ac:dyDescent="0.2">
      <c r="A8" s="58" t="s">
        <v>1</v>
      </c>
      <c r="B8" s="11">
        <f>[4]Janeiro!$K$5</f>
        <v>0</v>
      </c>
      <c r="C8" s="11">
        <f>[4]Janeiro!$K$6</f>
        <v>0.2</v>
      </c>
      <c r="D8" s="11">
        <f>[4]Janeiro!$K$7</f>
        <v>0</v>
      </c>
      <c r="E8" s="11">
        <f>[4]Janeiro!$K$8</f>
        <v>5</v>
      </c>
      <c r="F8" s="11">
        <f>[4]Janeiro!$K$9</f>
        <v>0</v>
      </c>
      <c r="G8" s="11">
        <f>[4]Janeiro!$K$10</f>
        <v>0</v>
      </c>
      <c r="H8" s="11">
        <f>[4]Janeiro!$K$11</f>
        <v>1</v>
      </c>
      <c r="I8" s="11">
        <f>[4]Janeiro!$K$12</f>
        <v>0</v>
      </c>
      <c r="J8" s="11">
        <f>[4]Janeiro!$K$13</f>
        <v>0</v>
      </c>
      <c r="K8" s="11">
        <f>[4]Janeiro!$K$14</f>
        <v>0</v>
      </c>
      <c r="L8" s="11">
        <f>[4]Janeiro!$K$15</f>
        <v>0</v>
      </c>
      <c r="M8" s="11">
        <f>[4]Janeiro!$K$16</f>
        <v>0</v>
      </c>
      <c r="N8" s="11">
        <f>[4]Janeiro!$K$17</f>
        <v>0</v>
      </c>
      <c r="O8" s="11">
        <f>[4]Janeiro!$K$18</f>
        <v>0</v>
      </c>
      <c r="P8" s="11">
        <f>[4]Janeiro!$K$19</f>
        <v>0</v>
      </c>
      <c r="Q8" s="11">
        <f>[4]Janeiro!$K$20</f>
        <v>0</v>
      </c>
      <c r="R8" s="11">
        <f>[4]Janeiro!$K$21</f>
        <v>0</v>
      </c>
      <c r="S8" s="11">
        <f>[4]Janeiro!$K$22</f>
        <v>1.8</v>
      </c>
      <c r="T8" s="11">
        <f>[4]Janeiro!$K$23</f>
        <v>0</v>
      </c>
      <c r="U8" s="11">
        <f>[4]Janeiro!$K$24</f>
        <v>0.8</v>
      </c>
      <c r="V8" s="11">
        <f>[4]Janeiro!$K$25</f>
        <v>0</v>
      </c>
      <c r="W8" s="11">
        <f>[4]Janeiro!$K$26</f>
        <v>0</v>
      </c>
      <c r="X8" s="11">
        <f>[4]Janeiro!$K$27</f>
        <v>0.2</v>
      </c>
      <c r="Y8" s="11">
        <f>[4]Janeiro!$K$28</f>
        <v>0</v>
      </c>
      <c r="Z8" s="11">
        <f>[4]Janeiro!$K$29</f>
        <v>0</v>
      </c>
      <c r="AA8" s="11">
        <f>[4]Janeiro!$K$30</f>
        <v>0</v>
      </c>
      <c r="AB8" s="11">
        <f>[4]Janeiro!$K$31</f>
        <v>0</v>
      </c>
      <c r="AC8" s="11">
        <f>[4]Janeiro!$K$32</f>
        <v>0</v>
      </c>
      <c r="AD8" s="11">
        <f>[4]Janeiro!$K$33</f>
        <v>0.2</v>
      </c>
      <c r="AE8" s="11">
        <f>[4]Janeiro!$K$34</f>
        <v>0</v>
      </c>
      <c r="AF8" s="11">
        <f>[4]Janeiro!$K$35</f>
        <v>0</v>
      </c>
      <c r="AG8" s="15">
        <f t="shared" ref="AG8" si="5">SUM(B8:AF8)</f>
        <v>9.1999999999999993</v>
      </c>
      <c r="AH8" s="16">
        <f t="shared" ref="AH8" si="6">MAX(B8:AF8)</f>
        <v>5</v>
      </c>
      <c r="AI8" s="67">
        <f t="shared" ref="AI8:AI9" si="7">COUNTIF(B8:AF8,"=0,0")</f>
        <v>24</v>
      </c>
    </row>
    <row r="9" spans="1:35" x14ac:dyDescent="0.2">
      <c r="A9" s="58" t="s">
        <v>167</v>
      </c>
      <c r="B9" s="11">
        <f>[5]Janeiro!$K$5</f>
        <v>0.4</v>
      </c>
      <c r="C9" s="11">
        <f>[5]Janeiro!$K$6</f>
        <v>0.2</v>
      </c>
      <c r="D9" s="11">
        <f>[5]Janeiro!$K$7</f>
        <v>0.8</v>
      </c>
      <c r="E9" s="11">
        <f>[5]Janeiro!$K$8</f>
        <v>0</v>
      </c>
      <c r="F9" s="11">
        <f>[5]Janeiro!$K$9</f>
        <v>57.8</v>
      </c>
      <c r="G9" s="11">
        <f>[5]Janeiro!$K$10</f>
        <v>0.60000000000000009</v>
      </c>
      <c r="H9" s="11">
        <f>[5]Janeiro!$K$11</f>
        <v>0.4</v>
      </c>
      <c r="I9" s="11">
        <f>[5]Janeiro!$K$12</f>
        <v>0.2</v>
      </c>
      <c r="J9" s="11">
        <f>[5]Janeiro!$K$13</f>
        <v>0</v>
      </c>
      <c r="K9" s="11">
        <f>[5]Janeiro!$K$14</f>
        <v>0</v>
      </c>
      <c r="L9" s="11">
        <f>[5]Janeiro!$K$15</f>
        <v>0</v>
      </c>
      <c r="M9" s="11">
        <f>[5]Janeiro!$K$16</f>
        <v>0</v>
      </c>
      <c r="N9" s="11">
        <f>[5]Janeiro!$K$17</f>
        <v>1.5999999999999999</v>
      </c>
      <c r="O9" s="11">
        <f>[5]Janeiro!$K$18</f>
        <v>1</v>
      </c>
      <c r="P9" s="11">
        <f>[5]Janeiro!$K$19</f>
        <v>9.4</v>
      </c>
      <c r="Q9" s="11">
        <f>[5]Janeiro!$K$20</f>
        <v>0</v>
      </c>
      <c r="R9" s="11">
        <f>[5]Janeiro!$K$21</f>
        <v>0</v>
      </c>
      <c r="S9" s="11">
        <f>[5]Janeiro!$K$22</f>
        <v>19.399999999999999</v>
      </c>
      <c r="T9" s="11">
        <f>[5]Janeiro!$K$23</f>
        <v>0.8</v>
      </c>
      <c r="U9" s="11">
        <f>[5]Janeiro!$K$24</f>
        <v>0</v>
      </c>
      <c r="V9" s="11">
        <f>[5]Janeiro!$K$25</f>
        <v>0</v>
      </c>
      <c r="W9" s="11">
        <f>[5]Janeiro!$K$26</f>
        <v>0</v>
      </c>
      <c r="X9" s="11">
        <f>[5]Janeiro!$K$27</f>
        <v>0</v>
      </c>
      <c r="Y9" s="11">
        <f>[5]Janeiro!$K$28</f>
        <v>0.4</v>
      </c>
      <c r="Z9" s="11">
        <f>[5]Janeiro!$K$29</f>
        <v>0</v>
      </c>
      <c r="AA9" s="11">
        <f>[5]Janeiro!$K$30</f>
        <v>0</v>
      </c>
      <c r="AB9" s="11">
        <f>[5]Janeiro!$K$31</f>
        <v>0</v>
      </c>
      <c r="AC9" s="11">
        <f>[5]Janeiro!$K$32</f>
        <v>0.4</v>
      </c>
      <c r="AD9" s="11">
        <f>[5]Janeiro!$K$33</f>
        <v>0.2</v>
      </c>
      <c r="AE9" s="11">
        <f>[5]Janeiro!$K$34</f>
        <v>0.2</v>
      </c>
      <c r="AF9" s="11">
        <f>[5]Janeiro!$K$35</f>
        <v>0</v>
      </c>
      <c r="AG9" s="14">
        <f>SUM(B9:AF9)</f>
        <v>93.800000000000026</v>
      </c>
      <c r="AH9" s="141">
        <f>MAX(B9:AF9)</f>
        <v>57.8</v>
      </c>
      <c r="AI9" s="67">
        <f t="shared" si="7"/>
        <v>15</v>
      </c>
    </row>
    <row r="10" spans="1:35" x14ac:dyDescent="0.2">
      <c r="A10" s="58" t="s">
        <v>111</v>
      </c>
      <c r="B10" s="11" t="str">
        <f>[6]Janeiro!$K$5</f>
        <v>*</v>
      </c>
      <c r="C10" s="11" t="str">
        <f>[6]Janeiro!$K$6</f>
        <v>*</v>
      </c>
      <c r="D10" s="11" t="str">
        <f>[6]Janeiro!$K$7</f>
        <v>*</v>
      </c>
      <c r="E10" s="11" t="str">
        <f>[6]Janeiro!$K$8</f>
        <v>*</v>
      </c>
      <c r="F10" s="11" t="str">
        <f>[6]Janeiro!$K$9</f>
        <v>*</v>
      </c>
      <c r="G10" s="11" t="str">
        <f>[6]Janeiro!$K$10</f>
        <v>*</v>
      </c>
      <c r="H10" s="11" t="str">
        <f>[6]Janeiro!$K$11</f>
        <v>*</v>
      </c>
      <c r="I10" s="11" t="str">
        <f>[6]Janeiro!$K$12</f>
        <v>*</v>
      </c>
      <c r="J10" s="11" t="str">
        <f>[6]Janeiro!$K$13</f>
        <v>*</v>
      </c>
      <c r="K10" s="11" t="str">
        <f>[6]Janeiro!$K$14</f>
        <v>*</v>
      </c>
      <c r="L10" s="11" t="str">
        <f>[6]Janeiro!$K$15</f>
        <v>*</v>
      </c>
      <c r="M10" s="11" t="str">
        <f>[6]Janeiro!$K$16</f>
        <v>*</v>
      </c>
      <c r="N10" s="11" t="str">
        <f>[6]Janeiro!$K$17</f>
        <v>*</v>
      </c>
      <c r="O10" s="11" t="str">
        <f>[6]Janeiro!$K$18</f>
        <v>*</v>
      </c>
      <c r="P10" s="11" t="str">
        <f>[6]Janeiro!$K$19</f>
        <v>*</v>
      </c>
      <c r="Q10" s="11" t="str">
        <f>[6]Janeiro!$K$20</f>
        <v>*</v>
      </c>
      <c r="R10" s="11" t="str">
        <f>[6]Janeiro!$K$21</f>
        <v>*</v>
      </c>
      <c r="S10" s="11" t="str">
        <f>[6]Janeiro!$K$22</f>
        <v>*</v>
      </c>
      <c r="T10" s="11" t="str">
        <f>[6]Janeiro!$K$23</f>
        <v>*</v>
      </c>
      <c r="U10" s="11" t="str">
        <f>[6]Janeiro!$K$24</f>
        <v>*</v>
      </c>
      <c r="V10" s="11" t="str">
        <f>[6]Janeiro!$K$25</f>
        <v>*</v>
      </c>
      <c r="W10" s="11" t="str">
        <f>[6]Janeiro!$K$26</f>
        <v>*</v>
      </c>
      <c r="X10" s="11" t="str">
        <f>[6]Janeiro!$K$27</f>
        <v>*</v>
      </c>
      <c r="Y10" s="11" t="str">
        <f>[6]Janeiro!$K$28</f>
        <v>*</v>
      </c>
      <c r="Z10" s="11" t="str">
        <f>[6]Janeiro!$K$29</f>
        <v>*</v>
      </c>
      <c r="AA10" s="11" t="str">
        <f>[6]Janeiro!$K$30</f>
        <v>*</v>
      </c>
      <c r="AB10" s="11" t="str">
        <f>[6]Janeiro!$K$31</f>
        <v>*</v>
      </c>
      <c r="AC10" s="11" t="str">
        <f>[6]Janeiro!$K$32</f>
        <v>*</v>
      </c>
      <c r="AD10" s="11" t="str">
        <f>[6]Janeiro!$K$33</f>
        <v>*</v>
      </c>
      <c r="AE10" s="11" t="str">
        <f>[6]Janeiro!$K$34</f>
        <v>*</v>
      </c>
      <c r="AF10" s="11" t="str">
        <f>[6]Janeiro!$K$35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>
        <f>[7]Janeiro!$K$5</f>
        <v>1.7999999999999998</v>
      </c>
      <c r="C11" s="11">
        <f>[7]Janeiro!$K$6</f>
        <v>0.8</v>
      </c>
      <c r="D11" s="11">
        <f>[7]Janeiro!$K$7</f>
        <v>0</v>
      </c>
      <c r="E11" s="11">
        <f>[7]Janeiro!$K$8</f>
        <v>0</v>
      </c>
      <c r="F11" s="11">
        <f>[7]Janeiro!$K$9</f>
        <v>2.2000000000000002</v>
      </c>
      <c r="G11" s="11">
        <f>[7]Janeiro!$K$10</f>
        <v>0</v>
      </c>
      <c r="H11" s="11">
        <f>[7]Janeiro!$K$11</f>
        <v>6.8</v>
      </c>
      <c r="I11" s="11">
        <f>[7]Janeiro!$K$12</f>
        <v>10.399999999999999</v>
      </c>
      <c r="J11" s="11">
        <f>[7]Janeiro!$K$13</f>
        <v>0</v>
      </c>
      <c r="K11" s="11">
        <f>[7]Janeiro!$K$14</f>
        <v>0</v>
      </c>
      <c r="L11" s="11">
        <f>[7]Janeiro!$K$15</f>
        <v>0</v>
      </c>
      <c r="M11" s="11">
        <f>[7]Janeiro!$K$16</f>
        <v>7</v>
      </c>
      <c r="N11" s="11">
        <f>[7]Janeiro!$K$17</f>
        <v>0</v>
      </c>
      <c r="O11" s="11">
        <f>[7]Janeiro!$K$18</f>
        <v>11.2</v>
      </c>
      <c r="P11" s="11">
        <f>[7]Janeiro!$K$19</f>
        <v>0</v>
      </c>
      <c r="Q11" s="11">
        <f>[7]Janeiro!$K$20</f>
        <v>0</v>
      </c>
      <c r="R11" s="11">
        <f>[7]Janeiro!$K$21</f>
        <v>1</v>
      </c>
      <c r="S11" s="11">
        <f>[7]Janeiro!$K$22</f>
        <v>1</v>
      </c>
      <c r="T11" s="11">
        <f>[7]Janeiro!$K$23</f>
        <v>0.2</v>
      </c>
      <c r="U11" s="11">
        <f>[7]Janeiro!$K$24</f>
        <v>0</v>
      </c>
      <c r="V11" s="11">
        <f>[7]Janeiro!$K$25</f>
        <v>0</v>
      </c>
      <c r="W11" s="11">
        <f>[7]Janeiro!$K$26</f>
        <v>0</v>
      </c>
      <c r="X11" s="11">
        <f>[7]Janeiro!$K$27</f>
        <v>0</v>
      </c>
      <c r="Y11" s="11">
        <f>[7]Janeiro!$K$28</f>
        <v>11.2</v>
      </c>
      <c r="Z11" s="11">
        <f>[7]Janeiro!$K$29</f>
        <v>0</v>
      </c>
      <c r="AA11" s="11">
        <f>[7]Janeiro!$K$30</f>
        <v>5</v>
      </c>
      <c r="AB11" s="11">
        <f>[7]Janeiro!$K$31</f>
        <v>3.8000000000000003</v>
      </c>
      <c r="AC11" s="11">
        <f>[7]Janeiro!$K$32</f>
        <v>0.2</v>
      </c>
      <c r="AD11" s="11">
        <f>[7]Janeiro!$K$33</f>
        <v>2.2000000000000002</v>
      </c>
      <c r="AE11" s="11">
        <f>[7]Janeiro!$K$34</f>
        <v>0</v>
      </c>
      <c r="AF11" s="11">
        <f>[7]Janeiro!$K$35</f>
        <v>0</v>
      </c>
      <c r="AG11" s="15">
        <f t="shared" ref="AG11" si="8">SUM(B11:AF11)</f>
        <v>64.800000000000011</v>
      </c>
      <c r="AH11" s="16">
        <f t="shared" ref="AH11:AH12" si="9">MAX(B11:AF11)</f>
        <v>11.2</v>
      </c>
      <c r="AI11" s="67">
        <f t="shared" ref="AI11:AI16" si="10">COUNTIF(B11:AF11,"=0,0")</f>
        <v>16</v>
      </c>
    </row>
    <row r="12" spans="1:35" x14ac:dyDescent="0.2">
      <c r="A12" s="58" t="s">
        <v>41</v>
      </c>
      <c r="B12" s="11">
        <f>[8]Janeiro!$K$5</f>
        <v>3.8</v>
      </c>
      <c r="C12" s="11">
        <f>[8]Janeiro!$K$6</f>
        <v>1.6</v>
      </c>
      <c r="D12" s="11">
        <f>[8]Janeiro!$K$7</f>
        <v>2</v>
      </c>
      <c r="E12" s="11">
        <f>[8]Janeiro!$K$8</f>
        <v>0.4</v>
      </c>
      <c r="F12" s="11">
        <f>[8]Janeiro!$K$9</f>
        <v>30.799999999999997</v>
      </c>
      <c r="G12" s="11">
        <f>[8]Janeiro!$K$10</f>
        <v>0</v>
      </c>
      <c r="H12" s="11">
        <f>[8]Janeiro!$K$11</f>
        <v>1.8</v>
      </c>
      <c r="I12" s="11">
        <f>[8]Janeiro!$K$12</f>
        <v>0</v>
      </c>
      <c r="J12" s="11">
        <f>[8]Janeiro!$K$13</f>
        <v>0</v>
      </c>
      <c r="K12" s="11">
        <f>[8]Janeiro!$K$14</f>
        <v>0</v>
      </c>
      <c r="L12" s="11">
        <f>[8]Janeiro!$K$15</f>
        <v>25.2</v>
      </c>
      <c r="M12" s="11">
        <f>[8]Janeiro!$K$16</f>
        <v>0.4</v>
      </c>
      <c r="N12" s="11">
        <f>[8]Janeiro!$K$17</f>
        <v>0.2</v>
      </c>
      <c r="O12" s="11">
        <f>[8]Janeiro!$K$18</f>
        <v>0</v>
      </c>
      <c r="P12" s="11">
        <f>[8]Janeiro!$K$19</f>
        <v>0</v>
      </c>
      <c r="Q12" s="11">
        <f>[8]Janeiro!$K$20</f>
        <v>0</v>
      </c>
      <c r="R12" s="11">
        <f>[8]Janeiro!$K$21</f>
        <v>0</v>
      </c>
      <c r="S12" s="11">
        <f>[8]Janeiro!$K$22</f>
        <v>0</v>
      </c>
      <c r="T12" s="11">
        <f>[8]Janeiro!$K$23</f>
        <v>2.4000000000000004</v>
      </c>
      <c r="U12" s="11">
        <f>[8]Janeiro!$K$24</f>
        <v>0</v>
      </c>
      <c r="V12" s="11">
        <f>[8]Janeiro!$K$25</f>
        <v>0.2</v>
      </c>
      <c r="W12" s="11">
        <f>[8]Janeiro!$K$26</f>
        <v>0</v>
      </c>
      <c r="X12" s="11">
        <f>[8]Janeiro!$K$27</f>
        <v>0</v>
      </c>
      <c r="Y12" s="11">
        <f>[8]Janeiro!$K$28</f>
        <v>8.1999999999999993</v>
      </c>
      <c r="Z12" s="11">
        <f>[8]Janeiro!$K$29</f>
        <v>0</v>
      </c>
      <c r="AA12" s="11">
        <f>[8]Janeiro!$K$30</f>
        <v>0</v>
      </c>
      <c r="AB12" s="11">
        <f>[8]Janeiro!$K$31</f>
        <v>0.2</v>
      </c>
      <c r="AC12" s="11">
        <f>[8]Janeiro!$K$32</f>
        <v>1.4</v>
      </c>
      <c r="AD12" s="11">
        <f>[8]Janeiro!$K$33</f>
        <v>0</v>
      </c>
      <c r="AE12" s="11">
        <f>[8]Janeiro!$K$34</f>
        <v>0</v>
      </c>
      <c r="AF12" s="11">
        <f>[8]Janeiro!$K$35</f>
        <v>0</v>
      </c>
      <c r="AG12" s="15">
        <f t="shared" ref="AG12" si="11">SUM(B12:AF12)</f>
        <v>78.600000000000023</v>
      </c>
      <c r="AH12" s="16">
        <f t="shared" si="9"/>
        <v>30.799999999999997</v>
      </c>
      <c r="AI12" s="67">
        <f t="shared" si="10"/>
        <v>17</v>
      </c>
    </row>
    <row r="13" spans="1:35" x14ac:dyDescent="0.2">
      <c r="A13" s="58" t="s">
        <v>114</v>
      </c>
      <c r="B13" s="11">
        <f>[9]Janeiro!$K$5</f>
        <v>0.2</v>
      </c>
      <c r="C13" s="11">
        <f>[9]Janeiro!$K$6</f>
        <v>0</v>
      </c>
      <c r="D13" s="11">
        <f>[9]Janeiro!$K$7</f>
        <v>0</v>
      </c>
      <c r="E13" s="11">
        <f>[9]Janeiro!$K$8</f>
        <v>0</v>
      </c>
      <c r="F13" s="11">
        <f>[9]Janeiro!$K$9</f>
        <v>11</v>
      </c>
      <c r="G13" s="11">
        <f>[9]Janeiro!$K$10</f>
        <v>0</v>
      </c>
      <c r="H13" s="11">
        <f>[9]Janeiro!$K$11</f>
        <v>0</v>
      </c>
      <c r="I13" s="11">
        <f>[9]Janeiro!$K$12</f>
        <v>0</v>
      </c>
      <c r="J13" s="11">
        <f>[9]Janeiro!$K$13</f>
        <v>0</v>
      </c>
      <c r="K13" s="11">
        <f>[9]Janeiro!$K$14</f>
        <v>2.8000000000000003</v>
      </c>
      <c r="L13" s="11">
        <f>[9]Janeiro!$K$15</f>
        <v>0</v>
      </c>
      <c r="M13" s="11">
        <f>[9]Janeiro!$K$16</f>
        <v>0.4</v>
      </c>
      <c r="N13" s="11">
        <f>[9]Janeiro!$K$17</f>
        <v>0</v>
      </c>
      <c r="O13" s="11">
        <f>[9]Janeiro!$K$18</f>
        <v>0</v>
      </c>
      <c r="P13" s="11">
        <f>[9]Janeiro!$K$19</f>
        <v>0</v>
      </c>
      <c r="Q13" s="11">
        <f>[9]Janeiro!$K$20</f>
        <v>0</v>
      </c>
      <c r="R13" s="11">
        <f>[9]Janeiro!$K$21</f>
        <v>0</v>
      </c>
      <c r="S13" s="11">
        <f>[9]Janeiro!$K$22</f>
        <v>1.9999999999999998</v>
      </c>
      <c r="T13" s="11">
        <f>[9]Janeiro!$K$23</f>
        <v>0.8</v>
      </c>
      <c r="U13" s="11">
        <f>[9]Janeiro!$K$24</f>
        <v>0</v>
      </c>
      <c r="V13" s="11">
        <f>[9]Janeiro!$K$25</f>
        <v>4.4000000000000004</v>
      </c>
      <c r="W13" s="11">
        <f>[9]Janeiro!$K$26</f>
        <v>0</v>
      </c>
      <c r="X13" s="11">
        <f>[9]Janeiro!$K$27</f>
        <v>0</v>
      </c>
      <c r="Y13" s="11">
        <f>[9]Janeiro!$K$28</f>
        <v>5.8000000000000007</v>
      </c>
      <c r="Z13" s="11">
        <f>[9]Janeiro!$K$29</f>
        <v>0</v>
      </c>
      <c r="AA13" s="11">
        <f>[9]Janeiro!$K$30</f>
        <v>0</v>
      </c>
      <c r="AB13" s="11">
        <f>[9]Janeiro!$K$31</f>
        <v>0</v>
      </c>
      <c r="AC13" s="11">
        <f>[9]Janeiro!$K$32</f>
        <v>5.6000000000000005</v>
      </c>
      <c r="AD13" s="11">
        <f>[9]Janeiro!$K$33</f>
        <v>3.0000000000000004</v>
      </c>
      <c r="AE13" s="11">
        <f>[9]Janeiro!$K$34</f>
        <v>0</v>
      </c>
      <c r="AF13" s="11">
        <f>[9]Janeiro!$K$35</f>
        <v>0</v>
      </c>
      <c r="AG13" s="14">
        <f>SUM(B13:AF13)</f>
        <v>36</v>
      </c>
      <c r="AH13" s="141">
        <f>MAX(B13:AF13)</f>
        <v>11</v>
      </c>
      <c r="AI13" s="67">
        <f t="shared" si="10"/>
        <v>21</v>
      </c>
    </row>
    <row r="14" spans="1:35" x14ac:dyDescent="0.2">
      <c r="A14" s="58" t="s">
        <v>118</v>
      </c>
      <c r="B14" s="11">
        <f>[10]Janeiro!$K$5</f>
        <v>0.2</v>
      </c>
      <c r="C14" s="11">
        <f>[10]Janeiro!$K$6</f>
        <v>0</v>
      </c>
      <c r="D14" s="11">
        <f>[10]Janeiro!$K$7</f>
        <v>0</v>
      </c>
      <c r="E14" s="11">
        <f>[10]Janeiro!$K$8</f>
        <v>1</v>
      </c>
      <c r="F14" s="11">
        <f>[10]Janeiro!$K$9</f>
        <v>6.4</v>
      </c>
      <c r="G14" s="11">
        <f>[10]Janeiro!$K$10</f>
        <v>0.2</v>
      </c>
      <c r="H14" s="11">
        <f>[10]Janeiro!$K$11</f>
        <v>0</v>
      </c>
      <c r="I14" s="11">
        <f>[10]Janeiro!$K$12</f>
        <v>0</v>
      </c>
      <c r="J14" s="11">
        <f>[10]Janeiro!$K$13</f>
        <v>0</v>
      </c>
      <c r="K14" s="11">
        <f>[10]Janeiro!$K$14</f>
        <v>0</v>
      </c>
      <c r="L14" s="11">
        <f>[10]Janeiro!$K$15</f>
        <v>0.2</v>
      </c>
      <c r="M14" s="11">
        <f>[10]Janeiro!$K$16</f>
        <v>0.2</v>
      </c>
      <c r="N14" s="11">
        <f>[10]Janeiro!$K$17</f>
        <v>1.2</v>
      </c>
      <c r="O14" s="11">
        <f>[10]Janeiro!$K$18</f>
        <v>3.8</v>
      </c>
      <c r="P14" s="11">
        <f>[10]Janeiro!$K$19</f>
        <v>0</v>
      </c>
      <c r="Q14" s="11">
        <f>[10]Janeiro!$K$20</f>
        <v>6.4</v>
      </c>
      <c r="R14" s="11">
        <f>[10]Janeiro!$K$21</f>
        <v>0.2</v>
      </c>
      <c r="S14" s="11">
        <f>[10]Janeiro!$K$22</f>
        <v>0</v>
      </c>
      <c r="T14" s="11">
        <f>[10]Janeiro!$K$23</f>
        <v>0</v>
      </c>
      <c r="U14" s="11">
        <f>[10]Janeiro!$K$24</f>
        <v>0</v>
      </c>
      <c r="V14" s="11">
        <f>[10]Janeiro!$K$25</f>
        <v>0</v>
      </c>
      <c r="W14" s="11">
        <f>[10]Janeiro!$K$26</f>
        <v>0</v>
      </c>
      <c r="X14" s="11">
        <f>[10]Janeiro!$K$27</f>
        <v>0</v>
      </c>
      <c r="Y14" s="11">
        <f>[10]Janeiro!$K$28</f>
        <v>0</v>
      </c>
      <c r="Z14" s="11">
        <f>[10]Janeiro!$K$29</f>
        <v>0</v>
      </c>
      <c r="AA14" s="11">
        <f>[10]Janeiro!$K$30</f>
        <v>4</v>
      </c>
      <c r="AB14" s="11">
        <f>[10]Janeiro!$K$31</f>
        <v>8.8000000000000007</v>
      </c>
      <c r="AC14" s="11">
        <f>[10]Janeiro!$K$32</f>
        <v>0</v>
      </c>
      <c r="AD14" s="11">
        <f>[10]Janeiro!$K$33</f>
        <v>0</v>
      </c>
      <c r="AE14" s="11">
        <f>[10]Janeiro!$K$34</f>
        <v>1</v>
      </c>
      <c r="AF14" s="11">
        <f>[10]Janeiro!$K$35</f>
        <v>0</v>
      </c>
      <c r="AG14" s="15">
        <f t="shared" ref="AG14:AG16" si="12">SUM(B14:AF14)</f>
        <v>33.6</v>
      </c>
      <c r="AH14" s="16">
        <f t="shared" ref="AH14:AH16" si="13">MAX(B14:AF14)</f>
        <v>8.8000000000000007</v>
      </c>
      <c r="AI14" s="67">
        <f t="shared" si="10"/>
        <v>18</v>
      </c>
    </row>
    <row r="15" spans="1:35" x14ac:dyDescent="0.2">
      <c r="A15" s="58" t="s">
        <v>121</v>
      </c>
      <c r="B15" s="11">
        <f>[11]Janeiro!$K$5</f>
        <v>4.8</v>
      </c>
      <c r="C15" s="11">
        <f>[11]Janeiro!$K$6</f>
        <v>0</v>
      </c>
      <c r="D15" s="11">
        <f>[11]Janeiro!$K$7</f>
        <v>0</v>
      </c>
      <c r="E15" s="11">
        <f>[11]Janeiro!$K$8</f>
        <v>0</v>
      </c>
      <c r="F15" s="11">
        <f>[11]Janeiro!$K$9</f>
        <v>40.800000000000004</v>
      </c>
      <c r="G15" s="11">
        <f>[11]Janeiro!$K$10</f>
        <v>0</v>
      </c>
      <c r="H15" s="11">
        <f>[11]Janeiro!$K$11</f>
        <v>2.5999999999999996</v>
      </c>
      <c r="I15" s="11">
        <f>[11]Janeiro!$K$12</f>
        <v>0</v>
      </c>
      <c r="J15" s="11">
        <f>[11]Janeiro!$K$13</f>
        <v>0</v>
      </c>
      <c r="K15" s="11">
        <f>[11]Janeiro!$K$14</f>
        <v>0</v>
      </c>
      <c r="L15" s="11">
        <f>[11]Janeiro!$K$15</f>
        <v>6</v>
      </c>
      <c r="M15" s="11">
        <f>[11]Janeiro!$K$16</f>
        <v>0.2</v>
      </c>
      <c r="N15" s="11">
        <f>[11]Janeiro!$K$17</f>
        <v>0</v>
      </c>
      <c r="O15" s="11">
        <f>[11]Janeiro!$K$18</f>
        <v>0</v>
      </c>
      <c r="P15" s="11">
        <f>[11]Janeiro!$K$19</f>
        <v>0.4</v>
      </c>
      <c r="Q15" s="11">
        <f>[11]Janeiro!$K$20</f>
        <v>0</v>
      </c>
      <c r="R15" s="11">
        <f>[11]Janeiro!$K$21</f>
        <v>0</v>
      </c>
      <c r="S15" s="11">
        <f>[11]Janeiro!$K$22</f>
        <v>1.4</v>
      </c>
      <c r="T15" s="11">
        <f>[11]Janeiro!$K$23</f>
        <v>9.9999999999999982</v>
      </c>
      <c r="U15" s="11">
        <f>[11]Janeiro!$K$24</f>
        <v>2.4</v>
      </c>
      <c r="V15" s="11">
        <f>[11]Janeiro!$K$25</f>
        <v>0</v>
      </c>
      <c r="W15" s="11">
        <f>[11]Janeiro!$K$26</f>
        <v>0</v>
      </c>
      <c r="X15" s="11">
        <f>[11]Janeiro!$K$27</f>
        <v>0</v>
      </c>
      <c r="Y15" s="11">
        <f>[11]Janeiro!$K$28</f>
        <v>0</v>
      </c>
      <c r="Z15" s="11">
        <f>[11]Janeiro!$K$29</f>
        <v>0</v>
      </c>
      <c r="AA15" s="11">
        <f>[11]Janeiro!$K$30</f>
        <v>19</v>
      </c>
      <c r="AB15" s="11">
        <f>[11]Janeiro!$K$31</f>
        <v>0.2</v>
      </c>
      <c r="AC15" s="11">
        <f>[11]Janeiro!$K$32</f>
        <v>6.6</v>
      </c>
      <c r="AD15" s="11">
        <f>[11]Janeiro!$K$33</f>
        <v>0.2</v>
      </c>
      <c r="AE15" s="11">
        <f>[11]Janeiro!$K$34</f>
        <v>0</v>
      </c>
      <c r="AF15" s="11">
        <f>[11]Janeiro!$K$35</f>
        <v>0.2</v>
      </c>
      <c r="AG15" s="15">
        <f t="shared" si="12"/>
        <v>94.800000000000011</v>
      </c>
      <c r="AH15" s="16">
        <f t="shared" si="13"/>
        <v>40.800000000000004</v>
      </c>
      <c r="AI15" s="67">
        <f t="shared" si="10"/>
        <v>17</v>
      </c>
    </row>
    <row r="16" spans="1:35" x14ac:dyDescent="0.2">
      <c r="A16" s="58" t="s">
        <v>168</v>
      </c>
      <c r="B16" s="11">
        <f>[12]Janeiro!$K$5</f>
        <v>0</v>
      </c>
      <c r="C16" s="11">
        <f>[12]Janeiro!$K$6</f>
        <v>23</v>
      </c>
      <c r="D16" s="11">
        <f>[12]Janeiro!$K$7</f>
        <v>0</v>
      </c>
      <c r="E16" s="11">
        <f>[12]Janeiro!$K$8</f>
        <v>0</v>
      </c>
      <c r="F16" s="11">
        <f>[12]Janeiro!$K$9</f>
        <v>4.5999999999999996</v>
      </c>
      <c r="G16" s="11">
        <f>[12]Janeiro!$K$10</f>
        <v>0</v>
      </c>
      <c r="H16" s="11">
        <f>[12]Janeiro!$K$11</f>
        <v>37.4</v>
      </c>
      <c r="I16" s="11">
        <f>[12]Janeiro!$K$12</f>
        <v>10</v>
      </c>
      <c r="J16" s="11">
        <f>[12]Janeiro!$K$13</f>
        <v>0</v>
      </c>
      <c r="K16" s="11">
        <f>[12]Janeiro!$K$14</f>
        <v>0</v>
      </c>
      <c r="L16" s="11">
        <f>[12]Janeiro!$K$15</f>
        <v>7.8</v>
      </c>
      <c r="M16" s="11">
        <f>[12]Janeiro!$K$16</f>
        <v>0.2</v>
      </c>
      <c r="N16" s="11">
        <f>[12]Janeiro!$K$17</f>
        <v>7</v>
      </c>
      <c r="O16" s="11">
        <f>[12]Janeiro!$K$18</f>
        <v>0</v>
      </c>
      <c r="P16" s="11">
        <f>[12]Janeiro!$K$19</f>
        <v>3</v>
      </c>
      <c r="Q16" s="11">
        <f>[12]Janeiro!$K$20</f>
        <v>0</v>
      </c>
      <c r="R16" s="11">
        <f>[12]Janeiro!$K$21</f>
        <v>0</v>
      </c>
      <c r="S16" s="11">
        <f>[12]Janeiro!$K$22</f>
        <v>32.6</v>
      </c>
      <c r="T16" s="11">
        <f>[12]Janeiro!$K$23</f>
        <v>74.2</v>
      </c>
      <c r="U16" s="11">
        <f>[12]Janeiro!$K$24</f>
        <v>0.4</v>
      </c>
      <c r="V16" s="11">
        <f>[12]Janeiro!$K$25</f>
        <v>0</v>
      </c>
      <c r="W16" s="11">
        <f>[12]Janeiro!$K$26</f>
        <v>0</v>
      </c>
      <c r="X16" s="11">
        <f>[12]Janeiro!$K$27</f>
        <v>2.2000000000000002</v>
      </c>
      <c r="Y16" s="11">
        <f>[12]Janeiro!$K$28</f>
        <v>0.4</v>
      </c>
      <c r="Z16" s="11">
        <f>[12]Janeiro!$K$29</f>
        <v>4</v>
      </c>
      <c r="AA16" s="11">
        <f>[12]Janeiro!$K$30</f>
        <v>0.8</v>
      </c>
      <c r="AB16" s="11">
        <f>[12]Janeiro!$K$31</f>
        <v>19</v>
      </c>
      <c r="AC16" s="11">
        <f>[12]Janeiro!$K$32</f>
        <v>6.4</v>
      </c>
      <c r="AD16" s="11">
        <f>[12]Janeiro!$K$33</f>
        <v>1</v>
      </c>
      <c r="AE16" s="11">
        <f>[12]Janeiro!$K$34</f>
        <v>0.4</v>
      </c>
      <c r="AF16" s="11">
        <f>[12]Janeiro!$K$35</f>
        <v>0</v>
      </c>
      <c r="AG16" s="15">
        <f t="shared" si="12"/>
        <v>234.40000000000003</v>
      </c>
      <c r="AH16" s="16">
        <f t="shared" si="13"/>
        <v>74.2</v>
      </c>
      <c r="AI16" s="67">
        <f t="shared" si="10"/>
        <v>12</v>
      </c>
    </row>
    <row r="17" spans="1:37" x14ac:dyDescent="0.2">
      <c r="A17" s="58" t="s">
        <v>2</v>
      </c>
      <c r="B17" s="11">
        <f>[13]Janeiro!$K$5</f>
        <v>0</v>
      </c>
      <c r="C17" s="11">
        <f>[13]Janeiro!$K$6</f>
        <v>11.2</v>
      </c>
      <c r="D17" s="11">
        <f>[13]Janeiro!$K$7</f>
        <v>0</v>
      </c>
      <c r="E17" s="11">
        <f>[13]Janeiro!$K$8</f>
        <v>0</v>
      </c>
      <c r="F17" s="11">
        <f>[13]Janeiro!$K$9</f>
        <v>5.8</v>
      </c>
      <c r="G17" s="11">
        <f>[13]Janeiro!$K$10</f>
        <v>1.4</v>
      </c>
      <c r="H17" s="11">
        <f>[13]Janeiro!$K$11</f>
        <v>2</v>
      </c>
      <c r="I17" s="11">
        <f>[13]Janeiro!$K$12</f>
        <v>9.1999999999999975</v>
      </c>
      <c r="J17" s="11">
        <f>[13]Janeiro!$K$13</f>
        <v>0</v>
      </c>
      <c r="K17" s="11">
        <f>[13]Janeiro!$K$14</f>
        <v>0</v>
      </c>
      <c r="L17" s="11">
        <f>[13]Janeiro!$K$15</f>
        <v>2</v>
      </c>
      <c r="M17" s="11">
        <f>[13]Janeiro!$K$16</f>
        <v>0.8</v>
      </c>
      <c r="N17" s="11">
        <f>[13]Janeiro!$K$17</f>
        <v>0</v>
      </c>
      <c r="O17" s="11">
        <f>[13]Janeiro!$K$18</f>
        <v>3.2</v>
      </c>
      <c r="P17" s="11">
        <f>[13]Janeiro!$K$19</f>
        <v>0</v>
      </c>
      <c r="Q17" s="11">
        <f>[13]Janeiro!$K$20</f>
        <v>0</v>
      </c>
      <c r="R17" s="11">
        <f>[13]Janeiro!$K$21</f>
        <v>0</v>
      </c>
      <c r="S17" s="11">
        <f>[13]Janeiro!$K$22</f>
        <v>0.8</v>
      </c>
      <c r="T17" s="11">
        <f>[13]Janeiro!$K$23</f>
        <v>2.8000000000000003</v>
      </c>
      <c r="U17" s="11">
        <f>[13]Janeiro!$K$24</f>
        <v>0.6</v>
      </c>
      <c r="V17" s="11">
        <f>[13]Janeiro!$K$25</f>
        <v>0</v>
      </c>
      <c r="W17" s="11">
        <f>[13]Janeiro!$K$26</f>
        <v>0</v>
      </c>
      <c r="X17" s="11">
        <f>[13]Janeiro!$K$27</f>
        <v>0</v>
      </c>
      <c r="Y17" s="11">
        <f>[13]Janeiro!$K$28</f>
        <v>0.2</v>
      </c>
      <c r="Z17" s="11">
        <f>[13]Janeiro!$K$29</f>
        <v>0.2</v>
      </c>
      <c r="AA17" s="11">
        <f>[13]Janeiro!$K$30</f>
        <v>2.6</v>
      </c>
      <c r="AB17" s="11">
        <f>[13]Janeiro!$K$31</f>
        <v>3.2</v>
      </c>
      <c r="AC17" s="11">
        <f>[13]Janeiro!$K$32</f>
        <v>1.4</v>
      </c>
      <c r="AD17" s="11">
        <f>[13]Janeiro!$K$33</f>
        <v>0</v>
      </c>
      <c r="AE17" s="11">
        <f>[13]Janeiro!$K$34</f>
        <v>8.1999999999999993</v>
      </c>
      <c r="AF17" s="11">
        <f>[13]Janeiro!$K$35</f>
        <v>0</v>
      </c>
      <c r="AG17" s="15">
        <f t="shared" ref="AG17:AG25" si="14">SUM(B17:AF17)</f>
        <v>55.599999999999994</v>
      </c>
      <c r="AH17" s="16">
        <f t="shared" ref="AH17:AH25" si="15">MAX(B17:AF17)</f>
        <v>11.2</v>
      </c>
      <c r="AI17" s="67">
        <f t="shared" ref="AI17:AI26" si="16">COUNTIF(B17:AF17,"=0,0")</f>
        <v>14</v>
      </c>
      <c r="AK17" s="12" t="s">
        <v>47</v>
      </c>
    </row>
    <row r="18" spans="1:37" x14ac:dyDescent="0.2">
      <c r="A18" s="58" t="s">
        <v>3</v>
      </c>
      <c r="B18" s="11">
        <f>[14]Janeiro!$K$5</f>
        <v>3.8</v>
      </c>
      <c r="C18" s="11">
        <f>[14]Janeiro!$K$6</f>
        <v>0</v>
      </c>
      <c r="D18" s="11">
        <f>[14]Janeiro!$K$7</f>
        <v>0.4</v>
      </c>
      <c r="E18" s="11">
        <f>[14]Janeiro!$K$8</f>
        <v>0</v>
      </c>
      <c r="F18" s="11">
        <f>[14]Janeiro!$K$9</f>
        <v>10.399999999999999</v>
      </c>
      <c r="G18" s="11">
        <f>[14]Janeiro!$K$10</f>
        <v>2.4000000000000004</v>
      </c>
      <c r="H18" s="11">
        <f>[14]Janeiro!$K$11</f>
        <v>0.2</v>
      </c>
      <c r="I18" s="11">
        <f>[14]Janeiro!$K$12</f>
        <v>0</v>
      </c>
      <c r="J18" s="11">
        <f>[14]Janeiro!$K$13</f>
        <v>0</v>
      </c>
      <c r="K18" s="11">
        <f>[14]Janeiro!$K$14</f>
        <v>0</v>
      </c>
      <c r="L18" s="11">
        <f>[14]Janeiro!$K$15</f>
        <v>1</v>
      </c>
      <c r="M18" s="11">
        <f>[14]Janeiro!$K$16</f>
        <v>0</v>
      </c>
      <c r="N18" s="11">
        <f>[14]Janeiro!$K$17</f>
        <v>0</v>
      </c>
      <c r="O18" s="11">
        <f>[14]Janeiro!$K$18</f>
        <v>0</v>
      </c>
      <c r="P18" s="11">
        <f>[14]Janeiro!$K$19</f>
        <v>0</v>
      </c>
      <c r="Q18" s="11">
        <f>[14]Janeiro!$K$20</f>
        <v>3.6</v>
      </c>
      <c r="R18" s="11">
        <f>[14]Janeiro!$K$21</f>
        <v>0</v>
      </c>
      <c r="S18" s="11">
        <f>[14]Janeiro!$K$22</f>
        <v>7.6000000000000005</v>
      </c>
      <c r="T18" s="11">
        <f>[14]Janeiro!$K$23</f>
        <v>12.2</v>
      </c>
      <c r="U18" s="11">
        <f>[14]Janeiro!$K$24</f>
        <v>0</v>
      </c>
      <c r="V18" s="11">
        <f>[14]Janeiro!$K$25</f>
        <v>0</v>
      </c>
      <c r="W18" s="11">
        <f>[14]Janeiro!$K$26</f>
        <v>0</v>
      </c>
      <c r="X18" s="11">
        <f>[14]Janeiro!$K$27</f>
        <v>2</v>
      </c>
      <c r="Y18" s="11">
        <f>[14]Janeiro!$K$28</f>
        <v>0.4</v>
      </c>
      <c r="Z18" s="11">
        <f>[14]Janeiro!$K$29</f>
        <v>20.2</v>
      </c>
      <c r="AA18" s="11">
        <f>[14]Janeiro!$K$30</f>
        <v>18.8</v>
      </c>
      <c r="AB18" s="11">
        <f>[14]Janeiro!$K$31</f>
        <v>24.999999999999996</v>
      </c>
      <c r="AC18" s="11">
        <f>[14]Janeiro!$K$32</f>
        <v>0.4</v>
      </c>
      <c r="AD18" s="11">
        <f>[14]Janeiro!$K$33</f>
        <v>0</v>
      </c>
      <c r="AE18" s="11">
        <f>[14]Janeiro!$K$34</f>
        <v>0</v>
      </c>
      <c r="AF18" s="11">
        <f>[14]Janeiro!$K$35</f>
        <v>0</v>
      </c>
      <c r="AG18" s="15">
        <f t="shared" si="14"/>
        <v>108.4</v>
      </c>
      <c r="AH18" s="16">
        <f t="shared" si="15"/>
        <v>24.999999999999996</v>
      </c>
      <c r="AI18" s="67">
        <f t="shared" si="16"/>
        <v>16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>
        <f>[15]Janeiro!$K$5</f>
        <v>3.8</v>
      </c>
      <c r="C19" s="11">
        <f>[15]Janeiro!$K$6</f>
        <v>22.400000000000002</v>
      </c>
      <c r="D19" s="11">
        <f>[15]Janeiro!$K$7</f>
        <v>0</v>
      </c>
      <c r="E19" s="11">
        <f>[15]Janeiro!$K$8</f>
        <v>0.4</v>
      </c>
      <c r="F19" s="11">
        <f>[15]Janeiro!$K$9</f>
        <v>5.2</v>
      </c>
      <c r="G19" s="11">
        <f>[15]Janeiro!$K$10</f>
        <v>20.2</v>
      </c>
      <c r="H19" s="11">
        <f>[15]Janeiro!$K$11</f>
        <v>0.2</v>
      </c>
      <c r="I19" s="11">
        <f>[15]Janeiro!$K$12</f>
        <v>11</v>
      </c>
      <c r="J19" s="11">
        <f>[15]Janeiro!$K$13</f>
        <v>5.4</v>
      </c>
      <c r="K19" s="11">
        <f>[15]Janeiro!$K$14</f>
        <v>3</v>
      </c>
      <c r="L19" s="11">
        <f>[15]Janeiro!$K$15</f>
        <v>0</v>
      </c>
      <c r="M19" s="11">
        <f>[15]Janeiro!$K$16</f>
        <v>2.2000000000000002</v>
      </c>
      <c r="N19" s="11">
        <f>[15]Janeiro!$K$17</f>
        <v>2</v>
      </c>
      <c r="O19" s="11">
        <f>[15]Janeiro!$K$18</f>
        <v>3.2</v>
      </c>
      <c r="P19" s="11">
        <f>[15]Janeiro!$K$19</f>
        <v>0.8</v>
      </c>
      <c r="Q19" s="11">
        <f>[15]Janeiro!$K$20</f>
        <v>0</v>
      </c>
      <c r="R19" s="11">
        <f>[15]Janeiro!$K$21</f>
        <v>2.6</v>
      </c>
      <c r="S19" s="11">
        <f>[15]Janeiro!$K$22</f>
        <v>30.8</v>
      </c>
      <c r="T19" s="11">
        <f>[15]Janeiro!$K$23</f>
        <v>0</v>
      </c>
      <c r="U19" s="11">
        <f>[15]Janeiro!$K$24</f>
        <v>1.4</v>
      </c>
      <c r="V19" s="11">
        <f>[15]Janeiro!$K$25</f>
        <v>0</v>
      </c>
      <c r="W19" s="11">
        <f>[15]Janeiro!$K$26</f>
        <v>0</v>
      </c>
      <c r="X19" s="11">
        <f>[15]Janeiro!$K$27</f>
        <v>0</v>
      </c>
      <c r="Y19" s="11">
        <f>[15]Janeiro!$K$28</f>
        <v>35</v>
      </c>
      <c r="Z19" s="11">
        <f>[15]Janeiro!$K$29</f>
        <v>9.7999999999999989</v>
      </c>
      <c r="AA19" s="11">
        <f>[15]Janeiro!$K$30</f>
        <v>40.6</v>
      </c>
      <c r="AB19" s="11">
        <f>[15]Janeiro!$K$31</f>
        <v>4.4000000000000004</v>
      </c>
      <c r="AC19" s="11">
        <f>[15]Janeiro!$K$32</f>
        <v>1</v>
      </c>
      <c r="AD19" s="11">
        <f>[15]Janeiro!$K$33</f>
        <v>0</v>
      </c>
      <c r="AE19" s="11">
        <f>[15]Janeiro!$K$34</f>
        <v>0</v>
      </c>
      <c r="AF19" s="11">
        <f>[15]Janeiro!$K$35</f>
        <v>0</v>
      </c>
      <c r="AG19" s="15">
        <f t="shared" si="14"/>
        <v>205.40000000000003</v>
      </c>
      <c r="AH19" s="16">
        <f t="shared" si="15"/>
        <v>40.6</v>
      </c>
      <c r="AI19" s="67">
        <f t="shared" si="16"/>
        <v>10</v>
      </c>
    </row>
    <row r="20" spans="1:37" x14ac:dyDescent="0.2">
      <c r="A20" s="58" t="s">
        <v>5</v>
      </c>
      <c r="B20" s="11">
        <f>[16]Janeiro!$K$5</f>
        <v>0.6</v>
      </c>
      <c r="C20" s="11">
        <f>[16]Janeiro!$K$6</f>
        <v>0</v>
      </c>
      <c r="D20" s="11">
        <f>[16]Janeiro!$K$7</f>
        <v>0</v>
      </c>
      <c r="E20" s="11">
        <f>[16]Janeiro!$K$8</f>
        <v>0</v>
      </c>
      <c r="F20" s="11" t="str">
        <f>[16]Janeiro!$K$9</f>
        <v>*</v>
      </c>
      <c r="G20" s="11" t="str">
        <f>[16]Janeiro!$K$10</f>
        <v>*</v>
      </c>
      <c r="H20" s="11" t="str">
        <f>[16]Janeiro!$K$11</f>
        <v>*</v>
      </c>
      <c r="I20" s="11" t="str">
        <f>[16]Janeiro!$K$12</f>
        <v>*</v>
      </c>
      <c r="J20" s="11" t="str">
        <f>[16]Janeiro!$K$13</f>
        <v>*</v>
      </c>
      <c r="K20" s="11" t="str">
        <f>[16]Janeiro!$K$14</f>
        <v>*</v>
      </c>
      <c r="L20" s="11" t="str">
        <f>[16]Janeiro!$K$15</f>
        <v>*</v>
      </c>
      <c r="M20" s="11">
        <f>[16]Janeiro!$K$16</f>
        <v>0</v>
      </c>
      <c r="N20" s="11">
        <f>[16]Janeiro!$K$17</f>
        <v>3.2</v>
      </c>
      <c r="O20" s="11">
        <f>[16]Janeiro!$K$18</f>
        <v>0</v>
      </c>
      <c r="P20" s="11">
        <f>[16]Janeiro!$K$19</f>
        <v>0</v>
      </c>
      <c r="Q20" s="11" t="str">
        <f>[16]Janeiro!$K$20</f>
        <v>*</v>
      </c>
      <c r="R20" s="11" t="str">
        <f>[16]Janeiro!$K$21</f>
        <v>*</v>
      </c>
      <c r="S20" s="11" t="str">
        <f>[16]Janeiro!$K$22</f>
        <v>*</v>
      </c>
      <c r="T20" s="11" t="str">
        <f>[16]Janeiro!$K$23</f>
        <v>*</v>
      </c>
      <c r="U20" s="11" t="str">
        <f>[16]Janeiro!$K$24</f>
        <v>*</v>
      </c>
      <c r="V20" s="11" t="str">
        <f>[16]Janeiro!$K$25</f>
        <v>*</v>
      </c>
      <c r="W20" s="11" t="str">
        <f>[16]Janeiro!$K$26</f>
        <v>*</v>
      </c>
      <c r="X20" s="11" t="str">
        <f>[16]Janeiro!$K$27</f>
        <v>*</v>
      </c>
      <c r="Y20" s="11" t="str">
        <f>[16]Janeiro!$K$28</f>
        <v>*</v>
      </c>
      <c r="Z20" s="11" t="str">
        <f>[16]Janeiro!$K$29</f>
        <v>*</v>
      </c>
      <c r="AA20" s="11" t="str">
        <f>[16]Janeiro!$K$30</f>
        <v>*</v>
      </c>
      <c r="AB20" s="11">
        <f>[16]Janeiro!$K$31</f>
        <v>0</v>
      </c>
      <c r="AC20" s="11">
        <f>[16]Janeiro!$K$32</f>
        <v>3</v>
      </c>
      <c r="AD20" s="11">
        <f>[16]Janeiro!$K$33</f>
        <v>0</v>
      </c>
      <c r="AE20" s="11">
        <f>[16]Janeiro!$K$34</f>
        <v>0</v>
      </c>
      <c r="AF20" s="11" t="str">
        <f>[16]Janeiro!$K$35</f>
        <v>*</v>
      </c>
      <c r="AG20" s="15">
        <f t="shared" si="14"/>
        <v>6.8000000000000007</v>
      </c>
      <c r="AH20" s="16">
        <f t="shared" si="15"/>
        <v>3.2</v>
      </c>
      <c r="AI20" s="67" t="s">
        <v>226</v>
      </c>
      <c r="AJ20" s="12" t="s">
        <v>47</v>
      </c>
    </row>
    <row r="21" spans="1:37" x14ac:dyDescent="0.2">
      <c r="A21" s="58" t="s">
        <v>43</v>
      </c>
      <c r="B21" s="11">
        <f>[17]Janeiro!$K$5</f>
        <v>0.2</v>
      </c>
      <c r="C21" s="11">
        <f>[17]Janeiro!$K$6</f>
        <v>0.8</v>
      </c>
      <c r="D21" s="11">
        <f>[17]Janeiro!$K$7</f>
        <v>0</v>
      </c>
      <c r="E21" s="11">
        <f>[17]Janeiro!$K$8</f>
        <v>4.8</v>
      </c>
      <c r="F21" s="11">
        <f>[17]Janeiro!$K$9</f>
        <v>0</v>
      </c>
      <c r="G21" s="11">
        <f>[17]Janeiro!$K$10</f>
        <v>18.799999999999997</v>
      </c>
      <c r="H21" s="11">
        <f>[17]Janeiro!$K$11</f>
        <v>0</v>
      </c>
      <c r="I21" s="11">
        <f>[17]Janeiro!$K$12</f>
        <v>3.4000000000000004</v>
      </c>
      <c r="J21" s="11">
        <f>[17]Janeiro!$K$13</f>
        <v>5.8</v>
      </c>
      <c r="K21" s="11">
        <f>[17]Janeiro!$K$14</f>
        <v>0</v>
      </c>
      <c r="L21" s="11">
        <f>[17]Janeiro!$K$15</f>
        <v>25.599999999999998</v>
      </c>
      <c r="M21" s="11">
        <f>[17]Janeiro!$K$16</f>
        <v>0.4</v>
      </c>
      <c r="N21" s="11">
        <f>[17]Janeiro!$K$17</f>
        <v>0</v>
      </c>
      <c r="O21" s="11">
        <f>[17]Janeiro!$K$18</f>
        <v>0.8</v>
      </c>
      <c r="P21" s="11">
        <f>[17]Janeiro!$K$19</f>
        <v>0.2</v>
      </c>
      <c r="Q21" s="11">
        <f>[17]Janeiro!$K$20</f>
        <v>4</v>
      </c>
      <c r="R21" s="11">
        <f>[17]Janeiro!$K$21</f>
        <v>28</v>
      </c>
      <c r="S21" s="11">
        <f>[17]Janeiro!$K$22</f>
        <v>13.599999999999998</v>
      </c>
      <c r="T21" s="11">
        <f>[17]Janeiro!$K$23</f>
        <v>1.4</v>
      </c>
      <c r="U21" s="11">
        <f>[17]Janeiro!$K$24</f>
        <v>0.2</v>
      </c>
      <c r="V21" s="11">
        <f>[17]Janeiro!$K$25</f>
        <v>0</v>
      </c>
      <c r="W21" s="11">
        <f>[17]Janeiro!$K$26</f>
        <v>0.4</v>
      </c>
      <c r="X21" s="11">
        <f>[17]Janeiro!$K$27</f>
        <v>2.6</v>
      </c>
      <c r="Y21" s="11">
        <f>[17]Janeiro!$K$28</f>
        <v>11.400000000000002</v>
      </c>
      <c r="Z21" s="11">
        <f>[17]Janeiro!$K$29</f>
        <v>1.6</v>
      </c>
      <c r="AA21" s="11">
        <f>[17]Janeiro!$K$30</f>
        <v>60.199999999999996</v>
      </c>
      <c r="AB21" s="11">
        <f>[17]Janeiro!$K$31</f>
        <v>5.2</v>
      </c>
      <c r="AC21" s="11">
        <f>[17]Janeiro!$K$32</f>
        <v>15.2</v>
      </c>
      <c r="AD21" s="11">
        <f>[17]Janeiro!$K$33</f>
        <v>0.4</v>
      </c>
      <c r="AE21" s="11">
        <f>[17]Janeiro!$K$34</f>
        <v>0.60000000000000009</v>
      </c>
      <c r="AF21" s="11">
        <f>[17]Janeiro!$K$35</f>
        <v>19.200000000000003</v>
      </c>
      <c r="AG21" s="15">
        <f>SUM(B21:AF21)</f>
        <v>224.79999999999995</v>
      </c>
      <c r="AH21" s="16">
        <f>MAX(B21:AF21)</f>
        <v>60.199999999999996</v>
      </c>
      <c r="AI21" s="67">
        <f t="shared" si="16"/>
        <v>6</v>
      </c>
    </row>
    <row r="22" spans="1:37" x14ac:dyDescent="0.2">
      <c r="A22" s="58" t="s">
        <v>6</v>
      </c>
      <c r="B22" s="11" t="str">
        <f>[18]Janeiro!$K$5</f>
        <v>*</v>
      </c>
      <c r="C22" s="11" t="str">
        <f>[18]Janeiro!$K$6</f>
        <v>*</v>
      </c>
      <c r="D22" s="11" t="str">
        <f>[18]Janeiro!$K$7</f>
        <v>*</v>
      </c>
      <c r="E22" s="11" t="str">
        <f>[18]Janeiro!$K$8</f>
        <v>*</v>
      </c>
      <c r="F22" s="11" t="str">
        <f>[18]Janeiro!$K$9</f>
        <v>*</v>
      </c>
      <c r="G22" s="11" t="str">
        <f>[18]Janeiro!$K$10</f>
        <v>*</v>
      </c>
      <c r="H22" s="11" t="str">
        <f>[18]Janeiro!$K$11</f>
        <v>*</v>
      </c>
      <c r="I22" s="11" t="str">
        <f>[18]Janeiro!$K$12</f>
        <v>*</v>
      </c>
      <c r="J22" s="11" t="str">
        <f>[18]Janeiro!$K$13</f>
        <v>*</v>
      </c>
      <c r="K22" s="11" t="str">
        <f>[18]Janeiro!$K$14</f>
        <v>*</v>
      </c>
      <c r="L22" s="11" t="str">
        <f>[18]Janeiro!$K$15</f>
        <v>*</v>
      </c>
      <c r="M22" s="11" t="str">
        <f>[18]Janeiro!$K$16</f>
        <v>*</v>
      </c>
      <c r="N22" s="11" t="str">
        <f>[18]Janeiro!$K$17</f>
        <v>*</v>
      </c>
      <c r="O22" s="11" t="str">
        <f>[18]Janeiro!$K$18</f>
        <v>*</v>
      </c>
      <c r="P22" s="11" t="str">
        <f>[18]Janeiro!$K$19</f>
        <v>*</v>
      </c>
      <c r="Q22" s="11" t="str">
        <f>[18]Janeiro!$K$20</f>
        <v>*</v>
      </c>
      <c r="R22" s="11" t="str">
        <f>[18]Janeiro!$K$21</f>
        <v>*</v>
      </c>
      <c r="S22" s="11" t="str">
        <f>[18]Janeiro!$K$22</f>
        <v>*</v>
      </c>
      <c r="T22" s="11" t="str">
        <f>[18]Janeiro!$K$23</f>
        <v>*</v>
      </c>
      <c r="U22" s="11" t="str">
        <f>[18]Janeiro!$K$24</f>
        <v>*</v>
      </c>
      <c r="V22" s="11" t="str">
        <f>[18]Janeiro!$K$25</f>
        <v>*</v>
      </c>
      <c r="W22" s="11" t="str">
        <f>[18]Janeiro!$K$26</f>
        <v>*</v>
      </c>
      <c r="X22" s="11" t="str">
        <f>[18]Janeiro!$K$27</f>
        <v>*</v>
      </c>
      <c r="Y22" s="11" t="str">
        <f>[18]Janeiro!$K$28</f>
        <v>*</v>
      </c>
      <c r="Z22" s="11" t="str">
        <f>[18]Janeiro!$K$29</f>
        <v>*</v>
      </c>
      <c r="AA22" s="11" t="str">
        <f>[18]Janeiro!$K$30</f>
        <v>*</v>
      </c>
      <c r="AB22" s="11" t="str">
        <f>[18]Janeiro!$K$31</f>
        <v>*</v>
      </c>
      <c r="AC22" s="11" t="str">
        <f>[18]Janeiro!$K$32</f>
        <v>*</v>
      </c>
      <c r="AD22" s="11" t="str">
        <f>[18]Janeiro!$K$33</f>
        <v>*</v>
      </c>
      <c r="AE22" s="11" t="str">
        <f>[18]Janeiro!$K$34</f>
        <v>*</v>
      </c>
      <c r="AF22" s="11" t="str">
        <f>[18]Janeiro!$K$35</f>
        <v>*</v>
      </c>
      <c r="AG22" s="15" t="s">
        <v>226</v>
      </c>
      <c r="AH22" s="16" t="s">
        <v>226</v>
      </c>
      <c r="AI22" s="67" t="s">
        <v>226</v>
      </c>
    </row>
    <row r="23" spans="1:37" x14ac:dyDescent="0.2">
      <c r="A23" s="58" t="s">
        <v>7</v>
      </c>
      <c r="B23" s="11">
        <f>[19]Janeiro!$K$5</f>
        <v>4.8</v>
      </c>
      <c r="C23" s="11">
        <f>[19]Janeiro!$K$6</f>
        <v>0.8</v>
      </c>
      <c r="D23" s="11">
        <f>[19]Janeiro!$K$7</f>
        <v>0.4</v>
      </c>
      <c r="E23" s="11">
        <f>[19]Janeiro!$K$8</f>
        <v>12.200000000000001</v>
      </c>
      <c r="F23" s="11">
        <f>[19]Janeiro!$K$9</f>
        <v>113.39999999999999</v>
      </c>
      <c r="G23" s="11">
        <f>[19]Janeiro!$K$10</f>
        <v>1.7999999999999998</v>
      </c>
      <c r="H23" s="11">
        <f>[19]Janeiro!$K$11</f>
        <v>10.399999999999997</v>
      </c>
      <c r="I23" s="11">
        <f>[19]Janeiro!$K$12</f>
        <v>0.2</v>
      </c>
      <c r="J23" s="11">
        <f>[19]Janeiro!$K$13</f>
        <v>0</v>
      </c>
      <c r="K23" s="11">
        <f>[19]Janeiro!$K$14</f>
        <v>0</v>
      </c>
      <c r="L23" s="11">
        <f>[19]Janeiro!$K$15</f>
        <v>0.60000000000000009</v>
      </c>
      <c r="M23" s="11">
        <f>[19]Janeiro!$K$16</f>
        <v>17.399999999999999</v>
      </c>
      <c r="N23" s="11">
        <f>[19]Janeiro!$K$17</f>
        <v>0</v>
      </c>
      <c r="O23" s="11">
        <f>[19]Janeiro!$K$18</f>
        <v>1.4</v>
      </c>
      <c r="P23" s="11">
        <f>[19]Janeiro!$K$19</f>
        <v>0.2</v>
      </c>
      <c r="Q23" s="11">
        <f>[19]Janeiro!$K$20</f>
        <v>0</v>
      </c>
      <c r="R23" s="11">
        <f>[19]Janeiro!$K$21</f>
        <v>0</v>
      </c>
      <c r="S23" s="11">
        <f>[19]Janeiro!$K$22</f>
        <v>34</v>
      </c>
      <c r="T23" s="11">
        <f>[19]Janeiro!$K$23</f>
        <v>35.800000000000004</v>
      </c>
      <c r="U23" s="11">
        <f>[19]Janeiro!$K$24</f>
        <v>0</v>
      </c>
      <c r="V23" s="11">
        <f>[19]Janeiro!$K$25</f>
        <v>0</v>
      </c>
      <c r="W23" s="11">
        <f>[19]Janeiro!$K$26</f>
        <v>0</v>
      </c>
      <c r="X23" s="11">
        <f>[19]Janeiro!$K$27</f>
        <v>0</v>
      </c>
      <c r="Y23" s="11">
        <f>[19]Janeiro!$K$28</f>
        <v>0</v>
      </c>
      <c r="Z23" s="11">
        <f>[19]Janeiro!$K$29</f>
        <v>0</v>
      </c>
      <c r="AA23" s="11">
        <f>[19]Janeiro!$K$30</f>
        <v>0</v>
      </c>
      <c r="AB23" s="11">
        <f>[19]Janeiro!$K$31</f>
        <v>0</v>
      </c>
      <c r="AC23" s="11">
        <f>[19]Janeiro!$K$32</f>
        <v>1.4</v>
      </c>
      <c r="AD23" s="11">
        <f>[19]Janeiro!$K$33</f>
        <v>0</v>
      </c>
      <c r="AE23" s="11">
        <f>[19]Janeiro!$K$34</f>
        <v>0</v>
      </c>
      <c r="AF23" s="11">
        <f>[19]Janeiro!$K$35</f>
        <v>0</v>
      </c>
      <c r="AG23" s="15">
        <f t="shared" si="14"/>
        <v>234.8</v>
      </c>
      <c r="AH23" s="16">
        <f t="shared" si="15"/>
        <v>113.39999999999999</v>
      </c>
      <c r="AI23" s="67">
        <f t="shared" si="16"/>
        <v>16</v>
      </c>
    </row>
    <row r="24" spans="1:37" x14ac:dyDescent="0.2">
      <c r="A24" s="58" t="s">
        <v>169</v>
      </c>
      <c r="B24" s="11">
        <f>[20]Janeiro!$K$5</f>
        <v>35.800000000000004</v>
      </c>
      <c r="C24" s="11">
        <f>[20]Janeiro!$K$6</f>
        <v>0.2</v>
      </c>
      <c r="D24" s="11">
        <f>[20]Janeiro!$K$7</f>
        <v>0</v>
      </c>
      <c r="E24" s="11">
        <f>[20]Janeiro!$K$8</f>
        <v>8.6</v>
      </c>
      <c r="F24" s="11">
        <f>[20]Janeiro!$K$9</f>
        <v>70.2</v>
      </c>
      <c r="G24" s="11">
        <f>[20]Janeiro!$K$10</f>
        <v>5</v>
      </c>
      <c r="H24" s="11">
        <f>[20]Janeiro!$K$11</f>
        <v>10.8</v>
      </c>
      <c r="I24" s="11">
        <f>[20]Janeiro!$K$12</f>
        <v>1.2</v>
      </c>
      <c r="J24" s="11">
        <f>[20]Janeiro!$K$13</f>
        <v>0</v>
      </c>
      <c r="K24" s="11">
        <f>[20]Janeiro!$K$14</f>
        <v>6.2</v>
      </c>
      <c r="L24" s="11">
        <f>[20]Janeiro!$K$15</f>
        <v>1.6</v>
      </c>
      <c r="M24" s="11">
        <f>[20]Janeiro!$K$16</f>
        <v>4.2</v>
      </c>
      <c r="N24" s="11">
        <f>[20]Janeiro!$K$17</f>
        <v>18.399999999999999</v>
      </c>
      <c r="O24" s="11">
        <f>[20]Janeiro!$K$18</f>
        <v>13.400000000000002</v>
      </c>
      <c r="P24" s="11">
        <f>[20]Janeiro!$K$19</f>
        <v>1</v>
      </c>
      <c r="Q24" s="11">
        <f>[20]Janeiro!$K$20</f>
        <v>0</v>
      </c>
      <c r="R24" s="11">
        <f>[20]Janeiro!$K$21</f>
        <v>0</v>
      </c>
      <c r="S24" s="11">
        <f>[20]Janeiro!$K$22</f>
        <v>22</v>
      </c>
      <c r="T24" s="11">
        <f>[20]Janeiro!$K$23</f>
        <v>0.8</v>
      </c>
      <c r="U24" s="11">
        <f>[20]Janeiro!$K$24</f>
        <v>0</v>
      </c>
      <c r="V24" s="11">
        <f>[20]Janeiro!$K$25</f>
        <v>0</v>
      </c>
      <c r="W24" s="11">
        <f>[20]Janeiro!$K$26</f>
        <v>0</v>
      </c>
      <c r="X24" s="11">
        <f>[20]Janeiro!$K$27</f>
        <v>0</v>
      </c>
      <c r="Y24" s="11">
        <f>[20]Janeiro!$K$28</f>
        <v>0</v>
      </c>
      <c r="Z24" s="11">
        <f>[20]Janeiro!$K$29</f>
        <v>0</v>
      </c>
      <c r="AA24" s="11">
        <f>[20]Janeiro!$K$30</f>
        <v>2</v>
      </c>
      <c r="AB24" s="11">
        <f>[20]Janeiro!$K$31</f>
        <v>0.2</v>
      </c>
      <c r="AC24" s="11">
        <f>[20]Janeiro!$K$32</f>
        <v>6.3999999999999995</v>
      </c>
      <c r="AD24" s="11">
        <f>[20]Janeiro!$K$33</f>
        <v>0</v>
      </c>
      <c r="AE24" s="11">
        <f>[20]Janeiro!$K$34</f>
        <v>21.2</v>
      </c>
      <c r="AF24" s="11">
        <f>[20]Janeiro!$K$35</f>
        <v>0</v>
      </c>
      <c r="AG24" s="15">
        <f t="shared" si="14"/>
        <v>229.2</v>
      </c>
      <c r="AH24" s="16">
        <f t="shared" si="15"/>
        <v>70.2</v>
      </c>
      <c r="AI24" s="67">
        <f t="shared" si="16"/>
        <v>12</v>
      </c>
    </row>
    <row r="25" spans="1:37" x14ac:dyDescent="0.2">
      <c r="A25" s="58" t="s">
        <v>170</v>
      </c>
      <c r="B25" s="11">
        <f>[21]Janeiro!$K$5</f>
        <v>1.9999999999999998</v>
      </c>
      <c r="C25" s="11">
        <f>[21]Janeiro!$K$6</f>
        <v>0</v>
      </c>
      <c r="D25" s="11">
        <f>[21]Janeiro!$K$7</f>
        <v>2.8</v>
      </c>
      <c r="E25" s="11">
        <f>[21]Janeiro!$K$8</f>
        <v>2.8</v>
      </c>
      <c r="F25" s="11">
        <f>[21]Janeiro!$K$9</f>
        <v>5.2</v>
      </c>
      <c r="G25" s="11">
        <f>[21]Janeiro!$K$10</f>
        <v>1.6</v>
      </c>
      <c r="H25" s="11">
        <f>[21]Janeiro!$K$11</f>
        <v>5</v>
      </c>
      <c r="I25" s="11">
        <f>[21]Janeiro!$K$12</f>
        <v>0</v>
      </c>
      <c r="J25" s="11">
        <f>[21]Janeiro!$K$13</f>
        <v>0.2</v>
      </c>
      <c r="K25" s="11">
        <f>[21]Janeiro!$K$14</f>
        <v>0</v>
      </c>
      <c r="L25" s="11">
        <f>[21]Janeiro!$K$15</f>
        <v>0.2</v>
      </c>
      <c r="M25" s="11">
        <f>[21]Janeiro!$K$16</f>
        <v>1</v>
      </c>
      <c r="N25" s="11">
        <f>[21]Janeiro!$K$17</f>
        <v>0.2</v>
      </c>
      <c r="O25" s="11">
        <f>[21]Janeiro!$K$18</f>
        <v>0</v>
      </c>
      <c r="P25" s="11">
        <f>[21]Janeiro!$K$19</f>
        <v>0</v>
      </c>
      <c r="Q25" s="11">
        <f>[21]Janeiro!$K$20</f>
        <v>0</v>
      </c>
      <c r="R25" s="11">
        <f>[21]Janeiro!$K$21</f>
        <v>0</v>
      </c>
      <c r="S25" s="11">
        <f>[21]Janeiro!$K$22</f>
        <v>28.599999999999998</v>
      </c>
      <c r="T25" s="11">
        <f>[21]Janeiro!$K$23</f>
        <v>1</v>
      </c>
      <c r="U25" s="11">
        <f>[21]Janeiro!$K$24</f>
        <v>0</v>
      </c>
      <c r="V25" s="11">
        <f>[21]Janeiro!$K$25</f>
        <v>0.6</v>
      </c>
      <c r="W25" s="11">
        <f>[21]Janeiro!$K$26</f>
        <v>0.2</v>
      </c>
      <c r="X25" s="11">
        <f>[21]Janeiro!$K$27</f>
        <v>0.2</v>
      </c>
      <c r="Y25" s="11">
        <f>[21]Janeiro!$K$28</f>
        <v>0.2</v>
      </c>
      <c r="Z25" s="11">
        <f>[21]Janeiro!$K$29</f>
        <v>0.2</v>
      </c>
      <c r="AA25" s="11">
        <f>[21]Janeiro!$K$30</f>
        <v>0</v>
      </c>
      <c r="AB25" s="11">
        <f>[21]Janeiro!$K$31</f>
        <v>0.6</v>
      </c>
      <c r="AC25" s="11">
        <f>[21]Janeiro!$K$32</f>
        <v>0</v>
      </c>
      <c r="AD25" s="11">
        <f>[21]Janeiro!$K$33</f>
        <v>0</v>
      </c>
      <c r="AE25" s="11">
        <f>[21]Janeiro!$K$34</f>
        <v>0</v>
      </c>
      <c r="AF25" s="11">
        <f>[21]Janeiro!$K$35</f>
        <v>0</v>
      </c>
      <c r="AG25" s="15">
        <f t="shared" si="14"/>
        <v>52.600000000000009</v>
      </c>
      <c r="AH25" s="16">
        <f t="shared" si="15"/>
        <v>28.599999999999998</v>
      </c>
      <c r="AI25" s="67">
        <f t="shared" si="16"/>
        <v>13</v>
      </c>
      <c r="AJ25" s="12" t="s">
        <v>47</v>
      </c>
    </row>
    <row r="26" spans="1:37" x14ac:dyDescent="0.2">
      <c r="A26" s="58" t="s">
        <v>171</v>
      </c>
      <c r="B26" s="11">
        <f>[22]Janeiro!$K$5</f>
        <v>0</v>
      </c>
      <c r="C26" s="11">
        <f>[22]Janeiro!$K$6</f>
        <v>0.2</v>
      </c>
      <c r="D26" s="11">
        <f>[22]Janeiro!$K$7</f>
        <v>0</v>
      </c>
      <c r="E26" s="11">
        <f>[22]Janeiro!$K$8</f>
        <v>3.6</v>
      </c>
      <c r="F26" s="11">
        <f>[22]Janeiro!$K$9</f>
        <v>64.400000000000006</v>
      </c>
      <c r="G26" s="11">
        <f>[22]Janeiro!$K$10</f>
        <v>4.6000000000000005</v>
      </c>
      <c r="H26" s="11">
        <f>[22]Janeiro!$K$11</f>
        <v>13.200000000000001</v>
      </c>
      <c r="I26" s="11">
        <f>[22]Janeiro!$K$12</f>
        <v>1.2</v>
      </c>
      <c r="J26" s="11">
        <f>[22]Janeiro!$K$13</f>
        <v>2.2000000000000002</v>
      </c>
      <c r="K26" s="11">
        <f>[22]Janeiro!$K$14</f>
        <v>0</v>
      </c>
      <c r="L26" s="11">
        <f>[22]Janeiro!$K$15</f>
        <v>5.4</v>
      </c>
      <c r="M26" s="11">
        <f>[22]Janeiro!$K$16</f>
        <v>37.200000000000003</v>
      </c>
      <c r="N26" s="11">
        <f>[22]Janeiro!$K$17</f>
        <v>0.4</v>
      </c>
      <c r="O26" s="11">
        <f>[22]Janeiro!$K$18</f>
        <v>1.2</v>
      </c>
      <c r="P26" s="11">
        <f>[22]Janeiro!$K$19</f>
        <v>7.6</v>
      </c>
      <c r="Q26" s="11">
        <f>[22]Janeiro!$K$20</f>
        <v>0</v>
      </c>
      <c r="R26" s="11">
        <f>[22]Janeiro!$K$21</f>
        <v>0</v>
      </c>
      <c r="S26" s="11">
        <f>[22]Janeiro!$K$22</f>
        <v>36.6</v>
      </c>
      <c r="T26" s="11">
        <f>[22]Janeiro!$K$23</f>
        <v>11.399999999999999</v>
      </c>
      <c r="U26" s="11">
        <f>[22]Janeiro!$K$24</f>
        <v>0.4</v>
      </c>
      <c r="V26" s="11">
        <f>[22]Janeiro!$K$25</f>
        <v>0</v>
      </c>
      <c r="W26" s="11">
        <f>[22]Janeiro!$K$26</f>
        <v>0</v>
      </c>
      <c r="X26" s="11">
        <f>[22]Janeiro!$K$27</f>
        <v>0</v>
      </c>
      <c r="Y26" s="11">
        <f>[22]Janeiro!$K$28</f>
        <v>0</v>
      </c>
      <c r="Z26" s="11">
        <f>[22]Janeiro!$K$29</f>
        <v>0</v>
      </c>
      <c r="AA26" s="11">
        <f>[22]Janeiro!$K$30</f>
        <v>0</v>
      </c>
      <c r="AB26" s="11">
        <f>[22]Janeiro!$K$31</f>
        <v>7</v>
      </c>
      <c r="AC26" s="11">
        <f>[22]Janeiro!$K$32</f>
        <v>2.4000000000000004</v>
      </c>
      <c r="AD26" s="11">
        <f>[22]Janeiro!$K$33</f>
        <v>0</v>
      </c>
      <c r="AE26" s="11">
        <f>[22]Janeiro!$K$34</f>
        <v>0</v>
      </c>
      <c r="AF26" s="11">
        <f>[22]Janeiro!$K$35</f>
        <v>0</v>
      </c>
      <c r="AG26" s="15">
        <f>SUM(B26:AF26)</f>
        <v>199</v>
      </c>
      <c r="AH26" s="16">
        <f>MAX(B26:AF26)</f>
        <v>64.400000000000006</v>
      </c>
      <c r="AI26" s="67">
        <f t="shared" si="16"/>
        <v>14</v>
      </c>
    </row>
    <row r="27" spans="1:37" x14ac:dyDescent="0.2">
      <c r="A27" s="58" t="s">
        <v>8</v>
      </c>
      <c r="B27" s="11">
        <f>[23]Janeiro!$K$5</f>
        <v>0</v>
      </c>
      <c r="C27" s="11">
        <f>[23]Janeiro!$K$6</f>
        <v>0</v>
      </c>
      <c r="D27" s="11">
        <f>[23]Janeiro!$K$7</f>
        <v>0</v>
      </c>
      <c r="E27" s="11">
        <f>[23]Janeiro!$K$8</f>
        <v>0</v>
      </c>
      <c r="F27" s="11">
        <f>[23]Janeiro!$K$9</f>
        <v>4.8000000000000007</v>
      </c>
      <c r="G27" s="11">
        <f>[23]Janeiro!$K$10</f>
        <v>1.4</v>
      </c>
      <c r="H27" s="11">
        <f>[23]Janeiro!$K$11</f>
        <v>0.2</v>
      </c>
      <c r="I27" s="11">
        <f>[23]Janeiro!$K$12</f>
        <v>0.60000000000000009</v>
      </c>
      <c r="J27" s="11">
        <f>[23]Janeiro!$K$13</f>
        <v>0.4</v>
      </c>
      <c r="K27" s="11">
        <f>[23]Janeiro!$K$14</f>
        <v>0</v>
      </c>
      <c r="L27" s="11">
        <f>[23]Janeiro!$K$15</f>
        <v>5.1999999999999993</v>
      </c>
      <c r="M27" s="11">
        <f>[23]Janeiro!$K$16</f>
        <v>0</v>
      </c>
      <c r="N27" s="11">
        <f>[23]Janeiro!$K$17</f>
        <v>0.2</v>
      </c>
      <c r="O27" s="11">
        <f>[23]Janeiro!$K$18</f>
        <v>0</v>
      </c>
      <c r="P27" s="11">
        <f>[23]Janeiro!$K$19</f>
        <v>0</v>
      </c>
      <c r="Q27" s="11">
        <f>[23]Janeiro!$K$20</f>
        <v>0</v>
      </c>
      <c r="R27" s="11">
        <f>[23]Janeiro!$K$21</f>
        <v>0</v>
      </c>
      <c r="S27" s="11">
        <f>[23]Janeiro!$K$22</f>
        <v>9.6</v>
      </c>
      <c r="T27" s="11">
        <f>[23]Janeiro!$K$23</f>
        <v>0.2</v>
      </c>
      <c r="U27" s="11">
        <f>[23]Janeiro!$K$24</f>
        <v>0</v>
      </c>
      <c r="V27" s="11">
        <f>[23]Janeiro!$K$25</f>
        <v>0.2</v>
      </c>
      <c r="W27" s="11">
        <f>[23]Janeiro!$K$26</f>
        <v>0</v>
      </c>
      <c r="X27" s="11">
        <f>[23]Janeiro!$K$27</f>
        <v>0</v>
      </c>
      <c r="Y27" s="11">
        <f>[23]Janeiro!$K$28</f>
        <v>8.6000000000000014</v>
      </c>
      <c r="Z27" s="11">
        <f>[23]Janeiro!$K$29</f>
        <v>0</v>
      </c>
      <c r="AA27" s="11">
        <f>[23]Janeiro!$K$30</f>
        <v>0</v>
      </c>
      <c r="AB27" s="11">
        <f>[23]Janeiro!$K$31</f>
        <v>0.2</v>
      </c>
      <c r="AC27" s="11">
        <f>[23]Janeiro!$K$32</f>
        <v>13.4</v>
      </c>
      <c r="AD27" s="11">
        <f>[23]Janeiro!$K$33</f>
        <v>0</v>
      </c>
      <c r="AE27" s="11">
        <f>[23]Janeiro!$K$34</f>
        <v>0</v>
      </c>
      <c r="AF27" s="11">
        <f>[23]Janeiro!$K$35</f>
        <v>0</v>
      </c>
      <c r="AG27" s="15">
        <f t="shared" ref="AG27" si="17">SUM(B27:AF27)</f>
        <v>45</v>
      </c>
      <c r="AH27" s="16">
        <f t="shared" ref="AH27:AH30" si="18">MAX(B27:AF27)</f>
        <v>13.4</v>
      </c>
      <c r="AI27" s="67">
        <f t="shared" ref="AI27:AI31" si="19">COUNTIF(B27:AF27,"=0,0")</f>
        <v>18</v>
      </c>
    </row>
    <row r="28" spans="1:37" x14ac:dyDescent="0.2">
      <c r="A28" s="58" t="s">
        <v>9</v>
      </c>
      <c r="B28" s="11">
        <f>[24]Janeiro!$K$5</f>
        <v>0</v>
      </c>
      <c r="C28" s="11">
        <f>[24]Janeiro!$K$6</f>
        <v>7.2000000000000011</v>
      </c>
      <c r="D28" s="11">
        <f>[24]Janeiro!$K$7</f>
        <v>0</v>
      </c>
      <c r="E28" s="11">
        <f>[24]Janeiro!$K$8</f>
        <v>0.60000000000000009</v>
      </c>
      <c r="F28" s="11">
        <f>[24]Janeiro!$K$9</f>
        <v>28.8</v>
      </c>
      <c r="G28" s="11">
        <f>[24]Janeiro!$K$10</f>
        <v>0</v>
      </c>
      <c r="H28" s="11">
        <f>[24]Janeiro!$K$11</f>
        <v>25.6</v>
      </c>
      <c r="I28" s="11">
        <f>[24]Janeiro!$K$12</f>
        <v>0.2</v>
      </c>
      <c r="J28" s="11">
        <f>[24]Janeiro!$K$13</f>
        <v>7</v>
      </c>
      <c r="K28" s="11">
        <f>[24]Janeiro!$K$14</f>
        <v>14.399999999999999</v>
      </c>
      <c r="L28" s="11">
        <f>[24]Janeiro!$K$15</f>
        <v>0</v>
      </c>
      <c r="M28" s="11">
        <f>[24]Janeiro!$K$16</f>
        <v>16.8</v>
      </c>
      <c r="N28" s="11">
        <f>[24]Janeiro!$K$17</f>
        <v>0</v>
      </c>
      <c r="O28" s="11">
        <f>[24]Janeiro!$K$18</f>
        <v>0</v>
      </c>
      <c r="P28" s="11">
        <f>[24]Janeiro!$K$19</f>
        <v>0</v>
      </c>
      <c r="Q28" s="11">
        <f>[24]Janeiro!$K$20</f>
        <v>0</v>
      </c>
      <c r="R28" s="11">
        <f>[24]Janeiro!$K$21</f>
        <v>0</v>
      </c>
      <c r="S28" s="11">
        <f>[24]Janeiro!$K$22</f>
        <v>19</v>
      </c>
      <c r="T28" s="11">
        <f>[24]Janeiro!$K$23</f>
        <v>6.8</v>
      </c>
      <c r="U28" s="11">
        <f>[24]Janeiro!$K$24</f>
        <v>18.399999999999999</v>
      </c>
      <c r="V28" s="11">
        <f>[24]Janeiro!$K$25</f>
        <v>0</v>
      </c>
      <c r="W28" s="11">
        <f>[24]Janeiro!$K$26</f>
        <v>0</v>
      </c>
      <c r="X28" s="11">
        <f>[24]Janeiro!$K$27</f>
        <v>0</v>
      </c>
      <c r="Y28" s="11">
        <f>[24]Janeiro!$K$28</f>
        <v>0</v>
      </c>
      <c r="Z28" s="11">
        <f>[24]Janeiro!$K$29</f>
        <v>0</v>
      </c>
      <c r="AA28" s="11">
        <f>[24]Janeiro!$K$30</f>
        <v>0</v>
      </c>
      <c r="AB28" s="11">
        <f>[24]Janeiro!$K$31</f>
        <v>0</v>
      </c>
      <c r="AC28" s="11">
        <f>[24]Janeiro!$K$32</f>
        <v>0.2</v>
      </c>
      <c r="AD28" s="11">
        <f>[24]Janeiro!$K$33</f>
        <v>0</v>
      </c>
      <c r="AE28" s="11">
        <f>[24]Janeiro!$K$34</f>
        <v>0</v>
      </c>
      <c r="AF28" s="11">
        <f>[24]Janeiro!$K$35</f>
        <v>0</v>
      </c>
      <c r="AG28" s="15">
        <f t="shared" ref="AG28:AG30" si="20">SUM(B28:AF28)</f>
        <v>145</v>
      </c>
      <c r="AH28" s="16">
        <f t="shared" si="18"/>
        <v>28.8</v>
      </c>
      <c r="AI28" s="67">
        <f t="shared" si="19"/>
        <v>19</v>
      </c>
    </row>
    <row r="29" spans="1:37" x14ac:dyDescent="0.2">
      <c r="A29" s="58" t="s">
        <v>42</v>
      </c>
      <c r="B29" s="11">
        <f>[25]Janeiro!$K$5</f>
        <v>8.4</v>
      </c>
      <c r="C29" s="11">
        <f>[25]Janeiro!$K$6</f>
        <v>0</v>
      </c>
      <c r="D29" s="11">
        <f>[25]Janeiro!$K$7</f>
        <v>0</v>
      </c>
      <c r="E29" s="11">
        <f>[25]Janeiro!$K$8</f>
        <v>0.2</v>
      </c>
      <c r="F29" s="11">
        <f>[25]Janeiro!$K$9</f>
        <v>6.0000000000000009</v>
      </c>
      <c r="G29" s="11">
        <f>[25]Janeiro!$K$10</f>
        <v>0</v>
      </c>
      <c r="H29" s="11">
        <f>[25]Janeiro!$K$11</f>
        <v>0</v>
      </c>
      <c r="I29" s="11">
        <f>[25]Janeiro!$K$12</f>
        <v>0</v>
      </c>
      <c r="J29" s="11">
        <f>[25]Janeiro!$K$13</f>
        <v>0</v>
      </c>
      <c r="K29" s="11">
        <f>[25]Janeiro!$K$14</f>
        <v>2.2000000000000002</v>
      </c>
      <c r="L29" s="11">
        <f>[25]Janeiro!$K$15</f>
        <v>5.6</v>
      </c>
      <c r="M29" s="11">
        <f>[25]Janeiro!$K$16</f>
        <v>0.2</v>
      </c>
      <c r="N29" s="11">
        <f>[25]Janeiro!$K$17</f>
        <v>0</v>
      </c>
      <c r="O29" s="11">
        <f>[25]Janeiro!$K$18</f>
        <v>0</v>
      </c>
      <c r="P29" s="11">
        <f>[25]Janeiro!$K$19</f>
        <v>0</v>
      </c>
      <c r="Q29" s="11">
        <f>[25]Janeiro!$K$20</f>
        <v>0</v>
      </c>
      <c r="R29" s="11">
        <f>[25]Janeiro!$K$21</f>
        <v>0</v>
      </c>
      <c r="S29" s="11">
        <f>[25]Janeiro!$K$22</f>
        <v>7.4</v>
      </c>
      <c r="T29" s="11">
        <f>[25]Janeiro!$K$23</f>
        <v>1.5999999999999999</v>
      </c>
      <c r="U29" s="11">
        <f>[25]Janeiro!$K$24</f>
        <v>0</v>
      </c>
      <c r="V29" s="11">
        <f>[25]Janeiro!$K$25</f>
        <v>0</v>
      </c>
      <c r="W29" s="11">
        <f>[25]Janeiro!$K$26</f>
        <v>0</v>
      </c>
      <c r="X29" s="11">
        <f>[25]Janeiro!$K$27</f>
        <v>0</v>
      </c>
      <c r="Y29" s="11">
        <f>[25]Janeiro!$K$28</f>
        <v>2.4000000000000004</v>
      </c>
      <c r="Z29" s="11">
        <f>[25]Janeiro!$K$29</f>
        <v>0</v>
      </c>
      <c r="AA29" s="11">
        <f>[25]Janeiro!$K$30</f>
        <v>0</v>
      </c>
      <c r="AB29" s="11">
        <f>[25]Janeiro!$K$31</f>
        <v>0</v>
      </c>
      <c r="AC29" s="11">
        <f>[25]Janeiro!$K$32</f>
        <v>0.2</v>
      </c>
      <c r="AD29" s="11">
        <f>[25]Janeiro!$K$33</f>
        <v>0</v>
      </c>
      <c r="AE29" s="11">
        <f>[25]Janeiro!$K$34</f>
        <v>0</v>
      </c>
      <c r="AF29" s="11">
        <f>[25]Janeiro!$K$35</f>
        <v>0</v>
      </c>
      <c r="AG29" s="15">
        <f t="shared" si="20"/>
        <v>34.200000000000003</v>
      </c>
      <c r="AH29" s="16">
        <f t="shared" si="18"/>
        <v>8.4</v>
      </c>
      <c r="AI29" s="67">
        <f t="shared" si="19"/>
        <v>21</v>
      </c>
    </row>
    <row r="30" spans="1:37" x14ac:dyDescent="0.2">
      <c r="A30" s="58" t="s">
        <v>10</v>
      </c>
      <c r="B30" s="11">
        <f>[26]Janeiro!$K$5</f>
        <v>24.999999999999996</v>
      </c>
      <c r="C30" s="11">
        <f>[26]Janeiro!$K$6</f>
        <v>0.4</v>
      </c>
      <c r="D30" s="11">
        <f>[26]Janeiro!$K$7</f>
        <v>0.4</v>
      </c>
      <c r="E30" s="11">
        <f>[26]Janeiro!$K$8</f>
        <v>1.4000000000000001</v>
      </c>
      <c r="F30" s="11">
        <f>[26]Janeiro!$K$9</f>
        <v>26.2</v>
      </c>
      <c r="G30" s="11">
        <f>[26]Janeiro!$K$10</f>
        <v>36.799999999999997</v>
      </c>
      <c r="H30" s="11">
        <f>[26]Janeiro!$K$11</f>
        <v>2.2000000000000002</v>
      </c>
      <c r="I30" s="11">
        <f>[26]Janeiro!$K$12</f>
        <v>0.4</v>
      </c>
      <c r="J30" s="11">
        <f>[26]Janeiro!$K$13</f>
        <v>0.2</v>
      </c>
      <c r="K30" s="11">
        <f>[26]Janeiro!$K$14</f>
        <v>0</v>
      </c>
      <c r="L30" s="11">
        <f>[26]Janeiro!$K$15</f>
        <v>1</v>
      </c>
      <c r="M30" s="11">
        <f>[26]Janeiro!$K$16</f>
        <v>2.2000000000000002</v>
      </c>
      <c r="N30" s="11">
        <f>[26]Janeiro!$K$17</f>
        <v>0</v>
      </c>
      <c r="O30" s="11">
        <f>[26]Janeiro!$K$18</f>
        <v>0</v>
      </c>
      <c r="P30" s="11">
        <f>[26]Janeiro!$K$19</f>
        <v>18.399999999999999</v>
      </c>
      <c r="Q30" s="11">
        <f>[26]Janeiro!$K$20</f>
        <v>0</v>
      </c>
      <c r="R30" s="11">
        <f>[26]Janeiro!$K$21</f>
        <v>0</v>
      </c>
      <c r="S30" s="11">
        <f>[26]Janeiro!$K$22</f>
        <v>14.799999999999999</v>
      </c>
      <c r="T30" s="11">
        <f>[26]Janeiro!$K$23</f>
        <v>4.8000000000000007</v>
      </c>
      <c r="U30" s="11">
        <f>[26]Janeiro!$K$24</f>
        <v>0</v>
      </c>
      <c r="V30" s="11">
        <f>[26]Janeiro!$K$25</f>
        <v>0</v>
      </c>
      <c r="W30" s="11">
        <f>[26]Janeiro!$K$26</f>
        <v>0</v>
      </c>
      <c r="X30" s="11">
        <f>[26]Janeiro!$K$27</f>
        <v>0</v>
      </c>
      <c r="Y30" s="11">
        <f>[26]Janeiro!$K$28</f>
        <v>0</v>
      </c>
      <c r="Z30" s="11">
        <f>[26]Janeiro!$K$29</f>
        <v>0</v>
      </c>
      <c r="AA30" s="11">
        <f>[26]Janeiro!$K$30</f>
        <v>0.2</v>
      </c>
      <c r="AB30" s="11">
        <f>[26]Janeiro!$K$31</f>
        <v>0</v>
      </c>
      <c r="AC30" s="11">
        <f>[26]Janeiro!$K$32</f>
        <v>3.8</v>
      </c>
      <c r="AD30" s="11">
        <f>[26]Janeiro!$K$33</f>
        <v>0</v>
      </c>
      <c r="AE30" s="11">
        <f>[26]Janeiro!$K$34</f>
        <v>0</v>
      </c>
      <c r="AF30" s="11">
        <f>[26]Janeiro!$K$35</f>
        <v>0</v>
      </c>
      <c r="AG30" s="15">
        <f t="shared" si="20"/>
        <v>138.20000000000002</v>
      </c>
      <c r="AH30" s="16">
        <f t="shared" si="18"/>
        <v>36.799999999999997</v>
      </c>
      <c r="AI30" s="67">
        <f t="shared" si="19"/>
        <v>15</v>
      </c>
    </row>
    <row r="31" spans="1:37" x14ac:dyDescent="0.2">
      <c r="A31" s="58" t="s">
        <v>172</v>
      </c>
      <c r="B31" s="11">
        <f>[27]Janeiro!$K$5</f>
        <v>24</v>
      </c>
      <c r="C31" s="11">
        <f>[27]Janeiro!$K$6</f>
        <v>0</v>
      </c>
      <c r="D31" s="11">
        <f>[27]Janeiro!$K$7</f>
        <v>0.4</v>
      </c>
      <c r="E31" s="11">
        <f>[27]Janeiro!$K$8</f>
        <v>0</v>
      </c>
      <c r="F31" s="11">
        <f>[27]Janeiro!$K$9</f>
        <v>71.799999999999983</v>
      </c>
      <c r="G31" s="11">
        <f>[27]Janeiro!$K$10</f>
        <v>0.4</v>
      </c>
      <c r="H31" s="11">
        <f>[27]Janeiro!$K$11</f>
        <v>1</v>
      </c>
      <c r="I31" s="11">
        <f>[27]Janeiro!$K$12</f>
        <v>0.2</v>
      </c>
      <c r="J31" s="11">
        <f>[27]Janeiro!$K$13</f>
        <v>0</v>
      </c>
      <c r="K31" s="11">
        <f>[27]Janeiro!$K$14</f>
        <v>0</v>
      </c>
      <c r="L31" s="11">
        <f>[27]Janeiro!$K$15</f>
        <v>2</v>
      </c>
      <c r="M31" s="11">
        <f>[27]Janeiro!$K$16</f>
        <v>7.1999999999999993</v>
      </c>
      <c r="N31" s="11">
        <f>[27]Janeiro!$K$17</f>
        <v>1</v>
      </c>
      <c r="O31" s="11">
        <f>[27]Janeiro!$K$18</f>
        <v>0</v>
      </c>
      <c r="P31" s="11">
        <f>[27]Janeiro!$K$19</f>
        <v>0</v>
      </c>
      <c r="Q31" s="11">
        <f>[27]Janeiro!$K$20</f>
        <v>0</v>
      </c>
      <c r="R31" s="11">
        <f>[27]Janeiro!$K$21</f>
        <v>0</v>
      </c>
      <c r="S31" s="11">
        <f>[27]Janeiro!$K$22</f>
        <v>8.1999999999999993</v>
      </c>
      <c r="T31" s="11">
        <f>[27]Janeiro!$K$23</f>
        <v>11.2</v>
      </c>
      <c r="U31" s="11">
        <f>[27]Janeiro!$K$24</f>
        <v>0.4</v>
      </c>
      <c r="V31" s="11">
        <f>[27]Janeiro!$K$25</f>
        <v>12.599999999999998</v>
      </c>
      <c r="W31" s="11">
        <f>[27]Janeiro!$K$26</f>
        <v>0</v>
      </c>
      <c r="X31" s="11">
        <f>[27]Janeiro!$K$27</f>
        <v>0</v>
      </c>
      <c r="Y31" s="11">
        <f>[27]Janeiro!$K$28</f>
        <v>0</v>
      </c>
      <c r="Z31" s="11">
        <f>[27]Janeiro!$K$29</f>
        <v>0</v>
      </c>
      <c r="AA31" s="11">
        <f>[27]Janeiro!$K$30</f>
        <v>2.2000000000000002</v>
      </c>
      <c r="AB31" s="11">
        <f>[27]Janeiro!$K$31</f>
        <v>0</v>
      </c>
      <c r="AC31" s="11">
        <f>[27]Janeiro!$K$32</f>
        <v>3.4</v>
      </c>
      <c r="AD31" s="11">
        <f>[27]Janeiro!$K$33</f>
        <v>0</v>
      </c>
      <c r="AE31" s="11">
        <f>[27]Janeiro!$K$34</f>
        <v>0</v>
      </c>
      <c r="AF31" s="11">
        <f>[27]Janeiro!$K$35</f>
        <v>0</v>
      </c>
      <c r="AG31" s="15">
        <f>SUM(B31:AF31)</f>
        <v>146</v>
      </c>
      <c r="AH31" s="16">
        <f>MAX(B31:AF31)</f>
        <v>71.799999999999983</v>
      </c>
      <c r="AI31" s="67">
        <f t="shared" si="19"/>
        <v>16</v>
      </c>
      <c r="AJ31" s="12" t="s">
        <v>47</v>
      </c>
    </row>
    <row r="32" spans="1:37" x14ac:dyDescent="0.2">
      <c r="A32" s="58" t="s">
        <v>11</v>
      </c>
      <c r="B32" s="11">
        <f>[28]Janeiro!$K$5</f>
        <v>19.599999999999998</v>
      </c>
      <c r="C32" s="11">
        <f>[28]Janeiro!$K$6</f>
        <v>0</v>
      </c>
      <c r="D32" s="11">
        <f>[28]Janeiro!$K$7</f>
        <v>0</v>
      </c>
      <c r="E32" s="11">
        <f>[28]Janeiro!$K$8</f>
        <v>1.4</v>
      </c>
      <c r="F32" s="11">
        <f>[28]Janeiro!$K$9</f>
        <v>22.8</v>
      </c>
      <c r="G32" s="11">
        <f>[28]Janeiro!$K$10</f>
        <v>0.2</v>
      </c>
      <c r="H32" s="11">
        <f>[28]Janeiro!$K$11</f>
        <v>32.800000000000004</v>
      </c>
      <c r="I32" s="11">
        <f>[28]Janeiro!$K$12</f>
        <v>0</v>
      </c>
      <c r="J32" s="11">
        <f>[28]Janeiro!$K$13</f>
        <v>17.600000000000001</v>
      </c>
      <c r="K32" s="11">
        <f>[28]Janeiro!$K$14</f>
        <v>0</v>
      </c>
      <c r="L32" s="11">
        <f>[28]Janeiro!$K$15</f>
        <v>23.800000000000004</v>
      </c>
      <c r="M32" s="11">
        <f>[28]Janeiro!$K$16</f>
        <v>8.1999999999999993</v>
      </c>
      <c r="N32" s="11">
        <f>[28]Janeiro!$K$17</f>
        <v>0</v>
      </c>
      <c r="O32" s="11">
        <f>[28]Janeiro!$K$18</f>
        <v>0.2</v>
      </c>
      <c r="P32" s="11">
        <f>[28]Janeiro!$K$19</f>
        <v>5.4</v>
      </c>
      <c r="Q32" s="11">
        <f>[28]Janeiro!$K$20</f>
        <v>0</v>
      </c>
      <c r="R32" s="11">
        <f>[28]Janeiro!$K$21</f>
        <v>0</v>
      </c>
      <c r="S32" s="11">
        <f>[28]Janeiro!$K$22</f>
        <v>21.2</v>
      </c>
      <c r="T32" s="11">
        <f>[28]Janeiro!$K$23</f>
        <v>57.2</v>
      </c>
      <c r="U32" s="11">
        <f>[28]Janeiro!$K$24</f>
        <v>3.2</v>
      </c>
      <c r="V32" s="11">
        <f>[28]Janeiro!$K$25</f>
        <v>0</v>
      </c>
      <c r="W32" s="11">
        <f>[28]Janeiro!$K$26</f>
        <v>0</v>
      </c>
      <c r="X32" s="11">
        <f>[28]Janeiro!$K$27</f>
        <v>0</v>
      </c>
      <c r="Y32" s="11">
        <f>[28]Janeiro!$K$28</f>
        <v>0.4</v>
      </c>
      <c r="Z32" s="11">
        <f>[28]Janeiro!$K$29</f>
        <v>0</v>
      </c>
      <c r="AA32" s="11">
        <f>[28]Janeiro!$K$30</f>
        <v>0</v>
      </c>
      <c r="AB32" s="11">
        <f>[28]Janeiro!$K$31</f>
        <v>1.6</v>
      </c>
      <c r="AC32" s="11">
        <f>[28]Janeiro!$K$32</f>
        <v>7.2</v>
      </c>
      <c r="AD32" s="11">
        <f>[28]Janeiro!$K$33</f>
        <v>0.8</v>
      </c>
      <c r="AE32" s="11">
        <f>[28]Janeiro!$K$34</f>
        <v>0</v>
      </c>
      <c r="AF32" s="11">
        <f>[28]Janeiro!$K$35</f>
        <v>1.2</v>
      </c>
      <c r="AG32" s="15">
        <f t="shared" ref="AG32:AG34" si="21">SUM(B32:AF32)</f>
        <v>224.8</v>
      </c>
      <c r="AH32" s="16">
        <f t="shared" ref="AH32:AH36" si="22">MAX(B32:AF32)</f>
        <v>57.2</v>
      </c>
      <c r="AI32" s="67">
        <f t="shared" ref="AI32:AI36" si="23">COUNTIF(B32:AF32,"=0,0")</f>
        <v>13</v>
      </c>
    </row>
    <row r="33" spans="1:37" s="5" customFormat="1" x14ac:dyDescent="0.2">
      <c r="A33" s="58" t="s">
        <v>12</v>
      </c>
      <c r="B33" s="11">
        <f>[29]Janeiro!$K$5</f>
        <v>6.1999999999999993</v>
      </c>
      <c r="C33" s="11">
        <f>[29]Janeiro!$K$6</f>
        <v>0</v>
      </c>
      <c r="D33" s="11">
        <f>[29]Janeiro!$K$7</f>
        <v>0</v>
      </c>
      <c r="E33" s="11">
        <f>[29]Janeiro!$K$8</f>
        <v>0</v>
      </c>
      <c r="F33" s="11">
        <f>[29]Janeiro!$K$9</f>
        <v>0</v>
      </c>
      <c r="G33" s="11">
        <f>[29]Janeiro!$K$10</f>
        <v>0</v>
      </c>
      <c r="H33" s="11">
        <f>[29]Janeiro!$K$11</f>
        <v>12.399999999999999</v>
      </c>
      <c r="I33" s="11">
        <f>[29]Janeiro!$K$12</f>
        <v>0</v>
      </c>
      <c r="J33" s="11">
        <f>[29]Janeiro!$K$13</f>
        <v>0</v>
      </c>
      <c r="K33" s="11">
        <f>[29]Janeiro!$K$14</f>
        <v>0.4</v>
      </c>
      <c r="L33" s="11">
        <f>[29]Janeiro!$K$15</f>
        <v>0</v>
      </c>
      <c r="M33" s="11">
        <f>[29]Janeiro!$K$16</f>
        <v>0</v>
      </c>
      <c r="N33" s="11">
        <f>[29]Janeiro!$K$17</f>
        <v>0</v>
      </c>
      <c r="O33" s="11">
        <f>[29]Janeiro!$K$18</f>
        <v>0</v>
      </c>
      <c r="P33" s="11">
        <f>[29]Janeiro!$K$19</f>
        <v>0</v>
      </c>
      <c r="Q33" s="11">
        <f>[29]Janeiro!$K$20</f>
        <v>0</v>
      </c>
      <c r="R33" s="11">
        <f>[29]Janeiro!$K$21</f>
        <v>0</v>
      </c>
      <c r="S33" s="11">
        <f>[29]Janeiro!$K$22</f>
        <v>0.2</v>
      </c>
      <c r="T33" s="11">
        <f>[29]Janeiro!$K$23</f>
        <v>0</v>
      </c>
      <c r="U33" s="11">
        <f>[29]Janeiro!$K$24</f>
        <v>0</v>
      </c>
      <c r="V33" s="11">
        <f>[29]Janeiro!$K$25</f>
        <v>0</v>
      </c>
      <c r="W33" s="11">
        <f>[29]Janeiro!$K$26</f>
        <v>0</v>
      </c>
      <c r="X33" s="11">
        <f>[29]Janeiro!$K$27</f>
        <v>0</v>
      </c>
      <c r="Y33" s="11">
        <f>[29]Janeiro!$K$28</f>
        <v>0</v>
      </c>
      <c r="Z33" s="11">
        <f>[29]Janeiro!$K$29</f>
        <v>0</v>
      </c>
      <c r="AA33" s="11">
        <f>[29]Janeiro!$K$30</f>
        <v>0</v>
      </c>
      <c r="AB33" s="11">
        <f>[29]Janeiro!$K$31</f>
        <v>0</v>
      </c>
      <c r="AC33" s="11">
        <f>[29]Janeiro!$K$32</f>
        <v>4.2</v>
      </c>
      <c r="AD33" s="11">
        <f>[29]Janeiro!$K$33</f>
        <v>0</v>
      </c>
      <c r="AE33" s="11">
        <f>[29]Janeiro!$K$34</f>
        <v>0</v>
      </c>
      <c r="AF33" s="11">
        <f>[29]Janeiro!$K$35</f>
        <v>0</v>
      </c>
      <c r="AG33" s="15">
        <f t="shared" si="21"/>
        <v>23.399999999999995</v>
      </c>
      <c r="AH33" s="16">
        <f t="shared" si="22"/>
        <v>12.399999999999999</v>
      </c>
      <c r="AI33" s="67">
        <f t="shared" si="23"/>
        <v>26</v>
      </c>
    </row>
    <row r="34" spans="1:37" x14ac:dyDescent="0.2">
      <c r="A34" s="58" t="s">
        <v>13</v>
      </c>
      <c r="B34" s="11">
        <f>[30]Janeiro!$K$5</f>
        <v>2.4</v>
      </c>
      <c r="C34" s="11">
        <f>[30]Janeiro!$K$6</f>
        <v>0</v>
      </c>
      <c r="D34" s="11">
        <f>[30]Janeiro!$K$7</f>
        <v>0</v>
      </c>
      <c r="E34" s="11">
        <f>[30]Janeiro!$K$8</f>
        <v>6.8</v>
      </c>
      <c r="F34" s="11">
        <f>[30]Janeiro!$K$9</f>
        <v>0</v>
      </c>
      <c r="G34" s="11">
        <f>[30]Janeiro!$K$10</f>
        <v>0</v>
      </c>
      <c r="H34" s="11">
        <f>[30]Janeiro!$K$11</f>
        <v>1.4000000000000001</v>
      </c>
      <c r="I34" s="11">
        <f>[30]Janeiro!$K$12</f>
        <v>0.4</v>
      </c>
      <c r="J34" s="11">
        <f>[30]Janeiro!$K$13</f>
        <v>0.2</v>
      </c>
      <c r="K34" s="11">
        <f>[30]Janeiro!$K$14</f>
        <v>0.2</v>
      </c>
      <c r="L34" s="11">
        <f>[30]Janeiro!$K$15</f>
        <v>0</v>
      </c>
      <c r="M34" s="11">
        <f>[30]Janeiro!$K$16</f>
        <v>0</v>
      </c>
      <c r="N34" s="11">
        <f>[30]Janeiro!$K$17</f>
        <v>9.8000000000000007</v>
      </c>
      <c r="O34" s="11">
        <f>[30]Janeiro!$K$18</f>
        <v>0.2</v>
      </c>
      <c r="P34" s="11">
        <f>[30]Janeiro!$K$19</f>
        <v>0</v>
      </c>
      <c r="Q34" s="11">
        <f>[30]Janeiro!$K$20</f>
        <v>0</v>
      </c>
      <c r="R34" s="11">
        <f>[30]Janeiro!$K$21</f>
        <v>0</v>
      </c>
      <c r="S34" s="11">
        <f>[30]Janeiro!$K$22</f>
        <v>45.6</v>
      </c>
      <c r="T34" s="11">
        <f>[30]Janeiro!$K$23</f>
        <v>0</v>
      </c>
      <c r="U34" s="11">
        <f>[30]Janeiro!$K$24</f>
        <v>0.4</v>
      </c>
      <c r="V34" s="11">
        <f>[30]Janeiro!$K$25</f>
        <v>0</v>
      </c>
      <c r="W34" s="11">
        <f>[30]Janeiro!$K$26</f>
        <v>0.2</v>
      </c>
      <c r="X34" s="11">
        <f>[30]Janeiro!$K$27</f>
        <v>0.2</v>
      </c>
      <c r="Y34" s="11">
        <f>[30]Janeiro!$K$28</f>
        <v>0.2</v>
      </c>
      <c r="Z34" s="11">
        <f>[30]Janeiro!$K$29</f>
        <v>6</v>
      </c>
      <c r="AA34" s="11">
        <f>[30]Janeiro!$K$30</f>
        <v>0</v>
      </c>
      <c r="AB34" s="11">
        <f>[30]Janeiro!$K$31</f>
        <v>1.7999999999999998</v>
      </c>
      <c r="AC34" s="11">
        <f>[30]Janeiro!$K$32</f>
        <v>2.2000000000000002</v>
      </c>
      <c r="AD34" s="11">
        <f>[30]Janeiro!$K$33</f>
        <v>0</v>
      </c>
      <c r="AE34" s="11">
        <f>[30]Janeiro!$K$34</f>
        <v>0</v>
      </c>
      <c r="AF34" s="11">
        <f>[30]Janeiro!$K$35</f>
        <v>10.6</v>
      </c>
      <c r="AG34" s="15">
        <f t="shared" si="21"/>
        <v>88.600000000000009</v>
      </c>
      <c r="AH34" s="16">
        <f t="shared" si="22"/>
        <v>45.6</v>
      </c>
      <c r="AI34" s="67">
        <f t="shared" si="23"/>
        <v>14</v>
      </c>
    </row>
    <row r="35" spans="1:37" x14ac:dyDescent="0.2">
      <c r="A35" s="58" t="s">
        <v>173</v>
      </c>
      <c r="B35" s="11">
        <f>[31]Janeiro!$K$5</f>
        <v>3.2</v>
      </c>
      <c r="C35" s="11">
        <f>[31]Janeiro!$K$6</f>
        <v>0.4</v>
      </c>
      <c r="D35" s="11">
        <f>[31]Janeiro!$K$7</f>
        <v>2.4</v>
      </c>
      <c r="E35" s="11">
        <f>[31]Janeiro!$K$8</f>
        <v>0</v>
      </c>
      <c r="F35" s="11">
        <f>[31]Janeiro!$K$9</f>
        <v>13.599999999999998</v>
      </c>
      <c r="G35" s="11">
        <f>[31]Janeiro!$K$10</f>
        <v>3.3999999999999995</v>
      </c>
      <c r="H35" s="11">
        <f>[31]Janeiro!$K$11</f>
        <v>6.8</v>
      </c>
      <c r="I35" s="11">
        <f>[31]Janeiro!$K$12</f>
        <v>1</v>
      </c>
      <c r="J35" s="11">
        <f>[31]Janeiro!$K$13</f>
        <v>6.2</v>
      </c>
      <c r="K35" s="11">
        <f>[31]Janeiro!$K$14</f>
        <v>0</v>
      </c>
      <c r="L35" s="11">
        <f>[31]Janeiro!$K$15</f>
        <v>0</v>
      </c>
      <c r="M35" s="11">
        <f>[31]Janeiro!$K$16</f>
        <v>10.399999999999999</v>
      </c>
      <c r="N35" s="11">
        <f>[31]Janeiro!$K$17</f>
        <v>4.6000000000000005</v>
      </c>
      <c r="O35" s="11">
        <f>[31]Janeiro!$K$18</f>
        <v>0.2</v>
      </c>
      <c r="P35" s="11">
        <f>[31]Janeiro!$K$19</f>
        <v>0</v>
      </c>
      <c r="Q35" s="11">
        <f>[31]Janeiro!$K$20</f>
        <v>0</v>
      </c>
      <c r="R35" s="11">
        <f>[31]Janeiro!$K$21</f>
        <v>0</v>
      </c>
      <c r="S35" s="11">
        <f>[31]Janeiro!$K$22</f>
        <v>5.0000000000000009</v>
      </c>
      <c r="T35" s="11">
        <f>[31]Janeiro!$K$23</f>
        <v>0.2</v>
      </c>
      <c r="U35" s="11">
        <f>[31]Janeiro!$K$24</f>
        <v>0</v>
      </c>
      <c r="V35" s="11">
        <f>[31]Janeiro!$K$25</f>
        <v>0</v>
      </c>
      <c r="W35" s="11">
        <f>[31]Janeiro!$K$26</f>
        <v>0</v>
      </c>
      <c r="X35" s="11">
        <f>[31]Janeiro!$K$27</f>
        <v>0</v>
      </c>
      <c r="Y35" s="11">
        <f>[31]Janeiro!$K$28</f>
        <v>0</v>
      </c>
      <c r="Z35" s="11">
        <f>[31]Janeiro!$K$29</f>
        <v>0</v>
      </c>
      <c r="AA35" s="11">
        <f>[31]Janeiro!$K$30</f>
        <v>2</v>
      </c>
      <c r="AB35" s="11">
        <f>[31]Janeiro!$K$31</f>
        <v>7</v>
      </c>
      <c r="AC35" s="11">
        <f>[31]Janeiro!$K$32</f>
        <v>0.2</v>
      </c>
      <c r="AD35" s="11">
        <f>[31]Janeiro!$K$33</f>
        <v>0</v>
      </c>
      <c r="AE35" s="11">
        <f>[31]Janeiro!$K$34</f>
        <v>0</v>
      </c>
      <c r="AF35" s="11">
        <f>[31]Janeiro!$K$35</f>
        <v>0</v>
      </c>
      <c r="AG35" s="15">
        <f t="shared" ref="AG35:AG36" si="24">SUM(B35:AF35)</f>
        <v>66.600000000000009</v>
      </c>
      <c r="AH35" s="16">
        <f t="shared" si="22"/>
        <v>13.599999999999998</v>
      </c>
      <c r="AI35" s="67">
        <f t="shared" si="23"/>
        <v>15</v>
      </c>
    </row>
    <row r="36" spans="1:37" x14ac:dyDescent="0.2">
      <c r="A36" s="58" t="s">
        <v>144</v>
      </c>
      <c r="B36" s="11">
        <f>[32]Janeiro!$K$5</f>
        <v>6.8</v>
      </c>
      <c r="C36" s="11">
        <f>[32]Janeiro!$K$6</f>
        <v>27</v>
      </c>
      <c r="D36" s="11">
        <f>[32]Janeiro!$K$7</f>
        <v>0.2</v>
      </c>
      <c r="E36" s="11">
        <f>[32]Janeiro!$K$8</f>
        <v>19.600000000000001</v>
      </c>
      <c r="F36" s="11">
        <f>[32]Janeiro!$K$9</f>
        <v>73.2</v>
      </c>
      <c r="G36" s="11">
        <f>[32]Janeiro!$K$10</f>
        <v>6.2</v>
      </c>
      <c r="H36" s="11">
        <f>[32]Janeiro!$K$11</f>
        <v>5.3999999999999995</v>
      </c>
      <c r="I36" s="11">
        <f>[32]Janeiro!$K$12</f>
        <v>0.60000000000000009</v>
      </c>
      <c r="J36" s="11">
        <f>[32]Janeiro!$K$13</f>
        <v>0</v>
      </c>
      <c r="K36" s="11">
        <f>[32]Janeiro!$K$14</f>
        <v>0</v>
      </c>
      <c r="L36" s="11">
        <f>[32]Janeiro!$K$15</f>
        <v>0</v>
      </c>
      <c r="M36" s="11">
        <f>[32]Janeiro!$K$16</f>
        <v>0.60000000000000009</v>
      </c>
      <c r="N36" s="11">
        <f>[32]Janeiro!$K$17</f>
        <v>11.4</v>
      </c>
      <c r="O36" s="11">
        <f>[32]Janeiro!$K$18</f>
        <v>0</v>
      </c>
      <c r="P36" s="11">
        <f>[32]Janeiro!$K$19</f>
        <v>2</v>
      </c>
      <c r="Q36" s="11">
        <f>[32]Janeiro!$K$20</f>
        <v>0</v>
      </c>
      <c r="R36" s="11">
        <f>[32]Janeiro!$K$21</f>
        <v>0</v>
      </c>
      <c r="S36" s="11">
        <f>[32]Janeiro!$K$22</f>
        <v>6</v>
      </c>
      <c r="T36" s="11">
        <f>[32]Janeiro!$K$23</f>
        <v>0</v>
      </c>
      <c r="U36" s="11">
        <f>[32]Janeiro!$K$24</f>
        <v>16</v>
      </c>
      <c r="V36" s="11">
        <f>[32]Janeiro!$K$25</f>
        <v>0</v>
      </c>
      <c r="W36" s="11">
        <f>[32]Janeiro!$K$26</f>
        <v>0</v>
      </c>
      <c r="X36" s="11">
        <f>[32]Janeiro!$K$27</f>
        <v>0</v>
      </c>
      <c r="Y36" s="11">
        <f>[32]Janeiro!$K$28</f>
        <v>0</v>
      </c>
      <c r="Z36" s="11">
        <f>[32]Janeiro!$K$29</f>
        <v>30.4</v>
      </c>
      <c r="AA36" s="11">
        <f>[32]Janeiro!$K$30</f>
        <v>47.6</v>
      </c>
      <c r="AB36" s="11">
        <f>[32]Janeiro!$K$31</f>
        <v>0.2</v>
      </c>
      <c r="AC36" s="11">
        <f>[32]Janeiro!$K$32</f>
        <v>1.2</v>
      </c>
      <c r="AD36" s="11">
        <f>[32]Janeiro!$K$33</f>
        <v>0</v>
      </c>
      <c r="AE36" s="11">
        <f>[32]Janeiro!$K$34</f>
        <v>0.8</v>
      </c>
      <c r="AF36" s="11">
        <f>[32]Janeiro!$K$35</f>
        <v>0.60000000000000009</v>
      </c>
      <c r="AG36" s="15">
        <f t="shared" si="24"/>
        <v>255.79999999999998</v>
      </c>
      <c r="AH36" s="16">
        <f t="shared" si="22"/>
        <v>73.2</v>
      </c>
      <c r="AI36" s="67">
        <f t="shared" si="23"/>
        <v>12</v>
      </c>
    </row>
    <row r="37" spans="1:37" x14ac:dyDescent="0.2">
      <c r="A37" s="58" t="s">
        <v>14</v>
      </c>
      <c r="B37" s="11">
        <f>[33]Janeiro!$K$5</f>
        <v>0</v>
      </c>
      <c r="C37" s="11">
        <f>[33]Janeiro!$K$6</f>
        <v>0</v>
      </c>
      <c r="D37" s="11">
        <f>[33]Janeiro!$K$7</f>
        <v>0</v>
      </c>
      <c r="E37" s="11">
        <f>[33]Janeiro!$K$8</f>
        <v>15.599999999999998</v>
      </c>
      <c r="F37" s="11">
        <f>[33]Janeiro!$K$9</f>
        <v>3.8000000000000007</v>
      </c>
      <c r="G37" s="11">
        <f>[33]Janeiro!$K$10</f>
        <v>0</v>
      </c>
      <c r="H37" s="11">
        <f>[33]Janeiro!$K$11</f>
        <v>0</v>
      </c>
      <c r="I37" s="11">
        <f>[33]Janeiro!$K$12</f>
        <v>0</v>
      </c>
      <c r="J37" s="11">
        <f>[33]Janeiro!$K$13</f>
        <v>0</v>
      </c>
      <c r="K37" s="11">
        <f>[33]Janeiro!$K$14</f>
        <v>0</v>
      </c>
      <c r="L37" s="11">
        <f>[33]Janeiro!$K$15</f>
        <v>0</v>
      </c>
      <c r="M37" s="11">
        <f>[33]Janeiro!$K$16</f>
        <v>0</v>
      </c>
      <c r="N37" s="11">
        <f>[33]Janeiro!$K$17</f>
        <v>0</v>
      </c>
      <c r="O37" s="11">
        <f>[33]Janeiro!$K$18</f>
        <v>0</v>
      </c>
      <c r="P37" s="11">
        <f>[33]Janeiro!$K$19</f>
        <v>0</v>
      </c>
      <c r="Q37" s="11">
        <f>[33]Janeiro!$K$20</f>
        <v>0</v>
      </c>
      <c r="R37" s="11">
        <f>[33]Janeiro!$K$21</f>
        <v>7</v>
      </c>
      <c r="S37" s="11">
        <f>[33]Janeiro!$K$22</f>
        <v>2.2000000000000002</v>
      </c>
      <c r="T37" s="11">
        <f>[33]Janeiro!$K$23</f>
        <v>9.7999999999999989</v>
      </c>
      <c r="U37" s="11">
        <f>[33]Janeiro!$K$24</f>
        <v>0</v>
      </c>
      <c r="V37" s="11">
        <f>[33]Janeiro!$K$25</f>
        <v>0.6</v>
      </c>
      <c r="W37" s="11">
        <f>[33]Janeiro!$K$26</f>
        <v>0</v>
      </c>
      <c r="X37" s="11">
        <f>[33]Janeiro!$K$27</f>
        <v>0</v>
      </c>
      <c r="Y37" s="11">
        <f>[33]Janeiro!$K$28</f>
        <v>2</v>
      </c>
      <c r="Z37" s="11">
        <f>[33]Janeiro!$K$29</f>
        <v>0</v>
      </c>
      <c r="AA37" s="11">
        <f>[33]Janeiro!$K$30</f>
        <v>1.6</v>
      </c>
      <c r="AB37" s="11">
        <f>[33]Janeiro!$K$31</f>
        <v>3.2</v>
      </c>
      <c r="AC37" s="11">
        <f>[33]Janeiro!$K$32</f>
        <v>0</v>
      </c>
      <c r="AD37" s="11">
        <f>[33]Janeiro!$K$33</f>
        <v>0</v>
      </c>
      <c r="AE37" s="11">
        <f>[33]Janeiro!$K$34</f>
        <v>2.2000000000000002</v>
      </c>
      <c r="AF37" s="11">
        <f>[33]Janeiro!$K$35</f>
        <v>0.2</v>
      </c>
      <c r="AG37" s="15">
        <f t="shared" ref="AG37" si="25">SUM(B37:AF37)</f>
        <v>48.20000000000001</v>
      </c>
      <c r="AH37" s="16">
        <f t="shared" ref="AH37:AH38" si="26">MAX(B37:AF37)</f>
        <v>15.599999999999998</v>
      </c>
      <c r="AI37" s="67">
        <f t="shared" ref="AI37:AI38" si="27">COUNTIF(B37:AF37,"=0,0")</f>
        <v>20</v>
      </c>
    </row>
    <row r="38" spans="1:37" x14ac:dyDescent="0.2">
      <c r="A38" s="58" t="s">
        <v>174</v>
      </c>
      <c r="B38" s="11">
        <f>[34]Janeiro!$K$5</f>
        <v>0.8</v>
      </c>
      <c r="C38" s="11">
        <f>[34]Janeiro!$K$6</f>
        <v>0</v>
      </c>
      <c r="D38" s="11">
        <f>[34]Janeiro!$K$7</f>
        <v>0</v>
      </c>
      <c r="E38" s="11">
        <f>[34]Janeiro!$K$8</f>
        <v>0</v>
      </c>
      <c r="F38" s="11">
        <f>[34]Janeiro!$K$9</f>
        <v>0.6</v>
      </c>
      <c r="G38" s="11">
        <f>[34]Janeiro!$K$10</f>
        <v>0</v>
      </c>
      <c r="H38" s="11">
        <f>[34]Janeiro!$K$11</f>
        <v>4.6000000000000005</v>
      </c>
      <c r="I38" s="11">
        <f>[34]Janeiro!$K$12</f>
        <v>2.4000000000000004</v>
      </c>
      <c r="J38" s="11">
        <f>[34]Janeiro!$K$13</f>
        <v>3.8000000000000003</v>
      </c>
      <c r="K38" s="11">
        <f>[34]Janeiro!$K$14</f>
        <v>0.2</v>
      </c>
      <c r="L38" s="11">
        <f>[34]Janeiro!$K$15</f>
        <v>0.6</v>
      </c>
      <c r="M38" s="11">
        <f>[34]Janeiro!$K$16</f>
        <v>0.2</v>
      </c>
      <c r="N38" s="11">
        <f>[34]Janeiro!$K$17</f>
        <v>12.199999999999998</v>
      </c>
      <c r="O38" s="11">
        <f>[34]Janeiro!$K$18</f>
        <v>0</v>
      </c>
      <c r="P38" s="11">
        <f>[34]Janeiro!$K$19</f>
        <v>0</v>
      </c>
      <c r="Q38" s="11">
        <f>[34]Janeiro!$K$20</f>
        <v>6.6</v>
      </c>
      <c r="R38" s="11">
        <f>[34]Janeiro!$K$21</f>
        <v>5.2</v>
      </c>
      <c r="S38" s="11">
        <f>[34]Janeiro!$K$22</f>
        <v>13.6</v>
      </c>
      <c r="T38" s="11">
        <f>[34]Janeiro!$K$23</f>
        <v>0.4</v>
      </c>
      <c r="U38" s="11">
        <f>[34]Janeiro!$K$24</f>
        <v>4</v>
      </c>
      <c r="V38" s="11">
        <f>[34]Janeiro!$K$25</f>
        <v>0</v>
      </c>
      <c r="W38" s="11">
        <f>[34]Janeiro!$K$26</f>
        <v>0</v>
      </c>
      <c r="X38" s="11">
        <f>[34]Janeiro!$K$27</f>
        <v>22</v>
      </c>
      <c r="Y38" s="11">
        <f>[34]Janeiro!$K$28</f>
        <v>2</v>
      </c>
      <c r="Z38" s="11">
        <f>[34]Janeiro!$K$29</f>
        <v>5.2</v>
      </c>
      <c r="AA38" s="11">
        <f>[34]Janeiro!$K$30</f>
        <v>0</v>
      </c>
      <c r="AB38" s="11">
        <f>[34]Janeiro!$K$31</f>
        <v>20.400000000000002</v>
      </c>
      <c r="AC38" s="11">
        <f>[34]Janeiro!$K$32</f>
        <v>2</v>
      </c>
      <c r="AD38" s="11">
        <f>[34]Janeiro!$K$33</f>
        <v>18.400000000000002</v>
      </c>
      <c r="AE38" s="11">
        <f>[34]Janeiro!$K$34</f>
        <v>0.4</v>
      </c>
      <c r="AF38" s="11">
        <f>[34]Janeiro!$K$35</f>
        <v>0</v>
      </c>
      <c r="AG38" s="15">
        <f t="shared" ref="AG38" si="28">SUM(B38:AF38)</f>
        <v>125.60000000000002</v>
      </c>
      <c r="AH38" s="16">
        <f t="shared" si="26"/>
        <v>22</v>
      </c>
      <c r="AI38" s="67">
        <f t="shared" si="27"/>
        <v>10</v>
      </c>
    </row>
    <row r="39" spans="1:37" x14ac:dyDescent="0.2">
      <c r="A39" s="58" t="s">
        <v>15</v>
      </c>
      <c r="B39" s="11">
        <f>[35]Janeiro!$K$5</f>
        <v>7.1999999999999993</v>
      </c>
      <c r="C39" s="11">
        <f>[35]Janeiro!$K$6</f>
        <v>0</v>
      </c>
      <c r="D39" s="11">
        <f>[35]Janeiro!$K$7</f>
        <v>0.2</v>
      </c>
      <c r="E39" s="11">
        <f>[35]Janeiro!$K$8</f>
        <v>0</v>
      </c>
      <c r="F39" s="11">
        <f>[35]Janeiro!$K$9</f>
        <v>111</v>
      </c>
      <c r="G39" s="11">
        <f>[35]Janeiro!$K$10</f>
        <v>0</v>
      </c>
      <c r="H39" s="11">
        <f>[35]Janeiro!$K$11</f>
        <v>6</v>
      </c>
      <c r="I39" s="11">
        <f>[35]Janeiro!$K$12</f>
        <v>0</v>
      </c>
      <c r="J39" s="11">
        <f>[35]Janeiro!$K$13</f>
        <v>2.2000000000000002</v>
      </c>
      <c r="K39" s="11">
        <f>[35]Janeiro!$K$14</f>
        <v>0</v>
      </c>
      <c r="L39" s="11">
        <f>[35]Janeiro!$K$15</f>
        <v>0</v>
      </c>
      <c r="M39" s="11">
        <f>[35]Janeiro!$K$16</f>
        <v>0</v>
      </c>
      <c r="N39" s="11">
        <f>[35]Janeiro!$K$17</f>
        <v>5</v>
      </c>
      <c r="O39" s="11">
        <f>[35]Janeiro!$K$18</f>
        <v>0</v>
      </c>
      <c r="P39" s="11">
        <f>[35]Janeiro!$K$19</f>
        <v>2.2000000000000002</v>
      </c>
      <c r="Q39" s="11">
        <f>[35]Janeiro!$K$20</f>
        <v>0</v>
      </c>
      <c r="R39" s="11">
        <f>[35]Janeiro!$K$21</f>
        <v>0</v>
      </c>
      <c r="S39" s="11">
        <f>[35]Janeiro!$K$22</f>
        <v>0.4</v>
      </c>
      <c r="T39" s="11">
        <f>[35]Janeiro!$K$23</f>
        <v>3.2</v>
      </c>
      <c r="U39" s="11">
        <f>[35]Janeiro!$K$24</f>
        <v>0</v>
      </c>
      <c r="V39" s="11">
        <f>[35]Janeiro!$K$25</f>
        <v>0</v>
      </c>
      <c r="W39" s="11">
        <f>[35]Janeiro!$K$26</f>
        <v>0.8</v>
      </c>
      <c r="X39" s="11">
        <f>[35]Janeiro!$K$27</f>
        <v>0</v>
      </c>
      <c r="Y39" s="11">
        <f>[35]Janeiro!$K$28</f>
        <v>18.600000000000001</v>
      </c>
      <c r="Z39" s="11">
        <f>[35]Janeiro!$K$29</f>
        <v>0</v>
      </c>
      <c r="AA39" s="11">
        <f>[35]Janeiro!$K$30</f>
        <v>6.4</v>
      </c>
      <c r="AB39" s="11">
        <f>[35]Janeiro!$K$31</f>
        <v>0</v>
      </c>
      <c r="AC39" s="11">
        <f>[35]Janeiro!$K$32</f>
        <v>7.1999999999999993</v>
      </c>
      <c r="AD39" s="11">
        <f>[35]Janeiro!$K$33</f>
        <v>0.4</v>
      </c>
      <c r="AE39" s="11">
        <f>[35]Janeiro!$K$34</f>
        <v>1.5999999999999999</v>
      </c>
      <c r="AF39" s="11">
        <f>[35]Janeiro!$K$35</f>
        <v>0</v>
      </c>
      <c r="AG39" s="15">
        <f t="shared" ref="AG39:AG40" si="29">SUM(B39:AF39)</f>
        <v>172.4</v>
      </c>
      <c r="AH39" s="16">
        <f t="shared" ref="AH39:AH41" si="30">MAX(B39:AF39)</f>
        <v>111</v>
      </c>
      <c r="AI39" s="67">
        <f t="shared" ref="AI39:AI41" si="31">COUNTIF(B39:AF39,"=0,0")</f>
        <v>16</v>
      </c>
      <c r="AJ39" s="12" t="s">
        <v>47</v>
      </c>
    </row>
    <row r="40" spans="1:37" x14ac:dyDescent="0.2">
      <c r="A40" s="58" t="s">
        <v>16</v>
      </c>
      <c r="B40" s="11">
        <f>[36]Janeiro!$K$5</f>
        <v>0.2</v>
      </c>
      <c r="C40" s="11">
        <f>[36]Janeiro!$K$6</f>
        <v>0</v>
      </c>
      <c r="D40" s="11">
        <f>[36]Janeiro!$K$7</f>
        <v>0</v>
      </c>
      <c r="E40" s="11">
        <f>[36]Janeiro!$K$8</f>
        <v>0</v>
      </c>
      <c r="F40" s="11">
        <f>[36]Janeiro!$K$9</f>
        <v>5.6</v>
      </c>
      <c r="G40" s="11">
        <f>[36]Janeiro!$K$10</f>
        <v>0.60000000000000009</v>
      </c>
      <c r="H40" s="11">
        <f>[36]Janeiro!$K$11</f>
        <v>1</v>
      </c>
      <c r="I40" s="11">
        <f>[36]Janeiro!$K$12</f>
        <v>1.4000000000000001</v>
      </c>
      <c r="J40" s="11">
        <f>[36]Janeiro!$K$13</f>
        <v>0</v>
      </c>
      <c r="K40" s="11">
        <f>[36]Janeiro!$K$14</f>
        <v>0</v>
      </c>
      <c r="L40" s="11">
        <f>[36]Janeiro!$K$15</f>
        <v>0</v>
      </c>
      <c r="M40" s="11">
        <f>[36]Janeiro!$K$16</f>
        <v>13.599999999999998</v>
      </c>
      <c r="N40" s="11">
        <f>[36]Janeiro!$K$17</f>
        <v>0</v>
      </c>
      <c r="O40" s="11">
        <f>[36]Janeiro!$K$18</f>
        <v>0</v>
      </c>
      <c r="P40" s="11">
        <f>[36]Janeiro!$K$19</f>
        <v>0</v>
      </c>
      <c r="Q40" s="11">
        <f>[36]Janeiro!$K$20</f>
        <v>0</v>
      </c>
      <c r="R40" s="11">
        <f>[36]Janeiro!$K$21</f>
        <v>0</v>
      </c>
      <c r="S40" s="11">
        <f>[36]Janeiro!$K$22</f>
        <v>0.2</v>
      </c>
      <c r="T40" s="11">
        <f>[36]Janeiro!$K$23</f>
        <v>0.60000000000000009</v>
      </c>
      <c r="U40" s="11">
        <f>[36]Janeiro!$K$24</f>
        <v>0</v>
      </c>
      <c r="V40" s="11">
        <f>[36]Janeiro!$K$25</f>
        <v>1.5999999999999999</v>
      </c>
      <c r="W40" s="11">
        <f>[36]Janeiro!$K$26</f>
        <v>0</v>
      </c>
      <c r="X40" s="11">
        <f>[36]Janeiro!$K$27</f>
        <v>0</v>
      </c>
      <c r="Y40" s="11">
        <f>[36]Janeiro!$K$28</f>
        <v>0</v>
      </c>
      <c r="Z40" s="11">
        <f>[36]Janeiro!$K$29</f>
        <v>0</v>
      </c>
      <c r="AA40" s="11">
        <f>[36]Janeiro!$K$30</f>
        <v>0</v>
      </c>
      <c r="AB40" s="11">
        <f>[36]Janeiro!$K$31</f>
        <v>0</v>
      </c>
      <c r="AC40" s="11">
        <f>[36]Janeiro!$K$32</f>
        <v>0</v>
      </c>
      <c r="AD40" s="11">
        <f>[36]Janeiro!$K$33</f>
        <v>0</v>
      </c>
      <c r="AE40" s="11">
        <f>[36]Janeiro!$K$34</f>
        <v>0</v>
      </c>
      <c r="AF40" s="11">
        <f>[36]Janeiro!$K$35</f>
        <v>0</v>
      </c>
      <c r="AG40" s="15">
        <f t="shared" si="29"/>
        <v>24.8</v>
      </c>
      <c r="AH40" s="16">
        <f t="shared" si="30"/>
        <v>13.599999999999998</v>
      </c>
      <c r="AI40" s="67">
        <f t="shared" si="31"/>
        <v>22</v>
      </c>
    </row>
    <row r="41" spans="1:37" x14ac:dyDescent="0.2">
      <c r="A41" s="58" t="s">
        <v>175</v>
      </c>
      <c r="B41" s="11">
        <f>[37]Janeiro!$K$5</f>
        <v>4.6000000000000005</v>
      </c>
      <c r="C41" s="11">
        <f>[37]Janeiro!$K$6</f>
        <v>25.999999999999996</v>
      </c>
      <c r="D41" s="11">
        <f>[37]Janeiro!$K$7</f>
        <v>0</v>
      </c>
      <c r="E41" s="11">
        <f>[37]Janeiro!$K$8</f>
        <v>4.6000000000000005</v>
      </c>
      <c r="F41" s="11">
        <f>[37]Janeiro!$K$9</f>
        <v>17.2</v>
      </c>
      <c r="G41" s="11">
        <f>[37]Janeiro!$K$10</f>
        <v>0.4</v>
      </c>
      <c r="H41" s="11">
        <f>[37]Janeiro!$K$11</f>
        <v>0.4</v>
      </c>
      <c r="I41" s="11">
        <f>[37]Janeiro!$K$12</f>
        <v>0.4</v>
      </c>
      <c r="J41" s="11">
        <f>[37]Janeiro!$K$13</f>
        <v>14</v>
      </c>
      <c r="K41" s="11">
        <f>[37]Janeiro!$K$14</f>
        <v>0</v>
      </c>
      <c r="L41" s="11">
        <f>[37]Janeiro!$K$15</f>
        <v>0.4</v>
      </c>
      <c r="M41" s="11">
        <f>[37]Janeiro!$K$16</f>
        <v>7.6</v>
      </c>
      <c r="N41" s="11">
        <f>[37]Janeiro!$K$17</f>
        <v>0</v>
      </c>
      <c r="O41" s="11">
        <f>[37]Janeiro!$K$18</f>
        <v>0</v>
      </c>
      <c r="P41" s="11">
        <f>[37]Janeiro!$K$19</f>
        <v>0.4</v>
      </c>
      <c r="Q41" s="11">
        <f>[37]Janeiro!$K$20</f>
        <v>10.799999999999999</v>
      </c>
      <c r="R41" s="11">
        <f>[37]Janeiro!$K$21</f>
        <v>0.2</v>
      </c>
      <c r="S41" s="11">
        <f>[37]Janeiro!$K$22</f>
        <v>5.4</v>
      </c>
      <c r="T41" s="11">
        <f>[37]Janeiro!$K$23</f>
        <v>0.2</v>
      </c>
      <c r="U41" s="11">
        <f>[37]Janeiro!$K$24</f>
        <v>5</v>
      </c>
      <c r="V41" s="11">
        <f>[37]Janeiro!$K$25</f>
        <v>0.4</v>
      </c>
      <c r="W41" s="11">
        <f>[37]Janeiro!$K$26</f>
        <v>0</v>
      </c>
      <c r="X41" s="11">
        <f>[37]Janeiro!$K$27</f>
        <v>0</v>
      </c>
      <c r="Y41" s="11">
        <f>[37]Janeiro!$K$28</f>
        <v>41.199999999999996</v>
      </c>
      <c r="Z41" s="11">
        <f>[37]Janeiro!$K$29</f>
        <v>18.8</v>
      </c>
      <c r="AA41" s="11">
        <f>[37]Janeiro!$K$30</f>
        <v>35.799999999999997</v>
      </c>
      <c r="AB41" s="11">
        <f>[37]Janeiro!$K$31</f>
        <v>7.2</v>
      </c>
      <c r="AC41" s="11">
        <f>[37]Janeiro!$K$32</f>
        <v>0.60000000000000009</v>
      </c>
      <c r="AD41" s="11">
        <f>[37]Janeiro!$K$33</f>
        <v>0</v>
      </c>
      <c r="AE41" s="11">
        <f>[37]Janeiro!$K$34</f>
        <v>0</v>
      </c>
      <c r="AF41" s="11">
        <f>[37]Janeiro!$K$35</f>
        <v>0.2</v>
      </c>
      <c r="AG41" s="15">
        <f t="shared" ref="AG41" si="32">SUM(B41:AF41)</f>
        <v>201.79999999999998</v>
      </c>
      <c r="AH41" s="16">
        <f t="shared" si="30"/>
        <v>41.199999999999996</v>
      </c>
      <c r="AI41" s="67">
        <f t="shared" si="31"/>
        <v>8</v>
      </c>
    </row>
    <row r="42" spans="1:37" x14ac:dyDescent="0.2">
      <c r="A42" s="58" t="s">
        <v>17</v>
      </c>
      <c r="B42" s="11">
        <f>[38]Janeiro!$K$5</f>
        <v>1.4</v>
      </c>
      <c r="C42" s="11">
        <f>[38]Janeiro!$K$6</f>
        <v>4</v>
      </c>
      <c r="D42" s="11">
        <f>[38]Janeiro!$K$7</f>
        <v>0</v>
      </c>
      <c r="E42" s="11">
        <f>[38]Janeiro!$K$8</f>
        <v>0</v>
      </c>
      <c r="F42" s="11">
        <f>[38]Janeiro!$K$9</f>
        <v>23</v>
      </c>
      <c r="G42" s="11">
        <f>[38]Janeiro!$K$10</f>
        <v>5.2</v>
      </c>
      <c r="H42" s="11">
        <f>[38]Janeiro!$K$11</f>
        <v>16.399999999999999</v>
      </c>
      <c r="I42" s="11">
        <f>[38]Janeiro!$K$12</f>
        <v>0.6</v>
      </c>
      <c r="J42" s="11">
        <f>[38]Janeiro!$K$13</f>
        <v>3.6</v>
      </c>
      <c r="K42" s="11">
        <f>[38]Janeiro!$K$14</f>
        <v>1</v>
      </c>
      <c r="L42" s="11">
        <f>[38]Janeiro!$K$15</f>
        <v>1.4</v>
      </c>
      <c r="M42" s="11">
        <f>[38]Janeiro!$K$16</f>
        <v>38.4</v>
      </c>
      <c r="N42" s="11">
        <f>[38]Janeiro!$K$17</f>
        <v>1.8</v>
      </c>
      <c r="O42" s="11">
        <f>[38]Janeiro!$K$18</f>
        <v>1</v>
      </c>
      <c r="P42" s="11">
        <f>[38]Janeiro!$K$19</f>
        <v>0.2</v>
      </c>
      <c r="Q42" s="11">
        <f>[38]Janeiro!$K$20</f>
        <v>0</v>
      </c>
      <c r="R42" s="11">
        <f>[38]Janeiro!$K$21</f>
        <v>0</v>
      </c>
      <c r="S42" s="11">
        <f>[38]Janeiro!$K$22</f>
        <v>4.8</v>
      </c>
      <c r="T42" s="11">
        <f>[38]Janeiro!$K$23</f>
        <v>0</v>
      </c>
      <c r="U42" s="11">
        <f>[38]Janeiro!$K$24</f>
        <v>0</v>
      </c>
      <c r="V42" s="11">
        <f>[38]Janeiro!$K$25</f>
        <v>0</v>
      </c>
      <c r="W42" s="11">
        <f>[38]Janeiro!$K$26</f>
        <v>0</v>
      </c>
      <c r="X42" s="11">
        <f>[38]Janeiro!$K$27</f>
        <v>0</v>
      </c>
      <c r="Y42" s="11">
        <f>[38]Janeiro!$K$28</f>
        <v>0</v>
      </c>
      <c r="Z42" s="11">
        <f>[38]Janeiro!$K$29</f>
        <v>0</v>
      </c>
      <c r="AA42" s="11">
        <f>[38]Janeiro!$K$30</f>
        <v>10.8</v>
      </c>
      <c r="AB42" s="11">
        <f>[38]Janeiro!$K$31</f>
        <v>0.2</v>
      </c>
      <c r="AC42" s="11">
        <f>[38]Janeiro!$K$32</f>
        <v>1.2</v>
      </c>
      <c r="AD42" s="11">
        <f>[38]Janeiro!$K$33</f>
        <v>0</v>
      </c>
      <c r="AE42" s="11">
        <f>[38]Janeiro!$K$34</f>
        <v>0</v>
      </c>
      <c r="AF42" s="11">
        <f>[38]Janeiro!$K$35</f>
        <v>0</v>
      </c>
      <c r="AG42" s="15">
        <f t="shared" ref="AG42" si="33">SUM(B42:AF42)</f>
        <v>115</v>
      </c>
      <c r="AH42" s="16">
        <f t="shared" ref="AH42:AH43" si="34">MAX(B42:AF42)</f>
        <v>38.4</v>
      </c>
      <c r="AI42" s="67">
        <f t="shared" ref="AI42:AI43" si="35">COUNTIF(B42:AF42,"=0,0")</f>
        <v>14</v>
      </c>
    </row>
    <row r="43" spans="1:37" x14ac:dyDescent="0.2">
      <c r="A43" s="58" t="s">
        <v>157</v>
      </c>
      <c r="B43" s="11">
        <f>[39]Janeiro!$K$5</f>
        <v>13.599999999999998</v>
      </c>
      <c r="C43" s="11">
        <f>[39]Janeiro!$K$6</f>
        <v>2.8</v>
      </c>
      <c r="D43" s="11">
        <f>[39]Janeiro!$K$7</f>
        <v>0.4</v>
      </c>
      <c r="E43" s="11">
        <f>[39]Janeiro!$K$8</f>
        <v>0</v>
      </c>
      <c r="F43" s="11">
        <f>[39]Janeiro!$K$9</f>
        <v>2.2000000000000002</v>
      </c>
      <c r="G43" s="11">
        <f>[39]Janeiro!$K$10</f>
        <v>0</v>
      </c>
      <c r="H43" s="11">
        <f>[39]Janeiro!$K$11</f>
        <v>9.4</v>
      </c>
      <c r="I43" s="11">
        <f>[39]Janeiro!$K$12</f>
        <v>1.2</v>
      </c>
      <c r="J43" s="11">
        <f>[39]Janeiro!$K$13</f>
        <v>0</v>
      </c>
      <c r="K43" s="11">
        <f>[39]Janeiro!$K$14</f>
        <v>0</v>
      </c>
      <c r="L43" s="11">
        <f>[39]Janeiro!$K$15</f>
        <v>24.4</v>
      </c>
      <c r="M43" s="11">
        <f>[39]Janeiro!$K$16</f>
        <v>0.4</v>
      </c>
      <c r="N43" s="11">
        <f>[39]Janeiro!$K$17</f>
        <v>0</v>
      </c>
      <c r="O43" s="11">
        <f>[39]Janeiro!$K$18</f>
        <v>1.2</v>
      </c>
      <c r="P43" s="11">
        <f>[39]Janeiro!$K$19</f>
        <v>6.2</v>
      </c>
      <c r="Q43" s="11">
        <f>[39]Janeiro!$K$20</f>
        <v>0</v>
      </c>
      <c r="R43" s="11">
        <f>[39]Janeiro!$K$21</f>
        <v>0</v>
      </c>
      <c r="S43" s="11">
        <f>[39]Janeiro!$K$22</f>
        <v>3.8000000000000003</v>
      </c>
      <c r="T43" s="11">
        <f>[39]Janeiro!$K$23</f>
        <v>13.8</v>
      </c>
      <c r="U43" s="11">
        <f>[39]Janeiro!$K$24</f>
        <v>3.4000000000000004</v>
      </c>
      <c r="V43" s="11">
        <f>[39]Janeiro!$K$25</f>
        <v>0</v>
      </c>
      <c r="W43" s="11">
        <f>[39]Janeiro!$K$26</f>
        <v>0</v>
      </c>
      <c r="X43" s="11">
        <f>[39]Janeiro!$K$27</f>
        <v>1.2</v>
      </c>
      <c r="Y43" s="11">
        <f>[39]Janeiro!$K$28</f>
        <v>1.4</v>
      </c>
      <c r="Z43" s="11">
        <f>[39]Janeiro!$K$29</f>
        <v>0.2</v>
      </c>
      <c r="AA43" s="11">
        <f>[39]Janeiro!$K$30</f>
        <v>0.60000000000000009</v>
      </c>
      <c r="AB43" s="11">
        <f>[39]Janeiro!$K$31</f>
        <v>0</v>
      </c>
      <c r="AC43" s="11">
        <f>[39]Janeiro!$K$32</f>
        <v>1</v>
      </c>
      <c r="AD43" s="11">
        <f>[39]Janeiro!$K$33</f>
        <v>0.2</v>
      </c>
      <c r="AE43" s="11">
        <f>[39]Janeiro!$K$34</f>
        <v>0.2</v>
      </c>
      <c r="AF43" s="11">
        <f>[39]Janeiro!$K$35</f>
        <v>0</v>
      </c>
      <c r="AG43" s="15">
        <f t="shared" ref="AG43" si="36">SUM(B43:AF43)</f>
        <v>87.600000000000023</v>
      </c>
      <c r="AH43" s="16">
        <f t="shared" si="34"/>
        <v>24.4</v>
      </c>
      <c r="AI43" s="67">
        <f t="shared" si="35"/>
        <v>11</v>
      </c>
      <c r="AK43" s="12" t="s">
        <v>47</v>
      </c>
    </row>
    <row r="44" spans="1:37" x14ac:dyDescent="0.2">
      <c r="A44" s="58" t="s">
        <v>18</v>
      </c>
      <c r="B44" s="11">
        <f>[40]Janeiro!$K$5</f>
        <v>2.8000000000000003</v>
      </c>
      <c r="C44" s="11">
        <f>[40]Janeiro!$K$6</f>
        <v>8.8000000000000007</v>
      </c>
      <c r="D44" s="11">
        <f>[40]Janeiro!$K$7</f>
        <v>0</v>
      </c>
      <c r="E44" s="11">
        <f>[40]Janeiro!$K$8</f>
        <v>0</v>
      </c>
      <c r="F44" s="11">
        <f>[40]Janeiro!$K$9</f>
        <v>0</v>
      </c>
      <c r="G44" s="11">
        <f>[40]Janeiro!$K$10</f>
        <v>0.4</v>
      </c>
      <c r="H44" s="11">
        <f>[40]Janeiro!$K$11</f>
        <v>5</v>
      </c>
      <c r="I44" s="11">
        <f>[40]Janeiro!$K$12</f>
        <v>1.7999999999999998</v>
      </c>
      <c r="J44" s="11">
        <f>[40]Janeiro!$K$13</f>
        <v>5</v>
      </c>
      <c r="K44" s="11">
        <f>[40]Janeiro!$K$14</f>
        <v>0</v>
      </c>
      <c r="L44" s="11">
        <f>[40]Janeiro!$K$15</f>
        <v>36.4</v>
      </c>
      <c r="M44" s="11">
        <f>[40]Janeiro!$K$16</f>
        <v>0</v>
      </c>
      <c r="N44" s="11">
        <f>[40]Janeiro!$K$17</f>
        <v>0</v>
      </c>
      <c r="O44" s="11">
        <f>[40]Janeiro!$K$18</f>
        <v>0</v>
      </c>
      <c r="P44" s="11">
        <f>[40]Janeiro!$K$19</f>
        <v>0</v>
      </c>
      <c r="Q44" s="11">
        <f>[40]Janeiro!$K$20</f>
        <v>0.2</v>
      </c>
      <c r="R44" s="11">
        <f>[40]Janeiro!$K$21</f>
        <v>0.2</v>
      </c>
      <c r="S44" s="11">
        <f>[40]Janeiro!$K$22</f>
        <v>0</v>
      </c>
      <c r="T44" s="11">
        <f>[40]Janeiro!$K$23</f>
        <v>0</v>
      </c>
      <c r="U44" s="11">
        <f>[40]Janeiro!$K$24</f>
        <v>10.199999999999999</v>
      </c>
      <c r="V44" s="11">
        <f>[40]Janeiro!$K$25</f>
        <v>3.4000000000000004</v>
      </c>
      <c r="W44" s="11">
        <f>[40]Janeiro!$K$26</f>
        <v>0</v>
      </c>
      <c r="X44" s="11">
        <f>[40]Janeiro!$K$27</f>
        <v>0.8</v>
      </c>
      <c r="Y44" s="11">
        <f>[40]Janeiro!$K$28</f>
        <v>26.4</v>
      </c>
      <c r="Z44" s="11">
        <f>[40]Janeiro!$K$29</f>
        <v>0.2</v>
      </c>
      <c r="AA44" s="11">
        <f>[40]Janeiro!$K$30</f>
        <v>34.799999999999997</v>
      </c>
      <c r="AB44" s="11">
        <f>[40]Janeiro!$K$31</f>
        <v>32.200000000000003</v>
      </c>
      <c r="AC44" s="11">
        <f>[40]Janeiro!$K$32</f>
        <v>5.8000000000000007</v>
      </c>
      <c r="AD44" s="11">
        <f>[40]Janeiro!$K$33</f>
        <v>0</v>
      </c>
      <c r="AE44" s="11">
        <f>[40]Janeiro!$K$34</f>
        <v>2.4000000000000004</v>
      </c>
      <c r="AF44" s="11">
        <f>[40]Janeiro!$K$35</f>
        <v>0</v>
      </c>
      <c r="AG44" s="15">
        <f t="shared" ref="AG44" si="37">SUM(B44:AF44)</f>
        <v>176.80000000000004</v>
      </c>
      <c r="AH44" s="16">
        <f t="shared" ref="AH44:AH45" si="38">MAX(B44:AF44)</f>
        <v>36.4</v>
      </c>
      <c r="AI44" s="67">
        <f t="shared" ref="AI44:AI45" si="39">COUNTIF(B44:AF44,"=0,0")</f>
        <v>13</v>
      </c>
    </row>
    <row r="45" spans="1:37" x14ac:dyDescent="0.2">
      <c r="A45" s="58" t="s">
        <v>162</v>
      </c>
      <c r="B45" s="11">
        <f>[41]Janeiro!$K$5</f>
        <v>4.2</v>
      </c>
      <c r="C45" s="11">
        <f>[41]Janeiro!$K$6</f>
        <v>0</v>
      </c>
      <c r="D45" s="11">
        <f>[41]Janeiro!$K$7</f>
        <v>1.4</v>
      </c>
      <c r="E45" s="11">
        <f>[41]Janeiro!$K$8</f>
        <v>11.2</v>
      </c>
      <c r="F45" s="11">
        <f>[41]Janeiro!$K$9</f>
        <v>18.2</v>
      </c>
      <c r="G45" s="11">
        <f>[41]Janeiro!$K$10</f>
        <v>28.2</v>
      </c>
      <c r="H45" s="11">
        <f>[41]Janeiro!$K$11</f>
        <v>0</v>
      </c>
      <c r="I45" s="11">
        <f>[41]Janeiro!$K$12</f>
        <v>2.6000000000000005</v>
      </c>
      <c r="J45" s="11">
        <f>[41]Janeiro!$K$13</f>
        <v>0</v>
      </c>
      <c r="K45" s="11">
        <f>[41]Janeiro!$K$14</f>
        <v>0.2</v>
      </c>
      <c r="L45" s="11">
        <f>[41]Janeiro!$K$15</f>
        <v>0</v>
      </c>
      <c r="M45" s="11">
        <f>[41]Janeiro!$K$16</f>
        <v>7.8</v>
      </c>
      <c r="N45" s="11">
        <f>[41]Janeiro!$K$17</f>
        <v>0</v>
      </c>
      <c r="O45" s="11">
        <f>[41]Janeiro!$K$18</f>
        <v>0</v>
      </c>
      <c r="P45" s="11">
        <f>[41]Janeiro!$K$19</f>
        <v>0</v>
      </c>
      <c r="Q45" s="11">
        <f>[41]Janeiro!$K$20</f>
        <v>0</v>
      </c>
      <c r="R45" s="11">
        <f>[41]Janeiro!$K$21</f>
        <v>0</v>
      </c>
      <c r="S45" s="11">
        <f>[41]Janeiro!$K$22</f>
        <v>0.2</v>
      </c>
      <c r="T45" s="11">
        <f>[41]Janeiro!$K$23</f>
        <v>10.399999999999999</v>
      </c>
      <c r="U45" s="11">
        <f>[41]Janeiro!$K$24</f>
        <v>0.2</v>
      </c>
      <c r="V45" s="11">
        <f>[41]Janeiro!$K$25</f>
        <v>0</v>
      </c>
      <c r="W45" s="11">
        <f>[41]Janeiro!$K$26</f>
        <v>0</v>
      </c>
      <c r="X45" s="11">
        <f>[41]Janeiro!$K$27</f>
        <v>0</v>
      </c>
      <c r="Y45" s="11">
        <f>[41]Janeiro!$K$28</f>
        <v>4</v>
      </c>
      <c r="Z45" s="11">
        <f>[41]Janeiro!$K$29</f>
        <v>1</v>
      </c>
      <c r="AA45" s="11">
        <f>[41]Janeiro!$K$30</f>
        <v>22.599999999999998</v>
      </c>
      <c r="AB45" s="11">
        <f>[41]Janeiro!$K$31</f>
        <v>6.6000000000000005</v>
      </c>
      <c r="AC45" s="11">
        <f>[41]Janeiro!$K$32</f>
        <v>0</v>
      </c>
      <c r="AD45" s="11">
        <f>[41]Janeiro!$K$33</f>
        <v>0</v>
      </c>
      <c r="AE45" s="11">
        <f>[41]Janeiro!$K$34</f>
        <v>0</v>
      </c>
      <c r="AF45" s="11">
        <f>[41]Janeiro!$K$35</f>
        <v>0</v>
      </c>
      <c r="AG45" s="15">
        <f t="shared" ref="AG45" si="40">SUM(B45:AF45)</f>
        <v>118.8</v>
      </c>
      <c r="AH45" s="16">
        <f t="shared" si="38"/>
        <v>28.2</v>
      </c>
      <c r="AI45" s="67">
        <f t="shared" si="39"/>
        <v>16</v>
      </c>
    </row>
    <row r="46" spans="1:37" x14ac:dyDescent="0.2">
      <c r="A46" s="58" t="s">
        <v>19</v>
      </c>
      <c r="B46" s="11">
        <f>[42]Janeiro!$K$5</f>
        <v>3.6</v>
      </c>
      <c r="C46" s="11">
        <f>[42]Janeiro!$K$6</f>
        <v>25.799999999999997</v>
      </c>
      <c r="D46" s="11">
        <f>[42]Janeiro!$K$7</f>
        <v>0</v>
      </c>
      <c r="E46" s="11">
        <f>[42]Janeiro!$K$8</f>
        <v>2.4</v>
      </c>
      <c r="F46" s="11">
        <f>[42]Janeiro!$K$9</f>
        <v>2.2000000000000002</v>
      </c>
      <c r="G46" s="11">
        <f>[42]Janeiro!$K$10</f>
        <v>15.8</v>
      </c>
      <c r="H46" s="11">
        <f>[42]Janeiro!$K$11</f>
        <v>4</v>
      </c>
      <c r="I46" s="11">
        <f>[42]Janeiro!$K$12</f>
        <v>13.399999999999999</v>
      </c>
      <c r="J46" s="11">
        <f>[42]Janeiro!$K$13</f>
        <v>0.2</v>
      </c>
      <c r="K46" s="11">
        <f>[42]Janeiro!$K$14</f>
        <v>0</v>
      </c>
      <c r="L46" s="11">
        <f>[42]Janeiro!$K$15</f>
        <v>0</v>
      </c>
      <c r="M46" s="11">
        <f>[42]Janeiro!$K$16</f>
        <v>0</v>
      </c>
      <c r="N46" s="11">
        <f>[42]Janeiro!$K$17</f>
        <v>13.399999999999999</v>
      </c>
      <c r="O46" s="11">
        <f>[42]Janeiro!$K$18</f>
        <v>0</v>
      </c>
      <c r="P46" s="11">
        <f>[42]Janeiro!$K$19</f>
        <v>0</v>
      </c>
      <c r="Q46" s="11">
        <f>[42]Janeiro!$K$20</f>
        <v>0</v>
      </c>
      <c r="R46" s="11">
        <f>[42]Janeiro!$K$21</f>
        <v>0</v>
      </c>
      <c r="S46" s="11">
        <f>[42]Janeiro!$K$22</f>
        <v>4.4000000000000004</v>
      </c>
      <c r="T46" s="11">
        <f>[42]Janeiro!$K$23</f>
        <v>0.2</v>
      </c>
      <c r="U46" s="11">
        <f>[42]Janeiro!$K$24</f>
        <v>0</v>
      </c>
      <c r="V46" s="11">
        <f>[42]Janeiro!$K$25</f>
        <v>0.2</v>
      </c>
      <c r="W46" s="11">
        <f>[42]Janeiro!$K$26</f>
        <v>0</v>
      </c>
      <c r="X46" s="11">
        <f>[42]Janeiro!$K$27</f>
        <v>0</v>
      </c>
      <c r="Y46" s="11">
        <f>[42]Janeiro!$K$28</f>
        <v>0.4</v>
      </c>
      <c r="Z46" s="11">
        <f>[42]Janeiro!$K$29</f>
        <v>0.4</v>
      </c>
      <c r="AA46" s="11">
        <f>[42]Janeiro!$K$30</f>
        <v>12.4</v>
      </c>
      <c r="AB46" s="11">
        <f>[42]Janeiro!$K$31</f>
        <v>0</v>
      </c>
      <c r="AC46" s="11">
        <f>[42]Janeiro!$K$32</f>
        <v>4</v>
      </c>
      <c r="AD46" s="11">
        <f>[42]Janeiro!$K$33</f>
        <v>0.4</v>
      </c>
      <c r="AE46" s="11">
        <f>[42]Janeiro!$K$34</f>
        <v>0</v>
      </c>
      <c r="AF46" s="11">
        <f>[42]Janeiro!$K$35</f>
        <v>3</v>
      </c>
      <c r="AG46" s="15">
        <f t="shared" ref="AG46:AG49" si="41">SUM(B46:AF46)</f>
        <v>106.20000000000002</v>
      </c>
      <c r="AH46" s="16">
        <f t="shared" ref="AH46:AH49" si="42">MAX(B46:AF46)</f>
        <v>25.799999999999997</v>
      </c>
      <c r="AI46" s="67">
        <f t="shared" ref="AI46:AI48" si="43">COUNTIF(B46:AF46,"=0,0")</f>
        <v>13</v>
      </c>
      <c r="AJ46" s="12" t="s">
        <v>47</v>
      </c>
    </row>
    <row r="47" spans="1:37" x14ac:dyDescent="0.2">
      <c r="A47" s="58" t="s">
        <v>31</v>
      </c>
      <c r="B47" s="11">
        <f>[43]Janeiro!$K$5</f>
        <v>0</v>
      </c>
      <c r="C47" s="11">
        <f>[43]Janeiro!$K$6</f>
        <v>0</v>
      </c>
      <c r="D47" s="11">
        <f>[43]Janeiro!$K$7</f>
        <v>0</v>
      </c>
      <c r="E47" s="11">
        <f>[43]Janeiro!$K$8</f>
        <v>0</v>
      </c>
      <c r="F47" s="11">
        <f>[43]Janeiro!$K$9</f>
        <v>0</v>
      </c>
      <c r="G47" s="11">
        <f>[43]Janeiro!$K$10</f>
        <v>0</v>
      </c>
      <c r="H47" s="11">
        <f>[43]Janeiro!$K$11</f>
        <v>0</v>
      </c>
      <c r="I47" s="11">
        <f>[43]Janeiro!$K$12</f>
        <v>5.8</v>
      </c>
      <c r="J47" s="11">
        <f>[43]Janeiro!$K$13</f>
        <v>9.9999999999999982</v>
      </c>
      <c r="K47" s="11">
        <f>[43]Janeiro!$K$14</f>
        <v>8.6</v>
      </c>
      <c r="L47" s="11">
        <f>[43]Janeiro!$K$15</f>
        <v>6.6</v>
      </c>
      <c r="M47" s="11">
        <f>[43]Janeiro!$K$16</f>
        <v>8.1999999999999993</v>
      </c>
      <c r="N47" s="11">
        <f>[43]Janeiro!$K$17</f>
        <v>0</v>
      </c>
      <c r="O47" s="11">
        <f>[43]Janeiro!$K$18</f>
        <v>0</v>
      </c>
      <c r="P47" s="11">
        <f>[43]Janeiro!$K$19</f>
        <v>0</v>
      </c>
      <c r="Q47" s="11">
        <f>[43]Janeiro!$K$20</f>
        <v>0</v>
      </c>
      <c r="R47" s="11">
        <f>[43]Janeiro!$K$21</f>
        <v>0</v>
      </c>
      <c r="S47" s="11">
        <f>[43]Janeiro!$K$22</f>
        <v>1.4</v>
      </c>
      <c r="T47" s="11">
        <f>[43]Janeiro!$K$23</f>
        <v>2.0000000000000004</v>
      </c>
      <c r="U47" s="11">
        <f>[43]Janeiro!$K$24</f>
        <v>0.4</v>
      </c>
      <c r="V47" s="11">
        <f>[43]Janeiro!$K$25</f>
        <v>0.2</v>
      </c>
      <c r="W47" s="11">
        <f>[43]Janeiro!$K$26</f>
        <v>0</v>
      </c>
      <c r="X47" s="11">
        <f>[43]Janeiro!$K$27</f>
        <v>0</v>
      </c>
      <c r="Y47" s="11">
        <f>[43]Janeiro!$K$28</f>
        <v>3.4000000000000008</v>
      </c>
      <c r="Z47" s="11">
        <f>[43]Janeiro!$K$29</f>
        <v>0.2</v>
      </c>
      <c r="AA47" s="11">
        <f>[43]Janeiro!$K$30</f>
        <v>0.2</v>
      </c>
      <c r="AB47" s="11">
        <f>[43]Janeiro!$K$31</f>
        <v>0</v>
      </c>
      <c r="AC47" s="11">
        <f>[43]Janeiro!$K$32</f>
        <v>0</v>
      </c>
      <c r="AD47" s="11">
        <f>[43]Janeiro!$K$33</f>
        <v>0</v>
      </c>
      <c r="AE47" s="11">
        <f>[43]Janeiro!$K$34</f>
        <v>0</v>
      </c>
      <c r="AF47" s="11">
        <f>[43]Janeiro!$K$35</f>
        <v>0</v>
      </c>
      <c r="AG47" s="15">
        <f t="shared" si="41"/>
        <v>47.000000000000007</v>
      </c>
      <c r="AH47" s="16">
        <f t="shared" si="42"/>
        <v>9.9999999999999982</v>
      </c>
      <c r="AI47" s="67">
        <f t="shared" si="43"/>
        <v>19</v>
      </c>
    </row>
    <row r="48" spans="1:37" x14ac:dyDescent="0.2">
      <c r="A48" s="58" t="s">
        <v>44</v>
      </c>
      <c r="B48" s="11">
        <f>[44]Janeiro!$K$5</f>
        <v>0</v>
      </c>
      <c r="C48" s="11">
        <f>[44]Janeiro!$K$6</f>
        <v>0</v>
      </c>
      <c r="D48" s="11">
        <f>[44]Janeiro!$K$7</f>
        <v>0.2</v>
      </c>
      <c r="E48" s="11">
        <f>[44]Janeiro!$K$8</f>
        <v>1.8</v>
      </c>
      <c r="F48" s="11">
        <f>[44]Janeiro!$K$9</f>
        <v>3.4000000000000004</v>
      </c>
      <c r="G48" s="11">
        <f>[44]Janeiro!$K$10</f>
        <v>0</v>
      </c>
      <c r="H48" s="11">
        <f>[44]Janeiro!$K$11</f>
        <v>0.4</v>
      </c>
      <c r="I48" s="11">
        <f>[44]Janeiro!$K$12</f>
        <v>0.4</v>
      </c>
      <c r="J48" s="11">
        <f>[44]Janeiro!$K$13</f>
        <v>17.2</v>
      </c>
      <c r="K48" s="11">
        <f>[44]Janeiro!$K$14</f>
        <v>1.8</v>
      </c>
      <c r="L48" s="11">
        <f>[44]Janeiro!$K$15</f>
        <v>15.2</v>
      </c>
      <c r="M48" s="11">
        <f>[44]Janeiro!$K$16</f>
        <v>0</v>
      </c>
      <c r="N48" s="11">
        <f>[44]Janeiro!$K$17</f>
        <v>40.199999999999996</v>
      </c>
      <c r="O48" s="11">
        <f>[44]Janeiro!$K$18</f>
        <v>1.2</v>
      </c>
      <c r="P48" s="11">
        <f>[44]Janeiro!$K$19</f>
        <v>0</v>
      </c>
      <c r="Q48" s="11">
        <f>[44]Janeiro!$K$20</f>
        <v>0</v>
      </c>
      <c r="R48" s="11">
        <f>[44]Janeiro!$K$21</f>
        <v>0</v>
      </c>
      <c r="S48" s="11">
        <f>[44]Janeiro!$K$22</f>
        <v>3.8</v>
      </c>
      <c r="T48" s="11">
        <f>[44]Janeiro!$K$23</f>
        <v>0.60000000000000009</v>
      </c>
      <c r="U48" s="11">
        <f>[44]Janeiro!$K$24</f>
        <v>17.2</v>
      </c>
      <c r="V48" s="11">
        <f>[44]Janeiro!$K$25</f>
        <v>0</v>
      </c>
      <c r="W48" s="11">
        <f>[44]Janeiro!$K$26</f>
        <v>1.8</v>
      </c>
      <c r="X48" s="11">
        <f>[44]Janeiro!$K$27</f>
        <v>14</v>
      </c>
      <c r="Y48" s="11">
        <f>[44]Janeiro!$K$28</f>
        <v>2.6</v>
      </c>
      <c r="Z48" s="11">
        <f>[44]Janeiro!$K$29</f>
        <v>3.8000000000000007</v>
      </c>
      <c r="AA48" s="11">
        <f>[44]Janeiro!$K$30</f>
        <v>0</v>
      </c>
      <c r="AB48" s="11">
        <f>[44]Janeiro!$K$31</f>
        <v>5.6000000000000005</v>
      </c>
      <c r="AC48" s="11">
        <f>[44]Janeiro!$K$32</f>
        <v>2.4000000000000004</v>
      </c>
      <c r="AD48" s="11">
        <f>[44]Janeiro!$K$33</f>
        <v>0</v>
      </c>
      <c r="AE48" s="11">
        <f>[44]Janeiro!$K$34</f>
        <v>6.2000000000000011</v>
      </c>
      <c r="AF48" s="11">
        <f>[44]Janeiro!$K$35</f>
        <v>1.6</v>
      </c>
      <c r="AG48" s="15">
        <f t="shared" si="41"/>
        <v>141.39999999999998</v>
      </c>
      <c r="AH48" s="16">
        <f>MAX(B48:AF48)</f>
        <v>40.199999999999996</v>
      </c>
      <c r="AI48" s="67">
        <f t="shared" si="43"/>
        <v>10</v>
      </c>
      <c r="AJ48" s="12" t="s">
        <v>47</v>
      </c>
    </row>
    <row r="49" spans="1:36" x14ac:dyDescent="0.2">
      <c r="A49" s="58" t="s">
        <v>20</v>
      </c>
      <c r="B49" s="11">
        <f>[45]Janeiro!$K$5</f>
        <v>45</v>
      </c>
      <c r="C49" s="11">
        <f>[45]Janeiro!$K$6</f>
        <v>0.2</v>
      </c>
      <c r="D49" s="11">
        <f>[45]Janeiro!$K$7</f>
        <v>0</v>
      </c>
      <c r="E49" s="11">
        <f>[45]Janeiro!$K$8</f>
        <v>0</v>
      </c>
      <c r="F49" s="11">
        <f>[45]Janeiro!$K$9</f>
        <v>19</v>
      </c>
      <c r="G49" s="11">
        <f>[45]Janeiro!$K$10</f>
        <v>9.6</v>
      </c>
      <c r="H49" s="11">
        <f>[45]Janeiro!$K$11</f>
        <v>0.2</v>
      </c>
      <c r="I49" s="11">
        <f>[45]Janeiro!$K$12</f>
        <v>0</v>
      </c>
      <c r="J49" s="11">
        <f>[45]Janeiro!$K$13</f>
        <v>0</v>
      </c>
      <c r="K49" s="11">
        <f>[45]Janeiro!$K$14</f>
        <v>10.4</v>
      </c>
      <c r="L49" s="11">
        <f>[45]Janeiro!$K$15</f>
        <v>0</v>
      </c>
      <c r="M49" s="11">
        <f>[45]Janeiro!$K$16</f>
        <v>0</v>
      </c>
      <c r="N49" s="11">
        <f>[45]Janeiro!$K$17</f>
        <v>0</v>
      </c>
      <c r="O49" s="11">
        <f>[45]Janeiro!$K$18</f>
        <v>0</v>
      </c>
      <c r="P49" s="11">
        <f>[45]Janeiro!$K$19</f>
        <v>0</v>
      </c>
      <c r="Q49" s="11">
        <f>[45]Janeiro!$K$20</f>
        <v>0</v>
      </c>
      <c r="R49" s="11">
        <f>[45]Janeiro!$K$21</f>
        <v>0</v>
      </c>
      <c r="S49" s="11">
        <f>[45]Janeiro!$K$22</f>
        <v>0</v>
      </c>
      <c r="T49" s="11">
        <f>[45]Janeiro!$K$23</f>
        <v>0</v>
      </c>
      <c r="U49" s="11">
        <f>[45]Janeiro!$K$24</f>
        <v>39.6</v>
      </c>
      <c r="V49" s="11">
        <f>[45]Janeiro!$K$25</f>
        <v>0</v>
      </c>
      <c r="W49" s="11">
        <f>[45]Janeiro!$K$26</f>
        <v>0</v>
      </c>
      <c r="X49" s="11">
        <f>[45]Janeiro!$K$27</f>
        <v>0</v>
      </c>
      <c r="Y49" s="11">
        <f>[45]Janeiro!$K$28</f>
        <v>10.199999999999999</v>
      </c>
      <c r="Z49" s="11">
        <f>[45]Janeiro!$K$29</f>
        <v>0.2</v>
      </c>
      <c r="AA49" s="11">
        <f>[45]Janeiro!$K$30</f>
        <v>14</v>
      </c>
      <c r="AB49" s="11">
        <f>[45]Janeiro!$K$31</f>
        <v>2.4</v>
      </c>
      <c r="AC49" s="11">
        <f>[45]Janeiro!$K$32</f>
        <v>0</v>
      </c>
      <c r="AD49" s="11">
        <f>[45]Janeiro!$K$33</f>
        <v>0</v>
      </c>
      <c r="AE49" s="11">
        <f>[45]Janeiro!$K$34</f>
        <v>0</v>
      </c>
      <c r="AF49" s="11">
        <f>[45]Janeiro!$K$35</f>
        <v>1</v>
      </c>
      <c r="AG49" s="15">
        <f t="shared" si="41"/>
        <v>151.79999999999998</v>
      </c>
      <c r="AH49" s="16">
        <f t="shared" si="42"/>
        <v>45</v>
      </c>
      <c r="AI49" s="67">
        <f>COUNTIF(B49:AF49,"=0,0")</f>
        <v>19</v>
      </c>
    </row>
    <row r="50" spans="1:36" s="5" customFormat="1" ht="17.100000000000001" customHeight="1" x14ac:dyDescent="0.2">
      <c r="A50" s="59" t="s">
        <v>33</v>
      </c>
      <c r="B50" s="13">
        <f t="shared" ref="B50:AH50" si="44">MAX(B5:B49)</f>
        <v>45</v>
      </c>
      <c r="C50" s="13">
        <f t="shared" si="44"/>
        <v>27</v>
      </c>
      <c r="D50" s="13">
        <f t="shared" si="44"/>
        <v>2.8</v>
      </c>
      <c r="E50" s="13">
        <f t="shared" si="44"/>
        <v>19.600000000000001</v>
      </c>
      <c r="F50" s="13">
        <f t="shared" si="44"/>
        <v>113.39999999999999</v>
      </c>
      <c r="G50" s="13">
        <f t="shared" si="44"/>
        <v>36.799999999999997</v>
      </c>
      <c r="H50" s="13">
        <f t="shared" si="44"/>
        <v>37.4</v>
      </c>
      <c r="I50" s="13">
        <f t="shared" si="44"/>
        <v>13.399999999999999</v>
      </c>
      <c r="J50" s="13">
        <f t="shared" si="44"/>
        <v>17.600000000000001</v>
      </c>
      <c r="K50" s="13">
        <f t="shared" si="44"/>
        <v>14.399999999999999</v>
      </c>
      <c r="L50" s="13">
        <f t="shared" si="44"/>
        <v>36.4</v>
      </c>
      <c r="M50" s="13">
        <f t="shared" si="44"/>
        <v>38.4</v>
      </c>
      <c r="N50" s="13">
        <f t="shared" si="44"/>
        <v>40.199999999999996</v>
      </c>
      <c r="O50" s="13">
        <f t="shared" si="44"/>
        <v>13.400000000000002</v>
      </c>
      <c r="P50" s="13">
        <f t="shared" si="44"/>
        <v>18.399999999999999</v>
      </c>
      <c r="Q50" s="13">
        <f t="shared" si="44"/>
        <v>20.8</v>
      </c>
      <c r="R50" s="13">
        <f t="shared" si="44"/>
        <v>28</v>
      </c>
      <c r="S50" s="13">
        <f t="shared" si="44"/>
        <v>45.6</v>
      </c>
      <c r="T50" s="13">
        <f t="shared" si="44"/>
        <v>74.2</v>
      </c>
      <c r="U50" s="13">
        <f t="shared" si="44"/>
        <v>39.6</v>
      </c>
      <c r="V50" s="13">
        <f t="shared" si="44"/>
        <v>12.599999999999998</v>
      </c>
      <c r="W50" s="13">
        <f t="shared" si="44"/>
        <v>1.8</v>
      </c>
      <c r="X50" s="13">
        <f t="shared" si="44"/>
        <v>22</v>
      </c>
      <c r="Y50" s="13">
        <f t="shared" si="44"/>
        <v>41.199999999999996</v>
      </c>
      <c r="Z50" s="13">
        <f t="shared" si="44"/>
        <v>30.4</v>
      </c>
      <c r="AA50" s="13">
        <f t="shared" si="44"/>
        <v>60.199999999999996</v>
      </c>
      <c r="AB50" s="13">
        <f t="shared" si="44"/>
        <v>32.200000000000003</v>
      </c>
      <c r="AC50" s="13">
        <f t="shared" si="44"/>
        <v>16</v>
      </c>
      <c r="AD50" s="13">
        <f t="shared" si="44"/>
        <v>18.400000000000002</v>
      </c>
      <c r="AE50" s="13">
        <f t="shared" si="44"/>
        <v>21.2</v>
      </c>
      <c r="AF50" s="13">
        <f t="shared" ref="AF50" si="45">MAX(AF5:AF49)</f>
        <v>19.200000000000003</v>
      </c>
      <c r="AG50" s="15">
        <f t="shared" si="44"/>
        <v>255.79999999999998</v>
      </c>
      <c r="AH50" s="94">
        <f t="shared" si="44"/>
        <v>113.39999999999999</v>
      </c>
      <c r="AI50" s="187"/>
    </row>
    <row r="51" spans="1:36" s="8" customFormat="1" x14ac:dyDescent="0.2">
      <c r="A51" s="68" t="s">
        <v>34</v>
      </c>
      <c r="B51" s="114">
        <f t="shared" ref="B51:AG51" si="46">SUM(B5:B49)</f>
        <v>251.79999999999998</v>
      </c>
      <c r="C51" s="114">
        <f t="shared" si="46"/>
        <v>180.60000000000002</v>
      </c>
      <c r="D51" s="114">
        <f t="shared" si="46"/>
        <v>12.2</v>
      </c>
      <c r="E51" s="114">
        <f t="shared" si="46"/>
        <v>105.8</v>
      </c>
      <c r="F51" s="114">
        <f t="shared" si="46"/>
        <v>928.20000000000016</v>
      </c>
      <c r="G51" s="114">
        <f t="shared" si="46"/>
        <v>181.6</v>
      </c>
      <c r="H51" s="114">
        <f t="shared" si="46"/>
        <v>254.60000000000002</v>
      </c>
      <c r="I51" s="114">
        <f t="shared" si="46"/>
        <v>86.2</v>
      </c>
      <c r="J51" s="114">
        <f t="shared" si="46"/>
        <v>101.60000000000001</v>
      </c>
      <c r="K51" s="114">
        <f t="shared" si="46"/>
        <v>58.20000000000001</v>
      </c>
      <c r="L51" s="114">
        <f t="shared" si="46"/>
        <v>198.4</v>
      </c>
      <c r="M51" s="114">
        <f t="shared" si="46"/>
        <v>194.00000000000003</v>
      </c>
      <c r="N51" s="114">
        <f t="shared" si="46"/>
        <v>133.79999999999998</v>
      </c>
      <c r="O51" s="114">
        <f t="shared" si="46"/>
        <v>43.200000000000017</v>
      </c>
      <c r="P51" s="114">
        <f t="shared" si="46"/>
        <v>57.400000000000006</v>
      </c>
      <c r="Q51" s="114">
        <f t="shared" si="46"/>
        <v>52.400000000000006</v>
      </c>
      <c r="R51" s="114">
        <f t="shared" si="46"/>
        <v>44.600000000000009</v>
      </c>
      <c r="S51" s="114">
        <f t="shared" si="46"/>
        <v>442.7999999999999</v>
      </c>
      <c r="T51" s="114">
        <f t="shared" si="46"/>
        <v>286.80000000000007</v>
      </c>
      <c r="U51" s="114">
        <f t="shared" si="46"/>
        <v>188.40000000000003</v>
      </c>
      <c r="V51" s="114">
        <f t="shared" si="46"/>
        <v>24.4</v>
      </c>
      <c r="W51" s="114">
        <f t="shared" si="46"/>
        <v>3.4000000000000004</v>
      </c>
      <c r="X51" s="114">
        <f t="shared" si="46"/>
        <v>50</v>
      </c>
      <c r="Y51" s="114">
        <f t="shared" si="46"/>
        <v>197.00000000000003</v>
      </c>
      <c r="Z51" s="114">
        <f t="shared" si="46"/>
        <v>103.60000000000001</v>
      </c>
      <c r="AA51" s="114">
        <f t="shared" si="46"/>
        <v>370.2</v>
      </c>
      <c r="AB51" s="114">
        <f t="shared" si="46"/>
        <v>194.4</v>
      </c>
      <c r="AC51" s="114">
        <f t="shared" si="46"/>
        <v>130.80000000000004</v>
      </c>
      <c r="AD51" s="114">
        <f t="shared" si="46"/>
        <v>28</v>
      </c>
      <c r="AE51" s="114">
        <f t="shared" si="46"/>
        <v>45.800000000000004</v>
      </c>
      <c r="AF51" s="114">
        <f t="shared" ref="AF51" si="47">SUM(AF5:AF49)</f>
        <v>38.20000000000001</v>
      </c>
      <c r="AG51" s="15">
        <f t="shared" si="46"/>
        <v>4988.4000000000005</v>
      </c>
      <c r="AH51" s="106"/>
      <c r="AI51" s="188"/>
    </row>
    <row r="52" spans="1:36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</row>
    <row r="53" spans="1:36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3" t="s">
        <v>97</v>
      </c>
      <c r="U53" s="153"/>
      <c r="V53" s="153"/>
      <c r="W53" s="153"/>
      <c r="X53" s="153"/>
      <c r="Y53" s="84"/>
      <c r="Z53" s="84"/>
      <c r="AA53" s="84"/>
      <c r="AB53" s="84"/>
      <c r="AC53" s="84"/>
      <c r="AD53" s="84"/>
      <c r="AE53" s="84"/>
      <c r="AF53" s="117"/>
      <c r="AG53" s="52"/>
      <c r="AH53" s="84"/>
      <c r="AI53" s="54"/>
    </row>
    <row r="54" spans="1:36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54" t="s">
        <v>98</v>
      </c>
      <c r="U54" s="154"/>
      <c r="V54" s="154"/>
      <c r="W54" s="154"/>
      <c r="X54" s="154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6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6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6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6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6" x14ac:dyDescent="0.2">
      <c r="G61" s="2" t="s">
        <v>47</v>
      </c>
    </row>
    <row r="62" spans="1:36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6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6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6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8:36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6" x14ac:dyDescent="0.2">
      <c r="H67" s="2" t="s">
        <v>47</v>
      </c>
      <c r="S67" s="2" t="s">
        <v>47</v>
      </c>
      <c r="W67" s="2" t="s">
        <v>47</v>
      </c>
    </row>
    <row r="68" spans="8:36" x14ac:dyDescent="0.2">
      <c r="Q68" s="2" t="s">
        <v>47</v>
      </c>
      <c r="R68" s="2" t="s">
        <v>47</v>
      </c>
      <c r="AE68" s="2" t="s">
        <v>47</v>
      </c>
    </row>
    <row r="69" spans="8:36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36" x14ac:dyDescent="0.2">
      <c r="Y70" s="2" t="s">
        <v>47</v>
      </c>
    </row>
    <row r="74" spans="8:36" x14ac:dyDescent="0.2">
      <c r="S74" s="2" t="s">
        <v>47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50:AI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7 AG41:AG44 AG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M68" sqref="AM6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9" t="s">
        <v>23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6" ht="20.100000000000001" customHeight="1" x14ac:dyDescent="0.2">
      <c r="A2" s="162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5"/>
    </row>
    <row r="3" spans="1:36" s="4" customFormat="1" ht="20.100000000000001" customHeight="1" x14ac:dyDescent="0.2">
      <c r="A3" s="163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5">
        <v>30</v>
      </c>
      <c r="AF3" s="157">
        <v>31</v>
      </c>
      <c r="AG3" s="111" t="s">
        <v>37</v>
      </c>
      <c r="AH3" s="60" t="s">
        <v>36</v>
      </c>
    </row>
    <row r="4" spans="1:36" s="5" customFormat="1" ht="20.100000000000001" customHeight="1" x14ac:dyDescent="0.2">
      <c r="A4" s="164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6"/>
      <c r="AF4" s="158"/>
      <c r="AG4" s="111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[1]Janeiro!$C$5</f>
        <v>34.4</v>
      </c>
      <c r="C5" s="129">
        <f>[1]Janeiro!$C$6</f>
        <v>35.6</v>
      </c>
      <c r="D5" s="129">
        <f>[1]Janeiro!$C$7</f>
        <v>37.200000000000003</v>
      </c>
      <c r="E5" s="129">
        <f>[1]Janeiro!$C$8</f>
        <v>35.700000000000003</v>
      </c>
      <c r="F5" s="129">
        <f>[1]Janeiro!$C$9</f>
        <v>29.9</v>
      </c>
      <c r="G5" s="129">
        <f>[1]Janeiro!$C$10</f>
        <v>33.4</v>
      </c>
      <c r="H5" s="129">
        <f>[1]Janeiro!$C$11</f>
        <v>34.9</v>
      </c>
      <c r="I5" s="129">
        <f>[1]Janeiro!$C$12</f>
        <v>35.1</v>
      </c>
      <c r="J5" s="129">
        <f>[1]Janeiro!$C$13</f>
        <v>36.4</v>
      </c>
      <c r="K5" s="129">
        <f>[1]Janeiro!$C$14</f>
        <v>35.4</v>
      </c>
      <c r="L5" s="129">
        <f>[1]Janeiro!$C$15</f>
        <v>35.4</v>
      </c>
      <c r="M5" s="129">
        <f>[1]Janeiro!$C$16</f>
        <v>35.700000000000003</v>
      </c>
      <c r="N5" s="129">
        <f>[1]Janeiro!$C$17</f>
        <v>35.700000000000003</v>
      </c>
      <c r="O5" s="129">
        <f>[1]Janeiro!$C$18</f>
        <v>37.1</v>
      </c>
      <c r="P5" s="129">
        <f>[1]Janeiro!$C$19</f>
        <v>37.700000000000003</v>
      </c>
      <c r="Q5" s="129">
        <f>[1]Janeiro!$C$20</f>
        <v>37.200000000000003</v>
      </c>
      <c r="R5" s="129">
        <f>[1]Janeiro!$C$21</f>
        <v>38.1</v>
      </c>
      <c r="S5" s="129">
        <f>[1]Janeiro!$C$22</f>
        <v>31.9</v>
      </c>
      <c r="T5" s="129">
        <f>[1]Janeiro!$C$23</f>
        <v>33.299999999999997</v>
      </c>
      <c r="U5" s="129">
        <f>[1]Janeiro!$C$24</f>
        <v>34.299999999999997</v>
      </c>
      <c r="V5" s="129">
        <f>[1]Janeiro!$C$25</f>
        <v>36.200000000000003</v>
      </c>
      <c r="W5" s="129">
        <f>[1]Janeiro!$C$26</f>
        <v>38.9</v>
      </c>
      <c r="X5" s="129">
        <f>[1]Janeiro!$C$27</f>
        <v>37.200000000000003</v>
      </c>
      <c r="Y5" s="129">
        <f>[1]Janeiro!$C$28</f>
        <v>37.700000000000003</v>
      </c>
      <c r="Z5" s="129">
        <f>[1]Janeiro!$C$29</f>
        <v>34</v>
      </c>
      <c r="AA5" s="129">
        <f>[1]Janeiro!$C$30</f>
        <v>34.799999999999997</v>
      </c>
      <c r="AB5" s="129">
        <f>[1]Janeiro!$C$31</f>
        <v>32.700000000000003</v>
      </c>
      <c r="AC5" s="129">
        <f>[1]Janeiro!$C$32</f>
        <v>32.299999999999997</v>
      </c>
      <c r="AD5" s="129">
        <f>[1]Janeiro!$C$33</f>
        <v>36</v>
      </c>
      <c r="AE5" s="129">
        <f>[1]Janeiro!$C$34</f>
        <v>35.799999999999997</v>
      </c>
      <c r="AF5" s="129">
        <f>[1]Janeiro!$C$35</f>
        <v>36.700000000000003</v>
      </c>
      <c r="AG5" s="133">
        <f t="shared" ref="AG5:AG6" si="1">MAX(B5:AF5)</f>
        <v>38.9</v>
      </c>
      <c r="AH5" s="94">
        <f t="shared" ref="AH5:AH6" si="2">AVERAGE(B5:AF5)</f>
        <v>35.377419354838715</v>
      </c>
    </row>
    <row r="6" spans="1:36" x14ac:dyDescent="0.2">
      <c r="A6" s="58" t="s">
        <v>0</v>
      </c>
      <c r="B6" s="11">
        <f>[2]Janeiro!$C$5</f>
        <v>32.5</v>
      </c>
      <c r="C6" s="11">
        <f>[2]Janeiro!$C$6</f>
        <v>32.700000000000003</v>
      </c>
      <c r="D6" s="11">
        <f>[2]Janeiro!$C$7</f>
        <v>34.1</v>
      </c>
      <c r="E6" s="11">
        <f>[2]Janeiro!$C$8</f>
        <v>35.4</v>
      </c>
      <c r="F6" s="11">
        <f>[2]Janeiro!$C$9</f>
        <v>31.7</v>
      </c>
      <c r="G6" s="11">
        <f>[2]Janeiro!$C$10</f>
        <v>32.1</v>
      </c>
      <c r="H6" s="11">
        <f>[2]Janeiro!$C$11</f>
        <v>32.700000000000003</v>
      </c>
      <c r="I6" s="11">
        <f>[2]Janeiro!$C$12</f>
        <v>30.7</v>
      </c>
      <c r="J6" s="11">
        <f>[2]Janeiro!$C$13</f>
        <v>32.799999999999997</v>
      </c>
      <c r="K6" s="11">
        <f>[2]Janeiro!$C$14</f>
        <v>33.1</v>
      </c>
      <c r="L6" s="11">
        <f>[2]Janeiro!$C$15</f>
        <v>31.9</v>
      </c>
      <c r="M6" s="11">
        <f>[2]Janeiro!$C$16</f>
        <v>31.6</v>
      </c>
      <c r="N6" s="11">
        <f>[2]Janeiro!$C$17</f>
        <v>33.1</v>
      </c>
      <c r="O6" s="11">
        <f>[2]Janeiro!$C$18</f>
        <v>34.6</v>
      </c>
      <c r="P6" s="11">
        <f>[2]Janeiro!$C$19</f>
        <v>33.9</v>
      </c>
      <c r="Q6" s="11">
        <f>[2]Janeiro!$C$20</f>
        <v>35.299999999999997</v>
      </c>
      <c r="R6" s="11">
        <f>[2]Janeiro!$C$21</f>
        <v>36.4</v>
      </c>
      <c r="S6" s="11">
        <f>[2]Janeiro!$C$22</f>
        <v>34.1</v>
      </c>
      <c r="T6" s="11">
        <f>[2]Janeiro!$C$23</f>
        <v>29.6</v>
      </c>
      <c r="U6" s="11">
        <f>[2]Janeiro!$C$24</f>
        <v>31.5</v>
      </c>
      <c r="V6" s="11">
        <f>[2]Janeiro!$C$25</f>
        <v>35.4</v>
      </c>
      <c r="W6" s="11">
        <f>[2]Janeiro!$C$26</f>
        <v>37.4</v>
      </c>
      <c r="X6" s="11">
        <f>[2]Janeiro!$C$27</f>
        <v>37.799999999999997</v>
      </c>
      <c r="Y6" s="11">
        <f>[2]Janeiro!$C$28</f>
        <v>31.6</v>
      </c>
      <c r="Z6" s="11">
        <f>[2]Janeiro!$C$29</f>
        <v>36</v>
      </c>
      <c r="AA6" s="11">
        <f>[2]Janeiro!$C$30</f>
        <v>34.4</v>
      </c>
      <c r="AB6" s="11">
        <f>[2]Janeiro!$C$31</f>
        <v>33.200000000000003</v>
      </c>
      <c r="AC6" s="11">
        <f>[2]Janeiro!$C$32</f>
        <v>32.200000000000003</v>
      </c>
      <c r="AD6" s="11">
        <f>[2]Janeiro!$C$33</f>
        <v>34.799999999999997</v>
      </c>
      <c r="AE6" s="11">
        <f>[2]Janeiro!$C$34</f>
        <v>36</v>
      </c>
      <c r="AF6" s="11">
        <f>[2]Janeiro!$C$35</f>
        <v>36.799999999999997</v>
      </c>
      <c r="AG6" s="133">
        <f t="shared" si="1"/>
        <v>37.799999999999997</v>
      </c>
      <c r="AH6" s="94">
        <f t="shared" si="2"/>
        <v>33.722580645161294</v>
      </c>
    </row>
    <row r="7" spans="1:36" x14ac:dyDescent="0.2">
      <c r="A7" s="58" t="s">
        <v>104</v>
      </c>
      <c r="B7" s="11">
        <f>[3]Janeiro!$C$5</f>
        <v>34.700000000000003</v>
      </c>
      <c r="C7" s="11">
        <f>[3]Janeiro!$C$6</f>
        <v>33.4</v>
      </c>
      <c r="D7" s="11">
        <f>[3]Janeiro!$C$7</f>
        <v>35.200000000000003</v>
      </c>
      <c r="E7" s="11">
        <f>[3]Janeiro!$C$8</f>
        <v>34.299999999999997</v>
      </c>
      <c r="F7" s="11">
        <f>[3]Janeiro!$C$9</f>
        <v>29.1</v>
      </c>
      <c r="G7" s="11">
        <f>[3]Janeiro!$C$10</f>
        <v>32.6</v>
      </c>
      <c r="H7" s="11">
        <f>[3]Janeiro!$C$11</f>
        <v>31.3</v>
      </c>
      <c r="I7" s="11">
        <f>[3]Janeiro!$C$12</f>
        <v>32.799999999999997</v>
      </c>
      <c r="J7" s="11">
        <f>[3]Janeiro!$C$13</f>
        <v>34.299999999999997</v>
      </c>
      <c r="K7" s="11">
        <f>[3]Janeiro!$C$14</f>
        <v>34.6</v>
      </c>
      <c r="L7" s="11">
        <f>[3]Janeiro!$C$15</f>
        <v>34</v>
      </c>
      <c r="M7" s="11">
        <f>[3]Janeiro!$C$16</f>
        <v>32.200000000000003</v>
      </c>
      <c r="N7" s="11">
        <f>[3]Janeiro!$C$17</f>
        <v>34.299999999999997</v>
      </c>
      <c r="O7" s="11">
        <f>[3]Janeiro!$C$18</f>
        <v>36.1</v>
      </c>
      <c r="P7" s="11">
        <f>[3]Janeiro!$C$19</f>
        <v>35.799999999999997</v>
      </c>
      <c r="Q7" s="11">
        <f>[3]Janeiro!$C$20</f>
        <v>36.1</v>
      </c>
      <c r="R7" s="11">
        <f>[3]Janeiro!$C$21</f>
        <v>37</v>
      </c>
      <c r="S7" s="11">
        <f>[3]Janeiro!$C$22</f>
        <v>32.5</v>
      </c>
      <c r="T7" s="11">
        <f>[3]Janeiro!$C$23</f>
        <v>29</v>
      </c>
      <c r="U7" s="11">
        <f>[3]Janeiro!$C$24</f>
        <v>31.2</v>
      </c>
      <c r="V7" s="11">
        <f>[3]Janeiro!$C$25</f>
        <v>34.5</v>
      </c>
      <c r="W7" s="11">
        <f>[3]Janeiro!$C$26</f>
        <v>36.9</v>
      </c>
      <c r="X7" s="11">
        <f>[3]Janeiro!$C$27</f>
        <v>38.4</v>
      </c>
      <c r="Y7" s="11">
        <f>[3]Janeiro!$C$28</f>
        <v>33.6</v>
      </c>
      <c r="Z7" s="11">
        <f>[3]Janeiro!$C$29</f>
        <v>35.700000000000003</v>
      </c>
      <c r="AA7" s="11">
        <f>[3]Janeiro!$C$30</f>
        <v>35.5</v>
      </c>
      <c r="AB7" s="11">
        <f>[3]Janeiro!$C$31</f>
        <v>32.9</v>
      </c>
      <c r="AC7" s="11">
        <f>[3]Janeiro!$C$32</f>
        <v>33.9</v>
      </c>
      <c r="AD7" s="11">
        <f>[3]Janeiro!$C$33</f>
        <v>36.1</v>
      </c>
      <c r="AE7" s="11">
        <f>[3]Janeiro!$C$34</f>
        <v>36.1</v>
      </c>
      <c r="AF7" s="11">
        <f>[3]Janeiro!$C$35</f>
        <v>37.799999999999997</v>
      </c>
      <c r="AG7" s="139">
        <f>MAX(B7:AF7)</f>
        <v>38.4</v>
      </c>
      <c r="AH7" s="113">
        <f>AVERAGE(B7:AF7)</f>
        <v>34.254838709677422</v>
      </c>
    </row>
    <row r="8" spans="1:36" x14ac:dyDescent="0.2">
      <c r="A8" s="58" t="s">
        <v>1</v>
      </c>
      <c r="B8" s="11">
        <f>[4]Janeiro!$C$5</f>
        <v>34.9</v>
      </c>
      <c r="C8" s="11">
        <f>[4]Janeiro!$C$6</f>
        <v>34.5</v>
      </c>
      <c r="D8" s="11">
        <f>[4]Janeiro!$C$7</f>
        <v>36</v>
      </c>
      <c r="E8" s="11">
        <f>[4]Janeiro!$C$8</f>
        <v>34.9</v>
      </c>
      <c r="F8" s="11">
        <f>[4]Janeiro!$C$9</f>
        <v>31.7</v>
      </c>
      <c r="G8" s="11">
        <f>[4]Janeiro!$C$10</f>
        <v>35.5</v>
      </c>
      <c r="H8" s="11">
        <f>[4]Janeiro!$C$11</f>
        <v>33.200000000000003</v>
      </c>
      <c r="I8" s="11">
        <f>[4]Janeiro!$C$12</f>
        <v>33</v>
      </c>
      <c r="J8" s="11">
        <f>[4]Janeiro!$C$13</f>
        <v>36.700000000000003</v>
      </c>
      <c r="K8" s="11">
        <f>[4]Janeiro!$C$14</f>
        <v>33.4</v>
      </c>
      <c r="L8" s="11">
        <f>[4]Janeiro!$C$15</f>
        <v>35.200000000000003</v>
      </c>
      <c r="M8" s="11">
        <f>[4]Janeiro!$C$16</f>
        <v>34.799999999999997</v>
      </c>
      <c r="N8" s="11">
        <f>[4]Janeiro!$C$17</f>
        <v>35.6</v>
      </c>
      <c r="O8" s="11">
        <f>[4]Janeiro!$C$18</f>
        <v>37.700000000000003</v>
      </c>
      <c r="P8" s="11">
        <f>[4]Janeiro!$C$19</f>
        <v>36.700000000000003</v>
      </c>
      <c r="Q8" s="11">
        <f>[4]Janeiro!$C$20</f>
        <v>37.799999999999997</v>
      </c>
      <c r="R8" s="11">
        <f>[4]Janeiro!$C$21</f>
        <v>38.6</v>
      </c>
      <c r="S8" s="11">
        <f>[4]Janeiro!$C$22</f>
        <v>36.5</v>
      </c>
      <c r="T8" s="11">
        <f>[4]Janeiro!$C$23</f>
        <v>29.4</v>
      </c>
      <c r="U8" s="11">
        <f>[4]Janeiro!$C$24</f>
        <v>35.299999999999997</v>
      </c>
      <c r="V8" s="11">
        <f>[4]Janeiro!$C$25</f>
        <v>37.5</v>
      </c>
      <c r="W8" s="11">
        <f>[4]Janeiro!$C$26</f>
        <v>40</v>
      </c>
      <c r="X8" s="11">
        <f>[4]Janeiro!$C$27</f>
        <v>40.1</v>
      </c>
      <c r="Y8" s="11">
        <f>[4]Janeiro!$C$28</f>
        <v>34</v>
      </c>
      <c r="Z8" s="11">
        <f>[4]Janeiro!$C$29</f>
        <v>37</v>
      </c>
      <c r="AA8" s="11">
        <f>[4]Janeiro!$C$30</f>
        <v>32.5</v>
      </c>
      <c r="AB8" s="11">
        <f>[4]Janeiro!$C$31</f>
        <v>35.299999999999997</v>
      </c>
      <c r="AC8" s="11">
        <f>[4]Janeiro!$C$32</f>
        <v>33.299999999999997</v>
      </c>
      <c r="AD8" s="11">
        <f>[4]Janeiro!$C$33</f>
        <v>35.5</v>
      </c>
      <c r="AE8" s="11">
        <f>[4]Janeiro!$C$34</f>
        <v>37.700000000000003</v>
      </c>
      <c r="AF8" s="11">
        <f>[4]Janeiro!$C$35</f>
        <v>36.200000000000003</v>
      </c>
      <c r="AG8" s="133">
        <f t="shared" ref="AG8" si="3">MAX(B8:AF8)</f>
        <v>40.1</v>
      </c>
      <c r="AH8" s="94">
        <f t="shared" ref="AH8" si="4">AVERAGE(B8:AF8)</f>
        <v>35.5</v>
      </c>
    </row>
    <row r="9" spans="1:36" x14ac:dyDescent="0.2">
      <c r="A9" s="58" t="s">
        <v>167</v>
      </c>
      <c r="B9" s="11">
        <f>[5]Janeiro!$C$5</f>
        <v>31.6</v>
      </c>
      <c r="C9" s="11">
        <f>[5]Janeiro!$C$6</f>
        <v>31.7</v>
      </c>
      <c r="D9" s="11">
        <f>[5]Janeiro!$C$7</f>
        <v>32.799999999999997</v>
      </c>
      <c r="E9" s="11">
        <f>[5]Janeiro!$C$8</f>
        <v>33.299999999999997</v>
      </c>
      <c r="F9" s="11">
        <f>[5]Janeiro!$C$9</f>
        <v>28.5</v>
      </c>
      <c r="G9" s="11">
        <f>[5]Janeiro!$C$10</f>
        <v>31.9</v>
      </c>
      <c r="H9" s="11">
        <f>[5]Janeiro!$C$11</f>
        <v>31.7</v>
      </c>
      <c r="I9" s="11">
        <f>[5]Janeiro!$C$12</f>
        <v>30.3</v>
      </c>
      <c r="J9" s="11">
        <f>[5]Janeiro!$C$13</f>
        <v>32.299999999999997</v>
      </c>
      <c r="K9" s="11">
        <f>[5]Janeiro!$C$14</f>
        <v>32.799999999999997</v>
      </c>
      <c r="L9" s="11">
        <f>[5]Janeiro!$C$15</f>
        <v>31.3</v>
      </c>
      <c r="M9" s="11">
        <f>[5]Janeiro!$C$16</f>
        <v>30.8</v>
      </c>
      <c r="N9" s="11">
        <f>[5]Janeiro!$C$17</f>
        <v>30</v>
      </c>
      <c r="O9" s="11">
        <f>[5]Janeiro!$C$18</f>
        <v>33.5</v>
      </c>
      <c r="P9" s="11">
        <f>[5]Janeiro!$C$19</f>
        <v>33.4</v>
      </c>
      <c r="Q9" s="11">
        <f>[5]Janeiro!$C$20</f>
        <v>33.299999999999997</v>
      </c>
      <c r="R9" s="11">
        <f>[5]Janeiro!$C$21</f>
        <v>34.4</v>
      </c>
      <c r="S9" s="11">
        <f>[5]Janeiro!$C$22</f>
        <v>31.4</v>
      </c>
      <c r="T9" s="11">
        <f>[5]Janeiro!$C$23</f>
        <v>26.4</v>
      </c>
      <c r="U9" s="11">
        <f>[5]Janeiro!$C$24</f>
        <v>28.1</v>
      </c>
      <c r="V9" s="11">
        <f>[5]Janeiro!$C$25</f>
        <v>31.9</v>
      </c>
      <c r="W9" s="11">
        <f>[5]Janeiro!$C$26</f>
        <v>34.9</v>
      </c>
      <c r="X9" s="11">
        <f>[5]Janeiro!$C$27</f>
        <v>36.4</v>
      </c>
      <c r="Y9" s="11">
        <f>[5]Janeiro!$C$28</f>
        <v>32.9</v>
      </c>
      <c r="Z9" s="11">
        <f>[5]Janeiro!$C$29</f>
        <v>33.9</v>
      </c>
      <c r="AA9" s="11">
        <f>[5]Janeiro!$C$30</f>
        <v>33.6</v>
      </c>
      <c r="AB9" s="11">
        <f>[5]Janeiro!$C$31</f>
        <v>32.9</v>
      </c>
      <c r="AC9" s="11">
        <f>[5]Janeiro!$C$32</f>
        <v>30.8</v>
      </c>
      <c r="AD9" s="11">
        <f>[5]Janeiro!$C$33</f>
        <v>32.9</v>
      </c>
      <c r="AE9" s="11">
        <f>[5]Janeiro!$C$34</f>
        <v>34.5</v>
      </c>
      <c r="AF9" s="11">
        <f>[5]Janeiro!$C$35</f>
        <v>34.5</v>
      </c>
      <c r="AG9" s="139">
        <f>MAX(B9:AF9)</f>
        <v>36.4</v>
      </c>
      <c r="AH9" s="113">
        <f>AVERAGE(B9:AF9)</f>
        <v>32.21612903225806</v>
      </c>
    </row>
    <row r="10" spans="1:36" x14ac:dyDescent="0.2">
      <c r="A10" s="58" t="s">
        <v>111</v>
      </c>
      <c r="B10" s="11" t="str">
        <f>[6]Janeiro!$C$5</f>
        <v>*</v>
      </c>
      <c r="C10" s="11" t="str">
        <f>[6]Janeiro!$C$6</f>
        <v>*</v>
      </c>
      <c r="D10" s="11" t="str">
        <f>[6]Janeiro!$C$7</f>
        <v>*</v>
      </c>
      <c r="E10" s="11" t="str">
        <f>[6]Janeiro!$C$8</f>
        <v>*</v>
      </c>
      <c r="F10" s="11" t="str">
        <f>[6]Janeiro!$C$9</f>
        <v>*</v>
      </c>
      <c r="G10" s="11" t="str">
        <f>[6]Janeiro!$C$10</f>
        <v>*</v>
      </c>
      <c r="H10" s="11" t="str">
        <f>[6]Janeiro!$C$11</f>
        <v>*</v>
      </c>
      <c r="I10" s="11" t="str">
        <f>[6]Janeiro!$C$12</f>
        <v>*</v>
      </c>
      <c r="J10" s="11" t="str">
        <f>[6]Janeiro!$C$13</f>
        <v>*</v>
      </c>
      <c r="K10" s="11" t="str">
        <f>[6]Janeiro!$C$14</f>
        <v>*</v>
      </c>
      <c r="L10" s="11" t="str">
        <f>[6]Janeiro!$C$15</f>
        <v>*</v>
      </c>
      <c r="M10" s="11" t="str">
        <f>[6]Janeiro!$C$16</f>
        <v>*</v>
      </c>
      <c r="N10" s="11" t="str">
        <f>[6]Janeiro!$C$17</f>
        <v>*</v>
      </c>
      <c r="O10" s="11" t="str">
        <f>[6]Janeiro!$C$18</f>
        <v>*</v>
      </c>
      <c r="P10" s="11" t="str">
        <f>[6]Janeiro!$C$19</f>
        <v>*</v>
      </c>
      <c r="Q10" s="11" t="str">
        <f>[6]Janeiro!$C$20</f>
        <v>*</v>
      </c>
      <c r="R10" s="11" t="str">
        <f>[6]Janeiro!$C$21</f>
        <v>*</v>
      </c>
      <c r="S10" s="11" t="str">
        <f>[6]Janeiro!$C$22</f>
        <v>*</v>
      </c>
      <c r="T10" s="11" t="str">
        <f>[6]Janeiro!$C$23</f>
        <v>*</v>
      </c>
      <c r="U10" s="11" t="str">
        <f>[6]Janeiro!$C$24</f>
        <v>*</v>
      </c>
      <c r="V10" s="11" t="str">
        <f>[6]Janeiro!$C$25</f>
        <v>*</v>
      </c>
      <c r="W10" s="11" t="str">
        <f>[6]Janeiro!$C$26</f>
        <v>*</v>
      </c>
      <c r="X10" s="11" t="str">
        <f>[6]Janeiro!$C$27</f>
        <v>*</v>
      </c>
      <c r="Y10" s="11" t="str">
        <f>[6]Janeiro!$C$28</f>
        <v>*</v>
      </c>
      <c r="Z10" s="11" t="str">
        <f>[6]Janeiro!$C$29</f>
        <v>*</v>
      </c>
      <c r="AA10" s="11" t="str">
        <f>[6]Janeiro!$C$30</f>
        <v>*</v>
      </c>
      <c r="AB10" s="11" t="str">
        <f>[6]Janeiro!$C$31</f>
        <v>*</v>
      </c>
      <c r="AC10" s="11" t="str">
        <f>[6]Janeiro!$C$32</f>
        <v>*</v>
      </c>
      <c r="AD10" s="11" t="str">
        <f>[6]Janeiro!$C$33</f>
        <v>*</v>
      </c>
      <c r="AE10" s="11" t="str">
        <f>[6]Janeiro!$C$34</f>
        <v>*</v>
      </c>
      <c r="AF10" s="11" t="str">
        <f>[6]Janeiro!$C$35</f>
        <v>*</v>
      </c>
      <c r="AG10" s="133" t="s">
        <v>226</v>
      </c>
      <c r="AH10" s="94" t="s">
        <v>226</v>
      </c>
    </row>
    <row r="11" spans="1:36" x14ac:dyDescent="0.2">
      <c r="A11" s="58" t="s">
        <v>64</v>
      </c>
      <c r="B11" s="11">
        <f>[7]Janeiro!$C$5</f>
        <v>33.799999999999997</v>
      </c>
      <c r="C11" s="11">
        <f>[7]Janeiro!$C$6</f>
        <v>34.1</v>
      </c>
      <c r="D11" s="11">
        <f>[7]Janeiro!$C$7</f>
        <v>35.799999999999997</v>
      </c>
      <c r="E11" s="11">
        <f>[7]Janeiro!$C$8</f>
        <v>35.700000000000003</v>
      </c>
      <c r="F11" s="11">
        <f>[7]Janeiro!$C$9</f>
        <v>30.9</v>
      </c>
      <c r="G11" s="11">
        <f>[7]Janeiro!$C$10</f>
        <v>32</v>
      </c>
      <c r="H11" s="11">
        <f>[7]Janeiro!$C$11</f>
        <v>34.6</v>
      </c>
      <c r="I11" s="11">
        <f>[7]Janeiro!$C$12</f>
        <v>33.299999999999997</v>
      </c>
      <c r="J11" s="11">
        <f>[7]Janeiro!$C$13</f>
        <v>36</v>
      </c>
      <c r="K11" s="11">
        <f>[7]Janeiro!$C$14</f>
        <v>35</v>
      </c>
      <c r="L11" s="11">
        <f>[7]Janeiro!$C$15</f>
        <v>36.1</v>
      </c>
      <c r="M11" s="11">
        <f>[7]Janeiro!$C$16</f>
        <v>34.6</v>
      </c>
      <c r="N11" s="11">
        <f>[7]Janeiro!$C$17</f>
        <v>34.299999999999997</v>
      </c>
      <c r="O11" s="11">
        <f>[7]Janeiro!$C$18</f>
        <v>36.200000000000003</v>
      </c>
      <c r="P11" s="11">
        <f>[7]Janeiro!$C$19</f>
        <v>35.799999999999997</v>
      </c>
      <c r="Q11" s="11">
        <f>[7]Janeiro!$C$20</f>
        <v>36.1</v>
      </c>
      <c r="R11" s="11">
        <f>[7]Janeiro!$C$21</f>
        <v>36.6</v>
      </c>
      <c r="S11" s="11">
        <f>[7]Janeiro!$C$22</f>
        <v>32.200000000000003</v>
      </c>
      <c r="T11" s="11">
        <f>[7]Janeiro!$C$23</f>
        <v>32.6</v>
      </c>
      <c r="U11" s="11">
        <f>[7]Janeiro!$C$24</f>
        <v>33.5</v>
      </c>
      <c r="V11" s="11">
        <f>[7]Janeiro!$C$25</f>
        <v>36.4</v>
      </c>
      <c r="W11" s="11">
        <f>[7]Janeiro!$C$26</f>
        <v>37.700000000000003</v>
      </c>
      <c r="X11" s="11">
        <f>[7]Janeiro!$C$27</f>
        <v>38.200000000000003</v>
      </c>
      <c r="Y11" s="11">
        <f>[7]Janeiro!$C$28</f>
        <v>35.6</v>
      </c>
      <c r="Z11" s="11">
        <f>[7]Janeiro!$C$29</f>
        <v>33.9</v>
      </c>
      <c r="AA11" s="11">
        <f>[7]Janeiro!$C$30</f>
        <v>33.1</v>
      </c>
      <c r="AB11" s="11">
        <f>[7]Janeiro!$C$31</f>
        <v>32.299999999999997</v>
      </c>
      <c r="AC11" s="11">
        <f>[7]Janeiro!$C$32</f>
        <v>33.700000000000003</v>
      </c>
      <c r="AD11" s="11">
        <f>[7]Janeiro!$C$33</f>
        <v>36.9</v>
      </c>
      <c r="AE11" s="11">
        <f>[7]Janeiro!$C$34</f>
        <v>36.700000000000003</v>
      </c>
      <c r="AF11" s="11">
        <f>[7]Janeiro!$C$35</f>
        <v>36.6</v>
      </c>
      <c r="AG11" s="133">
        <f t="shared" ref="AG11:AG12" si="5">MAX(B11:AF11)</f>
        <v>38.200000000000003</v>
      </c>
      <c r="AH11" s="94">
        <f t="shared" ref="AH11:AH12" si="6">AVERAGE(B11:AF11)</f>
        <v>34.848387096774196</v>
      </c>
    </row>
    <row r="12" spans="1:36" x14ac:dyDescent="0.2">
      <c r="A12" s="58" t="s">
        <v>41</v>
      </c>
      <c r="B12" s="11">
        <f>[8]Janeiro!$C$5</f>
        <v>34.200000000000003</v>
      </c>
      <c r="C12" s="11">
        <f>[8]Janeiro!$C$6</f>
        <v>33.9</v>
      </c>
      <c r="D12" s="11">
        <f>[8]Janeiro!$C$7</f>
        <v>34.700000000000003</v>
      </c>
      <c r="E12" s="11">
        <f>[8]Janeiro!$C$8</f>
        <v>35.799999999999997</v>
      </c>
      <c r="F12" s="11">
        <f>[8]Janeiro!$C$9</f>
        <v>31.2</v>
      </c>
      <c r="G12" s="11">
        <f>[8]Janeiro!$C$10</f>
        <v>34.200000000000003</v>
      </c>
      <c r="H12" s="11">
        <f>[8]Janeiro!$C$11</f>
        <v>33.799999999999997</v>
      </c>
      <c r="I12" s="11">
        <f>[8]Janeiro!$C$12</f>
        <v>32.700000000000003</v>
      </c>
      <c r="J12" s="11">
        <f>[8]Janeiro!$C$13</f>
        <v>35.5</v>
      </c>
      <c r="K12" s="11">
        <f>[8]Janeiro!$C$14</f>
        <v>35</v>
      </c>
      <c r="L12" s="11">
        <f>[8]Janeiro!$C$15</f>
        <v>33.1</v>
      </c>
      <c r="M12" s="11">
        <f>[8]Janeiro!$C$16</f>
        <v>33.200000000000003</v>
      </c>
      <c r="N12" s="11">
        <f>[8]Janeiro!$C$17</f>
        <v>34.700000000000003</v>
      </c>
      <c r="O12" s="11">
        <f>[8]Janeiro!$C$18</f>
        <v>36.6</v>
      </c>
      <c r="P12" s="11">
        <f>[8]Janeiro!$C$19</f>
        <v>35.6</v>
      </c>
      <c r="Q12" s="11">
        <f>[8]Janeiro!$C$20</f>
        <v>37.1</v>
      </c>
      <c r="R12" s="11">
        <f>[8]Janeiro!$C$21</f>
        <v>37.9</v>
      </c>
      <c r="S12" s="11">
        <f>[8]Janeiro!$C$22</f>
        <v>34.799999999999997</v>
      </c>
      <c r="T12" s="11">
        <f>[8]Janeiro!$C$23</f>
        <v>28.6</v>
      </c>
      <c r="U12" s="11">
        <f>[8]Janeiro!$C$24</f>
        <v>31.3</v>
      </c>
      <c r="V12" s="11">
        <f>[8]Janeiro!$C$25</f>
        <v>36.9</v>
      </c>
      <c r="W12" s="11">
        <f>[8]Janeiro!$C$26</f>
        <v>39</v>
      </c>
      <c r="X12" s="11">
        <f>[8]Janeiro!$C$27</f>
        <v>40.200000000000003</v>
      </c>
      <c r="Y12" s="11">
        <f>[8]Janeiro!$C$28</f>
        <v>39.200000000000003</v>
      </c>
      <c r="Z12" s="11">
        <f>[8]Janeiro!$C$29</f>
        <v>37.5</v>
      </c>
      <c r="AA12" s="11">
        <f>[8]Janeiro!$C$30</f>
        <v>37.799999999999997</v>
      </c>
      <c r="AB12" s="11">
        <f>[8]Janeiro!$C$31</f>
        <v>36.5</v>
      </c>
      <c r="AC12" s="11">
        <f>[8]Janeiro!$C$32</f>
        <v>34.1</v>
      </c>
      <c r="AD12" s="11">
        <f>[8]Janeiro!$C$33</f>
        <v>35.4</v>
      </c>
      <c r="AE12" s="11">
        <f>[8]Janeiro!$C$34</f>
        <v>37.299999999999997</v>
      </c>
      <c r="AF12" s="11">
        <f>[8]Janeiro!$C$35</f>
        <v>38.299999999999997</v>
      </c>
      <c r="AG12" s="133">
        <f t="shared" si="5"/>
        <v>40.200000000000003</v>
      </c>
      <c r="AH12" s="94">
        <f t="shared" si="6"/>
        <v>35.358064516129026</v>
      </c>
    </row>
    <row r="13" spans="1:36" x14ac:dyDescent="0.2">
      <c r="A13" s="58" t="s">
        <v>114</v>
      </c>
      <c r="B13" s="11">
        <f>[9]Janeiro!$C$5</f>
        <v>33.5</v>
      </c>
      <c r="C13" s="11">
        <f>[9]Janeiro!$C$6</f>
        <v>33.799999999999997</v>
      </c>
      <c r="D13" s="11">
        <f>[9]Janeiro!$C$7</f>
        <v>35.5</v>
      </c>
      <c r="E13" s="11">
        <f>[9]Janeiro!$C$8</f>
        <v>36.1</v>
      </c>
      <c r="F13" s="11">
        <f>[9]Janeiro!$C$9</f>
        <v>30.2</v>
      </c>
      <c r="G13" s="11">
        <f>[9]Janeiro!$C$10</f>
        <v>34</v>
      </c>
      <c r="H13" s="11">
        <f>[9]Janeiro!$C$11</f>
        <v>33.299999999999997</v>
      </c>
      <c r="I13" s="11">
        <f>[9]Janeiro!$C$12</f>
        <v>31.1</v>
      </c>
      <c r="J13" s="11">
        <f>[9]Janeiro!$C$13</f>
        <v>34.799999999999997</v>
      </c>
      <c r="K13" s="11">
        <f>[9]Janeiro!$C$14</f>
        <v>33.700000000000003</v>
      </c>
      <c r="L13" s="11">
        <f>[9]Janeiro!$C$15</f>
        <v>32.5</v>
      </c>
      <c r="M13" s="11">
        <f>[9]Janeiro!$C$16</f>
        <v>33.799999999999997</v>
      </c>
      <c r="N13" s="11">
        <f>[9]Janeiro!$C$17</f>
        <v>34.9</v>
      </c>
      <c r="O13" s="11">
        <f>[9]Janeiro!$C$18</f>
        <v>36.200000000000003</v>
      </c>
      <c r="P13" s="11">
        <f>[9]Janeiro!$C$19</f>
        <v>35.1</v>
      </c>
      <c r="Q13" s="11">
        <f>[9]Janeiro!$C$20</f>
        <v>37.1</v>
      </c>
      <c r="R13" s="11">
        <f>[9]Janeiro!$C$21</f>
        <v>36.6</v>
      </c>
      <c r="S13" s="11">
        <f>[9]Janeiro!$C$22</f>
        <v>32.799999999999997</v>
      </c>
      <c r="T13" s="11">
        <f>[9]Janeiro!$C$23</f>
        <v>26.9</v>
      </c>
      <c r="U13" s="11">
        <f>[9]Janeiro!$C$24</f>
        <v>32.1</v>
      </c>
      <c r="V13" s="11">
        <f>[9]Janeiro!$C$25</f>
        <v>35.5</v>
      </c>
      <c r="W13" s="11">
        <f>[9]Janeiro!$C$26</f>
        <v>37.6</v>
      </c>
      <c r="X13" s="11">
        <f>[9]Janeiro!$C$27</f>
        <v>39.1</v>
      </c>
      <c r="Y13" s="11">
        <f>[9]Janeiro!$C$28</f>
        <v>35.799999999999997</v>
      </c>
      <c r="Z13" s="11">
        <f>[9]Janeiro!$C$29</f>
        <v>35.1</v>
      </c>
      <c r="AA13" s="11">
        <f>[9]Janeiro!$C$30</f>
        <v>36.299999999999997</v>
      </c>
      <c r="AB13" s="11">
        <f>[9]Janeiro!$C$31</f>
        <v>34.799999999999997</v>
      </c>
      <c r="AC13" s="11">
        <f>[9]Janeiro!$C$32</f>
        <v>31.7</v>
      </c>
      <c r="AD13" s="11">
        <f>[9]Janeiro!$C$33</f>
        <v>32.6</v>
      </c>
      <c r="AE13" s="11">
        <f>[9]Janeiro!$C$34</f>
        <v>35.200000000000003</v>
      </c>
      <c r="AF13" s="11">
        <f>[9]Janeiro!$C$35</f>
        <v>37.200000000000003</v>
      </c>
      <c r="AG13" s="139">
        <f>MAX(B13:AF13)</f>
        <v>39.1</v>
      </c>
      <c r="AH13" s="113">
        <f>AVERAGE(B13:AF13)</f>
        <v>34.351612903225806</v>
      </c>
    </row>
    <row r="14" spans="1:36" x14ac:dyDescent="0.2">
      <c r="A14" s="58" t="s">
        <v>118</v>
      </c>
      <c r="B14" s="11">
        <f>[10]Janeiro!$C$5</f>
        <v>34.4</v>
      </c>
      <c r="C14" s="11">
        <f>[10]Janeiro!$C$6</f>
        <v>35.200000000000003</v>
      </c>
      <c r="D14" s="11">
        <f>[10]Janeiro!$C$7</f>
        <v>36.700000000000003</v>
      </c>
      <c r="E14" s="11">
        <f>[10]Janeiro!$C$8</f>
        <v>35.299999999999997</v>
      </c>
      <c r="F14" s="11">
        <f>[10]Janeiro!$C$9</f>
        <v>31.4</v>
      </c>
      <c r="G14" s="11">
        <f>[10]Janeiro!$C$10</f>
        <v>32.200000000000003</v>
      </c>
      <c r="H14" s="11">
        <f>[10]Janeiro!$C$11</f>
        <v>35.799999999999997</v>
      </c>
      <c r="I14" s="11">
        <f>[10]Janeiro!$C$12</f>
        <v>35.299999999999997</v>
      </c>
      <c r="J14" s="11">
        <f>[10]Janeiro!$C$13</f>
        <v>36.299999999999997</v>
      </c>
      <c r="K14" s="11">
        <f>[10]Janeiro!$C$14</f>
        <v>35.700000000000003</v>
      </c>
      <c r="L14" s="11">
        <f>[10]Janeiro!$C$15</f>
        <v>37</v>
      </c>
      <c r="M14" s="11">
        <f>[10]Janeiro!$C$16</f>
        <v>36.299999999999997</v>
      </c>
      <c r="N14" s="11">
        <f>[10]Janeiro!$C$17</f>
        <v>35.6</v>
      </c>
      <c r="O14" s="11">
        <f>[10]Janeiro!$C$18</f>
        <v>37.200000000000003</v>
      </c>
      <c r="P14" s="11">
        <f>[10]Janeiro!$C$19</f>
        <v>37.6</v>
      </c>
      <c r="Q14" s="11">
        <f>[10]Janeiro!$C$20</f>
        <v>36.6</v>
      </c>
      <c r="R14" s="11">
        <f>[10]Janeiro!$C$21</f>
        <v>37.1</v>
      </c>
      <c r="S14" s="11">
        <f>[10]Janeiro!$C$22</f>
        <v>31.7</v>
      </c>
      <c r="T14" s="11">
        <f>[10]Janeiro!$C$23</f>
        <v>34.4</v>
      </c>
      <c r="U14" s="11">
        <f>[10]Janeiro!$C$24</f>
        <v>34.6</v>
      </c>
      <c r="V14" s="11">
        <f>[10]Janeiro!$C$25</f>
        <v>37.700000000000003</v>
      </c>
      <c r="W14" s="11">
        <f>[10]Janeiro!$C$26</f>
        <v>39.799999999999997</v>
      </c>
      <c r="X14" s="11">
        <f>[10]Janeiro!$C$27</f>
        <v>39.6</v>
      </c>
      <c r="Y14" s="11">
        <f>[10]Janeiro!$C$28</f>
        <v>38.799999999999997</v>
      </c>
      <c r="Z14" s="11">
        <f>[10]Janeiro!$C$29</f>
        <v>35.9</v>
      </c>
      <c r="AA14" s="11">
        <f>[10]Janeiro!$C$30</f>
        <v>34.299999999999997</v>
      </c>
      <c r="AB14" s="11">
        <f>[10]Janeiro!$C$31</f>
        <v>32.5</v>
      </c>
      <c r="AC14" s="11">
        <f>[10]Janeiro!$C$32</f>
        <v>35.4</v>
      </c>
      <c r="AD14" s="11">
        <f>[10]Janeiro!$C$33</f>
        <v>38</v>
      </c>
      <c r="AE14" s="11">
        <f>[10]Janeiro!$C$34</f>
        <v>37.9</v>
      </c>
      <c r="AF14" s="11">
        <f>[10]Janeiro!$C$35</f>
        <v>35.9</v>
      </c>
      <c r="AG14" s="133">
        <f t="shared" ref="AG14:AG16" si="7">MAX(B14:AF14)</f>
        <v>39.799999999999997</v>
      </c>
      <c r="AH14" s="94">
        <f t="shared" ref="AH14:AH16" si="8">AVERAGE(B14:AF14)</f>
        <v>35.877419354838722</v>
      </c>
    </row>
    <row r="15" spans="1:36" x14ac:dyDescent="0.2">
      <c r="A15" s="58" t="s">
        <v>121</v>
      </c>
      <c r="B15" s="11">
        <f>[11]Janeiro!$C$5</f>
        <v>33.5</v>
      </c>
      <c r="C15" s="11">
        <f>[11]Janeiro!$C$6</f>
        <v>32.799999999999997</v>
      </c>
      <c r="D15" s="11">
        <f>[11]Janeiro!$C$7</f>
        <v>34.799999999999997</v>
      </c>
      <c r="E15" s="11">
        <f>[11]Janeiro!$C$8</f>
        <v>34.9</v>
      </c>
      <c r="F15" s="11">
        <f>[11]Janeiro!$C$9</f>
        <v>29.2</v>
      </c>
      <c r="G15" s="11">
        <f>[11]Janeiro!$C$10</f>
        <v>32.799999999999997</v>
      </c>
      <c r="H15" s="11">
        <f>[11]Janeiro!$C$11</f>
        <v>31</v>
      </c>
      <c r="I15" s="11">
        <f>[11]Janeiro!$C$12</f>
        <v>31.1</v>
      </c>
      <c r="J15" s="11">
        <f>[11]Janeiro!$C$13</f>
        <v>33.5</v>
      </c>
      <c r="K15" s="11">
        <f>[11]Janeiro!$C$14</f>
        <v>33.5</v>
      </c>
      <c r="L15" s="11">
        <f>[11]Janeiro!$C$15</f>
        <v>32.700000000000003</v>
      </c>
      <c r="M15" s="11">
        <f>[11]Janeiro!$C$16</f>
        <v>32.1</v>
      </c>
      <c r="N15" s="11">
        <f>[11]Janeiro!$C$17</f>
        <v>33.799999999999997</v>
      </c>
      <c r="O15" s="11">
        <f>[11]Janeiro!$C$18</f>
        <v>35.1</v>
      </c>
      <c r="P15" s="11">
        <f>[11]Janeiro!$C$19</f>
        <v>34.700000000000003</v>
      </c>
      <c r="Q15" s="11">
        <f>[11]Janeiro!$C$20</f>
        <v>35.299999999999997</v>
      </c>
      <c r="R15" s="11">
        <f>[11]Janeiro!$C$21</f>
        <v>36.1</v>
      </c>
      <c r="S15" s="11">
        <f>[11]Janeiro!$C$22</f>
        <v>33.4</v>
      </c>
      <c r="T15" s="11">
        <f>[11]Janeiro!$C$23</f>
        <v>29.2</v>
      </c>
      <c r="U15" s="11">
        <f>[11]Janeiro!$C$24</f>
        <v>30.8</v>
      </c>
      <c r="V15" s="11">
        <f>[11]Janeiro!$C$25</f>
        <v>34</v>
      </c>
      <c r="W15" s="11">
        <f>[11]Janeiro!$C$26</f>
        <v>36.799999999999997</v>
      </c>
      <c r="X15" s="11">
        <f>[11]Janeiro!$C$27</f>
        <v>37.799999999999997</v>
      </c>
      <c r="Y15" s="11">
        <f>[11]Janeiro!$C$28</f>
        <v>32.299999999999997</v>
      </c>
      <c r="Z15" s="11">
        <f>[11]Janeiro!$C$29</f>
        <v>35.6</v>
      </c>
      <c r="AA15" s="11">
        <f>[11]Janeiro!$C$30</f>
        <v>34.799999999999997</v>
      </c>
      <c r="AB15" s="11">
        <f>[11]Janeiro!$C$31</f>
        <v>32.799999999999997</v>
      </c>
      <c r="AC15" s="11">
        <f>[11]Janeiro!$C$32</f>
        <v>31.4</v>
      </c>
      <c r="AD15" s="11">
        <f>[11]Janeiro!$C$33</f>
        <v>34.9</v>
      </c>
      <c r="AE15" s="11">
        <f>[11]Janeiro!$C$34</f>
        <v>35.299999999999997</v>
      </c>
      <c r="AF15" s="11">
        <f>[11]Janeiro!$C$35</f>
        <v>36.5</v>
      </c>
      <c r="AG15" s="133">
        <f t="shared" si="7"/>
        <v>37.799999999999997</v>
      </c>
      <c r="AH15" s="94">
        <f t="shared" si="8"/>
        <v>33.629032258064505</v>
      </c>
    </row>
    <row r="16" spans="1:36" x14ac:dyDescent="0.2">
      <c r="A16" s="58" t="s">
        <v>168</v>
      </c>
      <c r="B16" s="11">
        <f>[12]Janeiro!$C$5</f>
        <v>31.3</v>
      </c>
      <c r="C16" s="11">
        <f>[12]Janeiro!$C$6</f>
        <v>31.8</v>
      </c>
      <c r="D16" s="11">
        <f>[12]Janeiro!$C$7</f>
        <v>33.4</v>
      </c>
      <c r="E16" s="11">
        <f>[12]Janeiro!$C$8</f>
        <v>33.1</v>
      </c>
      <c r="F16" s="11">
        <f>[12]Janeiro!$C$9</f>
        <v>27.7</v>
      </c>
      <c r="G16" s="11">
        <f>[12]Janeiro!$C$10</f>
        <v>31.4</v>
      </c>
      <c r="H16" s="11">
        <f>[12]Janeiro!$C$11</f>
        <v>30.2</v>
      </c>
      <c r="I16" s="11">
        <f>[12]Janeiro!$C$12</f>
        <v>30.5</v>
      </c>
      <c r="J16" s="11">
        <f>[12]Janeiro!$C$13</f>
        <v>32.299999999999997</v>
      </c>
      <c r="K16" s="11">
        <f>[12]Janeiro!$C$14</f>
        <v>32.9</v>
      </c>
      <c r="L16" s="11">
        <f>[12]Janeiro!$C$15</f>
        <v>32.299999999999997</v>
      </c>
      <c r="M16" s="11">
        <f>[12]Janeiro!$C$16</f>
        <v>31.2</v>
      </c>
      <c r="N16" s="11">
        <f>[12]Janeiro!$C$17</f>
        <v>31.7</v>
      </c>
      <c r="O16" s="11">
        <f>[12]Janeiro!$C$18</f>
        <v>34</v>
      </c>
      <c r="P16" s="11">
        <f>[12]Janeiro!$C$19</f>
        <v>32.9</v>
      </c>
      <c r="Q16" s="11">
        <f>[12]Janeiro!$C$20</f>
        <v>34.4</v>
      </c>
      <c r="R16" s="11">
        <f>[12]Janeiro!$C$21</f>
        <v>34.9</v>
      </c>
      <c r="S16" s="11">
        <f>[12]Janeiro!$C$22</f>
        <v>28.7</v>
      </c>
      <c r="T16" s="11">
        <f>[12]Janeiro!$C$23</f>
        <v>29.2</v>
      </c>
      <c r="U16" s="11">
        <f>[12]Janeiro!$C$24</f>
        <v>31.3</v>
      </c>
      <c r="V16" s="11">
        <f>[12]Janeiro!$C$25</f>
        <v>33.299999999999997</v>
      </c>
      <c r="W16" s="11">
        <f>[12]Janeiro!$C$26</f>
        <v>36.200000000000003</v>
      </c>
      <c r="X16" s="11">
        <f>[12]Janeiro!$C$27</f>
        <v>37.200000000000003</v>
      </c>
      <c r="Y16" s="11">
        <f>[12]Janeiro!$C$28</f>
        <v>35.1</v>
      </c>
      <c r="Z16" s="11">
        <f>[12]Janeiro!$C$29</f>
        <v>32.9</v>
      </c>
      <c r="AA16" s="11">
        <f>[12]Janeiro!$C$30</f>
        <v>32.1</v>
      </c>
      <c r="AB16" s="11">
        <f>[12]Janeiro!$C$31</f>
        <v>29.3</v>
      </c>
      <c r="AC16" s="11">
        <f>[12]Janeiro!$C$32</f>
        <v>29.3</v>
      </c>
      <c r="AD16" s="11">
        <f>[12]Janeiro!$C$33</f>
        <v>32.5</v>
      </c>
      <c r="AE16" s="11">
        <f>[12]Janeiro!$C$34</f>
        <v>33.5</v>
      </c>
      <c r="AF16" s="11">
        <f>[12]Janeiro!$C$35</f>
        <v>34.700000000000003</v>
      </c>
      <c r="AG16" s="133">
        <f t="shared" si="7"/>
        <v>37.200000000000003</v>
      </c>
      <c r="AH16" s="94">
        <f t="shared" si="8"/>
        <v>32.299999999999997</v>
      </c>
      <c r="AJ16" s="12" t="s">
        <v>47</v>
      </c>
    </row>
    <row r="17" spans="1:39" x14ac:dyDescent="0.2">
      <c r="A17" s="58" t="s">
        <v>2</v>
      </c>
      <c r="B17" s="11">
        <f>[13]Janeiro!$C$5</f>
        <v>31</v>
      </c>
      <c r="C17" s="11">
        <f>[13]Janeiro!$C$6</f>
        <v>31.2</v>
      </c>
      <c r="D17" s="11">
        <f>[13]Janeiro!$C$7</f>
        <v>33</v>
      </c>
      <c r="E17" s="11">
        <f>[13]Janeiro!$C$8</f>
        <v>33.6</v>
      </c>
      <c r="F17" s="11">
        <f>[13]Janeiro!$C$9</f>
        <v>29.5</v>
      </c>
      <c r="G17" s="11">
        <f>[13]Janeiro!$C$10</f>
        <v>31.6</v>
      </c>
      <c r="H17" s="11">
        <f>[13]Janeiro!$C$11</f>
        <v>27.1</v>
      </c>
      <c r="I17" s="11">
        <f>[13]Janeiro!$C$12</f>
        <v>31.4</v>
      </c>
      <c r="J17" s="11">
        <f>[13]Janeiro!$C$13</f>
        <v>32.9</v>
      </c>
      <c r="K17" s="11">
        <f>[13]Janeiro!$C$14</f>
        <v>32.799999999999997</v>
      </c>
      <c r="L17" s="11">
        <f>[13]Janeiro!$C$15</f>
        <v>31.2</v>
      </c>
      <c r="M17" s="11">
        <f>[13]Janeiro!$C$16</f>
        <v>31.5</v>
      </c>
      <c r="N17" s="11">
        <f>[13]Janeiro!$C$17</f>
        <v>32.1</v>
      </c>
      <c r="O17" s="11">
        <f>[13]Janeiro!$C$18</f>
        <v>33.4</v>
      </c>
      <c r="P17" s="11">
        <f>[13]Janeiro!$C$19</f>
        <v>32.5</v>
      </c>
      <c r="Q17" s="11">
        <f>[13]Janeiro!$C$20</f>
        <v>33.9</v>
      </c>
      <c r="R17" s="11">
        <f>[13]Janeiro!$C$21</f>
        <v>34.9</v>
      </c>
      <c r="S17" s="11">
        <f>[13]Janeiro!$C$22</f>
        <v>31.1</v>
      </c>
      <c r="T17" s="11">
        <f>[13]Janeiro!$C$23</f>
        <v>27.9</v>
      </c>
      <c r="U17" s="11">
        <f>[13]Janeiro!$C$24</f>
        <v>31.3</v>
      </c>
      <c r="V17" s="11">
        <f>[13]Janeiro!$C$25</f>
        <v>34.200000000000003</v>
      </c>
      <c r="W17" s="11">
        <f>[13]Janeiro!$C$26</f>
        <v>36.700000000000003</v>
      </c>
      <c r="X17" s="11">
        <f>[13]Janeiro!$C$27</f>
        <v>37.9</v>
      </c>
      <c r="Y17" s="11">
        <f>[13]Janeiro!$C$28</f>
        <v>32.5</v>
      </c>
      <c r="Z17" s="11">
        <f>[13]Janeiro!$C$29</f>
        <v>32.5</v>
      </c>
      <c r="AA17" s="11">
        <f>[13]Janeiro!$C$30</f>
        <v>33.299999999999997</v>
      </c>
      <c r="AB17" s="11">
        <f>[13]Janeiro!$C$31</f>
        <v>31.3</v>
      </c>
      <c r="AC17" s="11">
        <f>[13]Janeiro!$C$32</f>
        <v>30.7</v>
      </c>
      <c r="AD17" s="11">
        <f>[13]Janeiro!$C$33</f>
        <v>29.9</v>
      </c>
      <c r="AE17" s="11">
        <f>[13]Janeiro!$C$34</f>
        <v>33.4</v>
      </c>
      <c r="AF17" s="11">
        <f>[13]Janeiro!$C$35</f>
        <v>35.4</v>
      </c>
      <c r="AG17" s="133">
        <f t="shared" ref="AG17:AG25" si="9">MAX(B17:AF17)</f>
        <v>37.9</v>
      </c>
      <c r="AH17" s="94">
        <f t="shared" ref="AH17:AH25" si="10">AVERAGE(B17:AF17)</f>
        <v>32.312903225806451</v>
      </c>
      <c r="AJ17" s="12" t="s">
        <v>47</v>
      </c>
    </row>
    <row r="18" spans="1:39" x14ac:dyDescent="0.2">
      <c r="A18" s="58" t="s">
        <v>3</v>
      </c>
      <c r="B18" s="11">
        <f>[14]Janeiro!$C$5</f>
        <v>32.5</v>
      </c>
      <c r="C18" s="11">
        <f>[14]Janeiro!$C$6</f>
        <v>34.299999999999997</v>
      </c>
      <c r="D18" s="11">
        <f>[14]Janeiro!$C$7</f>
        <v>35.200000000000003</v>
      </c>
      <c r="E18" s="11">
        <f>[14]Janeiro!$C$8</f>
        <v>29.1</v>
      </c>
      <c r="F18" s="11">
        <f>[14]Janeiro!$C$9</f>
        <v>29.1</v>
      </c>
      <c r="G18" s="11">
        <f>[14]Janeiro!$C$10</f>
        <v>28.2</v>
      </c>
      <c r="H18" s="11">
        <f>[14]Janeiro!$C$11</f>
        <v>33.700000000000003</v>
      </c>
      <c r="I18" s="11">
        <f>[14]Janeiro!$C$12</f>
        <v>34.200000000000003</v>
      </c>
      <c r="J18" s="11">
        <f>[14]Janeiro!$C$13</f>
        <v>35.200000000000003</v>
      </c>
      <c r="K18" s="11">
        <f>[14]Janeiro!$C$14</f>
        <v>34.4</v>
      </c>
      <c r="L18" s="11">
        <f>[14]Janeiro!$C$15</f>
        <v>32.1</v>
      </c>
      <c r="M18" s="11">
        <f>[14]Janeiro!$C$16</f>
        <v>33.4</v>
      </c>
      <c r="N18" s="11">
        <f>[14]Janeiro!$C$17</f>
        <v>34.299999999999997</v>
      </c>
      <c r="O18" s="11">
        <f>[14]Janeiro!$C$18</f>
        <v>35.200000000000003</v>
      </c>
      <c r="P18" s="11">
        <f>[14]Janeiro!$C$19</f>
        <v>36.200000000000003</v>
      </c>
      <c r="Q18" s="11">
        <f>[14]Janeiro!$C$20</f>
        <v>36.1</v>
      </c>
      <c r="R18" s="11">
        <f>[14]Janeiro!$C$21</f>
        <v>35.700000000000003</v>
      </c>
      <c r="S18" s="11">
        <f>[14]Janeiro!$C$22</f>
        <v>33</v>
      </c>
      <c r="T18" s="11">
        <f>[14]Janeiro!$C$23</f>
        <v>33.299999999999997</v>
      </c>
      <c r="U18" s="11">
        <f>[14]Janeiro!$C$24</f>
        <v>34.6</v>
      </c>
      <c r="V18" s="11">
        <f>[14]Janeiro!$C$25</f>
        <v>35.9</v>
      </c>
      <c r="W18" s="11">
        <f>[14]Janeiro!$C$26</f>
        <v>37.1</v>
      </c>
      <c r="X18" s="11">
        <f>[14]Janeiro!$C$27</f>
        <v>37.799999999999997</v>
      </c>
      <c r="Y18" s="11">
        <f>[14]Janeiro!$C$28</f>
        <v>35</v>
      </c>
      <c r="Z18" s="11">
        <f>[14]Janeiro!$C$29</f>
        <v>33.700000000000003</v>
      </c>
      <c r="AA18" s="11">
        <f>[14]Janeiro!$C$30</f>
        <v>32.9</v>
      </c>
      <c r="AB18" s="11">
        <f>[14]Janeiro!$C$31</f>
        <v>28.1</v>
      </c>
      <c r="AC18" s="11">
        <f>[14]Janeiro!$C$32</f>
        <v>31.9</v>
      </c>
      <c r="AD18" s="11">
        <f>[14]Janeiro!$C$33</f>
        <v>34.299999999999997</v>
      </c>
      <c r="AE18" s="11">
        <f>[14]Janeiro!$C$34</f>
        <v>35.6</v>
      </c>
      <c r="AF18" s="11">
        <f>[14]Janeiro!$C$35</f>
        <v>36.700000000000003</v>
      </c>
      <c r="AG18" s="133">
        <f t="shared" si="9"/>
        <v>37.799999999999997</v>
      </c>
      <c r="AH18" s="94">
        <f t="shared" si="10"/>
        <v>33.832258064516125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[15]Janeiro!$C$5</f>
        <v>29.2</v>
      </c>
      <c r="C19" s="11">
        <f>[15]Janeiro!$C$6</f>
        <v>30.7</v>
      </c>
      <c r="D19" s="11">
        <f>[15]Janeiro!$C$7</f>
        <v>31.9</v>
      </c>
      <c r="E19" s="11">
        <f>[15]Janeiro!$C$8</f>
        <v>27.5</v>
      </c>
      <c r="F19" s="11">
        <f>[15]Janeiro!$C$9</f>
        <v>26.8</v>
      </c>
      <c r="G19" s="11">
        <f>[15]Janeiro!$C$10</f>
        <v>26.5</v>
      </c>
      <c r="H19" s="11">
        <f>[15]Janeiro!$C$11</f>
        <v>31</v>
      </c>
      <c r="I19" s="11">
        <f>[15]Janeiro!$C$12</f>
        <v>30.9</v>
      </c>
      <c r="J19" s="11">
        <f>[15]Janeiro!$C$13</f>
        <v>30.4</v>
      </c>
      <c r="K19" s="11">
        <f>[15]Janeiro!$C$14</f>
        <v>30.7</v>
      </c>
      <c r="L19" s="11">
        <f>[15]Janeiro!$C$15</f>
        <v>29.2</v>
      </c>
      <c r="M19" s="11">
        <f>[15]Janeiro!$C$16</f>
        <v>29.4</v>
      </c>
      <c r="N19" s="11">
        <f>[15]Janeiro!$C$17</f>
        <v>30.3</v>
      </c>
      <c r="O19" s="11">
        <f>[15]Janeiro!$C$18</f>
        <v>31.5</v>
      </c>
      <c r="P19" s="11">
        <f>[15]Janeiro!$C$19</f>
        <v>32.4</v>
      </c>
      <c r="Q19" s="11">
        <f>[15]Janeiro!$C$20</f>
        <v>30.7</v>
      </c>
      <c r="R19" s="11">
        <f>[15]Janeiro!$C$21</f>
        <v>32.700000000000003</v>
      </c>
      <c r="S19" s="11">
        <f>[15]Janeiro!$C$22</f>
        <v>27.6</v>
      </c>
      <c r="T19" s="11">
        <f>[15]Janeiro!$C$23</f>
        <v>28.8</v>
      </c>
      <c r="U19" s="11">
        <f>[15]Janeiro!$C$24</f>
        <v>30.7</v>
      </c>
      <c r="V19" s="11">
        <f>[15]Janeiro!$C$25</f>
        <v>31.9</v>
      </c>
      <c r="W19" s="11">
        <f>[15]Janeiro!$C$26</f>
        <v>33</v>
      </c>
      <c r="X19" s="11">
        <f>[15]Janeiro!$C$27</f>
        <v>33.299999999999997</v>
      </c>
      <c r="Y19" s="11">
        <f>[15]Janeiro!$C$28</f>
        <v>31.4</v>
      </c>
      <c r="Z19" s="11">
        <f>[15]Janeiro!$C$29</f>
        <v>30.1</v>
      </c>
      <c r="AA19" s="11">
        <f>[15]Janeiro!$C$30</f>
        <v>28.4</v>
      </c>
      <c r="AB19" s="11">
        <f>[15]Janeiro!$C$31</f>
        <v>27.1</v>
      </c>
      <c r="AC19" s="11">
        <f>[15]Janeiro!$C$32</f>
        <v>27.3</v>
      </c>
      <c r="AD19" s="11">
        <f>[15]Janeiro!$C$33</f>
        <v>31</v>
      </c>
      <c r="AE19" s="11">
        <f>[15]Janeiro!$C$34</f>
        <v>32.1</v>
      </c>
      <c r="AF19" s="11">
        <f>[15]Janeiro!$C$35</f>
        <v>32.299999999999997</v>
      </c>
      <c r="AG19" s="133">
        <f t="shared" si="9"/>
        <v>33.299999999999997</v>
      </c>
      <c r="AH19" s="94">
        <f t="shared" si="10"/>
        <v>30.21935483870967</v>
      </c>
    </row>
    <row r="20" spans="1:39" x14ac:dyDescent="0.2">
      <c r="A20" s="58" t="s">
        <v>5</v>
      </c>
      <c r="B20" s="11">
        <f>[16]Janeiro!$C$5</f>
        <v>33.299999999999997</v>
      </c>
      <c r="C20" s="11">
        <f>[16]Janeiro!$C$6</f>
        <v>34.299999999999997</v>
      </c>
      <c r="D20" s="11">
        <f>[16]Janeiro!$C$7</f>
        <v>35.299999999999997</v>
      </c>
      <c r="E20" s="11">
        <f>[16]Janeiro!$C$8</f>
        <v>30.5</v>
      </c>
      <c r="F20" s="11" t="str">
        <f>[16]Janeiro!$C$9</f>
        <v>*</v>
      </c>
      <c r="G20" s="11" t="str">
        <f>[16]Janeiro!$C$10</f>
        <v>*</v>
      </c>
      <c r="H20" s="11" t="str">
        <f>[16]Janeiro!$C$11</f>
        <v>*</v>
      </c>
      <c r="I20" s="11" t="str">
        <f>[16]Janeiro!$C$12</f>
        <v>*</v>
      </c>
      <c r="J20" s="11" t="str">
        <f>[16]Janeiro!$C$13</f>
        <v>*</v>
      </c>
      <c r="K20" s="11" t="str">
        <f>[16]Janeiro!$C$14</f>
        <v>*</v>
      </c>
      <c r="L20" s="11" t="str">
        <f>[16]Janeiro!$C$15</f>
        <v>*</v>
      </c>
      <c r="M20" s="11">
        <f>[16]Janeiro!$C$16</f>
        <v>34.5</v>
      </c>
      <c r="N20" s="11">
        <f>[16]Janeiro!$C$17</f>
        <v>35.6</v>
      </c>
      <c r="O20" s="11">
        <f>[16]Janeiro!$C$18</f>
        <v>36.200000000000003</v>
      </c>
      <c r="P20" s="11">
        <f>[16]Janeiro!$C$19</f>
        <v>36.799999999999997</v>
      </c>
      <c r="Q20" s="11" t="str">
        <f>[16]Janeiro!$C$20</f>
        <v>*</v>
      </c>
      <c r="R20" s="11" t="str">
        <f>[16]Janeiro!$C$21</f>
        <v>*</v>
      </c>
      <c r="S20" s="11" t="str">
        <f>[16]Janeiro!$C$22</f>
        <v>*</v>
      </c>
      <c r="T20" s="11" t="str">
        <f>[16]Janeiro!$C$23</f>
        <v>*</v>
      </c>
      <c r="U20" s="11" t="str">
        <f>[16]Janeiro!$C$24</f>
        <v>*</v>
      </c>
      <c r="V20" s="11" t="str">
        <f>[16]Janeiro!$C$25</f>
        <v>*</v>
      </c>
      <c r="W20" s="11" t="str">
        <f>[16]Janeiro!$C$26</f>
        <v>*</v>
      </c>
      <c r="X20" s="11" t="str">
        <f>[16]Janeiro!$C$27</f>
        <v>*</v>
      </c>
      <c r="Y20" s="11" t="str">
        <f>[16]Janeiro!$C$28</f>
        <v>*</v>
      </c>
      <c r="Z20" s="11" t="str">
        <f>[16]Janeiro!$C$29</f>
        <v>*</v>
      </c>
      <c r="AA20" s="11" t="str">
        <f>[16]Janeiro!$C$30</f>
        <v>*</v>
      </c>
      <c r="AB20" s="11">
        <f>[16]Janeiro!$C$31</f>
        <v>36</v>
      </c>
      <c r="AC20" s="11">
        <f>[16]Janeiro!$C$32</f>
        <v>33.4</v>
      </c>
      <c r="AD20" s="11">
        <f>[16]Janeiro!$C$33</f>
        <v>33</v>
      </c>
      <c r="AE20" s="11">
        <f>[16]Janeiro!$C$34</f>
        <v>35.799999999999997</v>
      </c>
      <c r="AF20" s="11" t="str">
        <f>[16]Janeiro!$C$35</f>
        <v>*</v>
      </c>
      <c r="AG20" s="133">
        <f t="shared" si="9"/>
        <v>36.799999999999997</v>
      </c>
      <c r="AH20" s="94">
        <f t="shared" si="10"/>
        <v>34.55833333333333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[17]Janeiro!$C$5</f>
        <v>31.2</v>
      </c>
      <c r="C21" s="11">
        <f>[17]Janeiro!$C$6</f>
        <v>31.5</v>
      </c>
      <c r="D21" s="11">
        <f>[17]Janeiro!$C$7</f>
        <v>33.200000000000003</v>
      </c>
      <c r="E21" s="11">
        <f>[17]Janeiro!$C$8</f>
        <v>31.1</v>
      </c>
      <c r="F21" s="11">
        <f>[17]Janeiro!$C$9</f>
        <v>28</v>
      </c>
      <c r="G21" s="11">
        <f>[17]Janeiro!$C$10</f>
        <v>29</v>
      </c>
      <c r="H21" s="11">
        <f>[17]Janeiro!$C$11</f>
        <v>31.5</v>
      </c>
      <c r="I21" s="11">
        <f>[17]Janeiro!$C$12</f>
        <v>32.9</v>
      </c>
      <c r="J21" s="11">
        <f>[17]Janeiro!$C$13</f>
        <v>33.200000000000003</v>
      </c>
      <c r="K21" s="11">
        <f>[17]Janeiro!$C$14</f>
        <v>32.9</v>
      </c>
      <c r="L21" s="11">
        <f>[17]Janeiro!$C$15</f>
        <v>30.3</v>
      </c>
      <c r="M21" s="11">
        <f>[17]Janeiro!$C$16</f>
        <v>31.6</v>
      </c>
      <c r="N21" s="11">
        <f>[17]Janeiro!$C$17</f>
        <v>32.799999999999997</v>
      </c>
      <c r="O21" s="11">
        <f>[17]Janeiro!$C$18</f>
        <v>33.5</v>
      </c>
      <c r="P21" s="11">
        <f>[17]Janeiro!$C$19</f>
        <v>31.6</v>
      </c>
      <c r="Q21" s="11">
        <f>[17]Janeiro!$C$20</f>
        <v>31</v>
      </c>
      <c r="R21" s="11">
        <f>[17]Janeiro!$C$21</f>
        <v>33.700000000000003</v>
      </c>
      <c r="S21" s="11">
        <f>[17]Janeiro!$C$22</f>
        <v>28.5</v>
      </c>
      <c r="T21" s="11">
        <f>[17]Janeiro!$C$23</f>
        <v>31.1</v>
      </c>
      <c r="U21" s="11">
        <f>[17]Janeiro!$C$24</f>
        <v>32.200000000000003</v>
      </c>
      <c r="V21" s="11">
        <f>[17]Janeiro!$C$25</f>
        <v>34</v>
      </c>
      <c r="W21" s="11">
        <f>[17]Janeiro!$C$26</f>
        <v>35.4</v>
      </c>
      <c r="X21" s="11">
        <f>[17]Janeiro!$C$27</f>
        <v>34.200000000000003</v>
      </c>
      <c r="Y21" s="11">
        <f>[17]Janeiro!$C$28</f>
        <v>32.700000000000003</v>
      </c>
      <c r="Z21" s="11">
        <f>[17]Janeiro!$C$29</f>
        <v>31.9</v>
      </c>
      <c r="AA21" s="11">
        <f>[17]Janeiro!$C$30</f>
        <v>31.9</v>
      </c>
      <c r="AB21" s="11">
        <f>[17]Janeiro!$C$31</f>
        <v>27.8</v>
      </c>
      <c r="AC21" s="11">
        <f>[17]Janeiro!$C$32</f>
        <v>29.1</v>
      </c>
      <c r="AD21" s="11">
        <f>[17]Janeiro!$C$33</f>
        <v>32.9</v>
      </c>
      <c r="AE21" s="11">
        <f>[17]Janeiro!$C$34</f>
        <v>33.799999999999997</v>
      </c>
      <c r="AF21" s="11">
        <f>[17]Janeiro!$C$35</f>
        <v>33.6</v>
      </c>
      <c r="AG21" s="133">
        <f>MAX(B21:AF21)</f>
        <v>35.4</v>
      </c>
      <c r="AH21" s="94">
        <f>AVERAGE(B21:AF21)</f>
        <v>31.874193548387101</v>
      </c>
      <c r="AJ21" t="s">
        <v>229</v>
      </c>
      <c r="AL21" t="s">
        <v>47</v>
      </c>
    </row>
    <row r="22" spans="1:39" x14ac:dyDescent="0.2">
      <c r="A22" s="58" t="s">
        <v>6</v>
      </c>
      <c r="B22" s="11" t="str">
        <f>[18]Janeiro!$C$5</f>
        <v>*</v>
      </c>
      <c r="C22" s="11">
        <f>[18]Janeiro!$C$6</f>
        <v>34.5</v>
      </c>
      <c r="D22" s="11">
        <f>[18]Janeiro!$C$7</f>
        <v>35.299999999999997</v>
      </c>
      <c r="E22" s="11">
        <f>[18]Janeiro!$C$8</f>
        <v>27.6</v>
      </c>
      <c r="F22" s="11">
        <f>[18]Janeiro!$C$9</f>
        <v>26.9</v>
      </c>
      <c r="G22" s="11" t="str">
        <f>[18]Janeiro!$C$10</f>
        <v>*</v>
      </c>
      <c r="H22" s="11">
        <f>[18]Janeiro!$C$11</f>
        <v>29.7</v>
      </c>
      <c r="I22" s="11">
        <f>[18]Janeiro!$C$12</f>
        <v>28</v>
      </c>
      <c r="J22" s="11">
        <f>[18]Janeiro!$C$13</f>
        <v>27.3</v>
      </c>
      <c r="K22" s="11">
        <f>[18]Janeiro!$C$14</f>
        <v>21.5</v>
      </c>
      <c r="L22" s="11">
        <f>[18]Janeiro!$C$15</f>
        <v>33.1</v>
      </c>
      <c r="M22" s="11" t="str">
        <f>[18]Janeiro!$C$16</f>
        <v>*</v>
      </c>
      <c r="N22" s="11" t="str">
        <f>[18]Janeiro!$C$17</f>
        <v>*</v>
      </c>
      <c r="O22" s="11">
        <f>[18]Janeiro!$C$18</f>
        <v>31.5</v>
      </c>
      <c r="P22" s="11">
        <f>[18]Janeiro!$C$19</f>
        <v>35.1</v>
      </c>
      <c r="Q22" s="11">
        <f>[18]Janeiro!$C$20</f>
        <v>27.3</v>
      </c>
      <c r="R22" s="11">
        <f>[18]Janeiro!$C$21</f>
        <v>37.299999999999997</v>
      </c>
      <c r="S22" s="11">
        <f>[18]Janeiro!$C$22</f>
        <v>28.9</v>
      </c>
      <c r="T22" s="11">
        <f>[18]Janeiro!$C$23</f>
        <v>27.9</v>
      </c>
      <c r="U22" s="11">
        <f>[18]Janeiro!$C$24</f>
        <v>32.799999999999997</v>
      </c>
      <c r="V22" s="11">
        <f>[18]Janeiro!$C$25</f>
        <v>35.700000000000003</v>
      </c>
      <c r="W22" s="11">
        <f>[18]Janeiro!$C$26</f>
        <v>28.4</v>
      </c>
      <c r="X22" s="11">
        <f>[18]Janeiro!$C$27</f>
        <v>24.7</v>
      </c>
      <c r="Y22" s="11" t="str">
        <f>[18]Janeiro!$C$28</f>
        <v>*</v>
      </c>
      <c r="Z22" s="11" t="str">
        <f>[18]Janeiro!$C$29</f>
        <v>*</v>
      </c>
      <c r="AA22" s="11">
        <f>[18]Janeiro!$C$30</f>
        <v>33.5</v>
      </c>
      <c r="AB22" s="11">
        <f>[18]Janeiro!$C$31</f>
        <v>30.5</v>
      </c>
      <c r="AC22" s="11">
        <f>[18]Janeiro!$C$32</f>
        <v>25.1</v>
      </c>
      <c r="AD22" s="11">
        <f>[18]Janeiro!$C$33</f>
        <v>23.8</v>
      </c>
      <c r="AE22" s="11">
        <f>[18]Janeiro!$C$34</f>
        <v>23.6</v>
      </c>
      <c r="AF22" s="11" t="str">
        <f>[18]Janeiro!$C$35</f>
        <v>*</v>
      </c>
      <c r="AG22" s="133">
        <f t="shared" si="9"/>
        <v>37.299999999999997</v>
      </c>
      <c r="AH22" s="94">
        <f t="shared" si="10"/>
        <v>29.583333333333339</v>
      </c>
      <c r="AJ22" t="s">
        <v>47</v>
      </c>
    </row>
    <row r="23" spans="1:39" x14ac:dyDescent="0.2">
      <c r="A23" s="58" t="s">
        <v>7</v>
      </c>
      <c r="B23" s="11">
        <f>[19]Janeiro!$C$5</f>
        <v>32.200000000000003</v>
      </c>
      <c r="C23" s="11">
        <f>[19]Janeiro!$C$6</f>
        <v>31.7</v>
      </c>
      <c r="D23" s="11">
        <f>[19]Janeiro!$C$7</f>
        <v>32.5</v>
      </c>
      <c r="E23" s="11">
        <f>[19]Janeiro!$C$8</f>
        <v>33.6</v>
      </c>
      <c r="F23" s="11">
        <f>[19]Janeiro!$C$9</f>
        <v>27.6</v>
      </c>
      <c r="G23" s="11">
        <f>[19]Janeiro!$C$10</f>
        <v>31.5</v>
      </c>
      <c r="H23" s="11">
        <f>[19]Janeiro!$C$11</f>
        <v>29.6</v>
      </c>
      <c r="I23" s="11">
        <f>[19]Janeiro!$C$12</f>
        <v>30.2</v>
      </c>
      <c r="J23" s="11">
        <f>[19]Janeiro!$C$13</f>
        <v>32.6</v>
      </c>
      <c r="K23" s="11">
        <f>[19]Janeiro!$C$14</f>
        <v>32.1</v>
      </c>
      <c r="L23" s="11">
        <f>[19]Janeiro!$C$15</f>
        <v>32.299999999999997</v>
      </c>
      <c r="M23" s="11">
        <f>[19]Janeiro!$C$16</f>
        <v>31.1</v>
      </c>
      <c r="N23" s="11">
        <f>[19]Janeiro!$C$17</f>
        <v>32.5</v>
      </c>
      <c r="O23" s="11">
        <f>[19]Janeiro!$C$18</f>
        <v>33.700000000000003</v>
      </c>
      <c r="P23" s="11">
        <f>[19]Janeiro!$C$19</f>
        <v>32.299999999999997</v>
      </c>
      <c r="Q23" s="11">
        <f>[19]Janeiro!$C$20</f>
        <v>33.6</v>
      </c>
      <c r="R23" s="11">
        <f>[19]Janeiro!$C$21</f>
        <v>34.200000000000003</v>
      </c>
      <c r="S23" s="11">
        <f>[19]Janeiro!$C$22</f>
        <v>32.700000000000003</v>
      </c>
      <c r="T23" s="11">
        <f>[19]Janeiro!$C$23</f>
        <v>29.3</v>
      </c>
      <c r="U23" s="11">
        <f>[19]Janeiro!$C$24</f>
        <v>30.8</v>
      </c>
      <c r="V23" s="11">
        <f>[19]Janeiro!$C$25</f>
        <v>32.9</v>
      </c>
      <c r="W23" s="11">
        <f>[19]Janeiro!$C$26</f>
        <v>35.1</v>
      </c>
      <c r="X23" s="11">
        <f>[19]Janeiro!$C$27</f>
        <v>36.200000000000003</v>
      </c>
      <c r="Y23" s="11">
        <f>[19]Janeiro!$C$28</f>
        <v>32.1</v>
      </c>
      <c r="Z23" s="11">
        <f>[19]Janeiro!$C$29</f>
        <v>34.299999999999997</v>
      </c>
      <c r="AA23" s="11">
        <f>[19]Janeiro!$C$30</f>
        <v>34.5</v>
      </c>
      <c r="AB23" s="11">
        <f>[19]Janeiro!$C$31</f>
        <v>31.3</v>
      </c>
      <c r="AC23" s="11">
        <f>[19]Janeiro!$C$32</f>
        <v>30.7</v>
      </c>
      <c r="AD23" s="11">
        <f>[19]Janeiro!$C$33</f>
        <v>33.5</v>
      </c>
      <c r="AE23" s="11">
        <f>[19]Janeiro!$C$34</f>
        <v>34.299999999999997</v>
      </c>
      <c r="AF23" s="11">
        <f>[19]Janeiro!$C$35</f>
        <v>36</v>
      </c>
      <c r="AG23" s="133">
        <f t="shared" si="9"/>
        <v>36.200000000000003</v>
      </c>
      <c r="AH23" s="94">
        <f t="shared" si="10"/>
        <v>32.483870967741936</v>
      </c>
      <c r="AJ23" t="s">
        <v>47</v>
      </c>
      <c r="AL23" t="s">
        <v>47</v>
      </c>
    </row>
    <row r="24" spans="1:39" x14ac:dyDescent="0.2">
      <c r="A24" s="58" t="s">
        <v>169</v>
      </c>
      <c r="B24" s="11">
        <f>[20]Janeiro!$C$5</f>
        <v>33.5</v>
      </c>
      <c r="C24" s="11">
        <f>[20]Janeiro!$C$6</f>
        <v>33.200000000000003</v>
      </c>
      <c r="D24" s="11">
        <f>[20]Janeiro!$C$7</f>
        <v>34.799999999999997</v>
      </c>
      <c r="E24" s="11">
        <f>[20]Janeiro!$C$8</f>
        <v>35.200000000000003</v>
      </c>
      <c r="F24" s="11">
        <f>[20]Janeiro!$C$9</f>
        <v>28.6</v>
      </c>
      <c r="G24" s="11">
        <f>[20]Janeiro!$C$10</f>
        <v>33.799999999999997</v>
      </c>
      <c r="H24" s="11">
        <f>[20]Janeiro!$C$11</f>
        <v>31.5</v>
      </c>
      <c r="I24" s="11">
        <f>[20]Janeiro!$C$12</f>
        <v>32.200000000000003</v>
      </c>
      <c r="J24" s="11">
        <f>[20]Janeiro!$C$13</f>
        <v>34.5</v>
      </c>
      <c r="K24" s="11">
        <f>[20]Janeiro!$C$14</f>
        <v>34.200000000000003</v>
      </c>
      <c r="L24" s="11">
        <f>[20]Janeiro!$C$15</f>
        <v>33.1</v>
      </c>
      <c r="M24" s="11">
        <f>[20]Janeiro!$C$16</f>
        <v>32.9</v>
      </c>
      <c r="N24" s="11">
        <f>[20]Janeiro!$C$17</f>
        <v>33.200000000000003</v>
      </c>
      <c r="O24" s="11">
        <f>[20]Janeiro!$C$18</f>
        <v>34.799999999999997</v>
      </c>
      <c r="P24" s="11">
        <f>[20]Janeiro!$C$19</f>
        <v>34.5</v>
      </c>
      <c r="Q24" s="11">
        <f>[20]Janeiro!$C$20</f>
        <v>34.799999999999997</v>
      </c>
      <c r="R24" s="11">
        <f>[20]Janeiro!$C$21</f>
        <v>35.9</v>
      </c>
      <c r="S24" s="11">
        <f>[20]Janeiro!$C$22</f>
        <v>34.5</v>
      </c>
      <c r="T24" s="11">
        <f>[20]Janeiro!$C$23</f>
        <v>28.2</v>
      </c>
      <c r="U24" s="11">
        <f>[20]Janeiro!$C$24</f>
        <v>31.9</v>
      </c>
      <c r="V24" s="11">
        <f>[20]Janeiro!$C$25</f>
        <v>34.200000000000003</v>
      </c>
      <c r="W24" s="11">
        <f>[20]Janeiro!$C$26</f>
        <v>28.9</v>
      </c>
      <c r="X24" s="11">
        <f>[20]Janeiro!$C$27</f>
        <v>37.799999999999997</v>
      </c>
      <c r="Y24" s="11">
        <f>[20]Janeiro!$C$28</f>
        <v>32.6</v>
      </c>
      <c r="Z24" s="11">
        <f>[20]Janeiro!$C$29</f>
        <v>34.700000000000003</v>
      </c>
      <c r="AA24" s="11">
        <f>[20]Janeiro!$C$30</f>
        <v>35</v>
      </c>
      <c r="AB24" s="11">
        <f>[20]Janeiro!$C$31</f>
        <v>32.4</v>
      </c>
      <c r="AC24" s="11">
        <f>[20]Janeiro!$C$32</f>
        <v>33</v>
      </c>
      <c r="AD24" s="11">
        <f>[20]Janeiro!$C$33</f>
        <v>35.1</v>
      </c>
      <c r="AE24" s="11">
        <f>[20]Janeiro!$C$34</f>
        <v>35.4</v>
      </c>
      <c r="AF24" s="11">
        <f>[20]Janeiro!$C$35</f>
        <v>35.9</v>
      </c>
      <c r="AG24" s="133">
        <f t="shared" si="9"/>
        <v>37.799999999999997</v>
      </c>
      <c r="AH24" s="94">
        <f t="shared" si="10"/>
        <v>33.558064516129029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[21]Janeiro!$C$5</f>
        <v>34.700000000000003</v>
      </c>
      <c r="C25" s="11">
        <f>[21]Janeiro!$C$6</f>
        <v>33.5</v>
      </c>
      <c r="D25" s="11">
        <f>[21]Janeiro!$C$7</f>
        <v>34.799999999999997</v>
      </c>
      <c r="E25" s="11">
        <f>[21]Janeiro!$C$8</f>
        <v>34.799999999999997</v>
      </c>
      <c r="F25" s="11">
        <f>[21]Janeiro!$C$9</f>
        <v>31.3</v>
      </c>
      <c r="G25" s="11">
        <f>[21]Janeiro!$C$10</f>
        <v>33.299999999999997</v>
      </c>
      <c r="H25" s="11">
        <f>[21]Janeiro!$C$11</f>
        <v>33.6</v>
      </c>
      <c r="I25" s="11">
        <f>[21]Janeiro!$C$12</f>
        <v>31.7</v>
      </c>
      <c r="J25" s="11">
        <f>[21]Janeiro!$C$13</f>
        <v>33.4</v>
      </c>
      <c r="K25" s="11">
        <f>[21]Janeiro!$C$14</f>
        <v>34.9</v>
      </c>
      <c r="L25" s="11">
        <f>[21]Janeiro!$C$15</f>
        <v>34.200000000000003</v>
      </c>
      <c r="M25" s="11">
        <f>[21]Janeiro!$C$16</f>
        <v>33.799999999999997</v>
      </c>
      <c r="N25" s="11">
        <f>[21]Janeiro!$C$17</f>
        <v>35.200000000000003</v>
      </c>
      <c r="O25" s="11">
        <f>[21]Janeiro!$C$18</f>
        <v>35.299999999999997</v>
      </c>
      <c r="P25" s="11">
        <f>[21]Janeiro!$C$19</f>
        <v>36.4</v>
      </c>
      <c r="Q25" s="11">
        <f>[21]Janeiro!$C$20</f>
        <v>37.5</v>
      </c>
      <c r="R25" s="11">
        <f>[21]Janeiro!$C$21</f>
        <v>37.6</v>
      </c>
      <c r="S25" s="11">
        <f>[21]Janeiro!$C$22</f>
        <v>34.6</v>
      </c>
      <c r="T25" s="11">
        <f>[21]Janeiro!$C$23</f>
        <v>30.5</v>
      </c>
      <c r="U25" s="11">
        <f>[21]Janeiro!$C$24</f>
        <v>30.8</v>
      </c>
      <c r="V25" s="11">
        <f>[21]Janeiro!$C$25</f>
        <v>34.299999999999997</v>
      </c>
      <c r="W25" s="11">
        <f>[21]Janeiro!$C$26</f>
        <v>36.9</v>
      </c>
      <c r="X25" s="11">
        <f>[21]Janeiro!$C$27</f>
        <v>37.1</v>
      </c>
      <c r="Y25" s="11">
        <f>[21]Janeiro!$C$28</f>
        <v>30.9</v>
      </c>
      <c r="Z25" s="11">
        <f>[21]Janeiro!$C$29</f>
        <v>36.299999999999997</v>
      </c>
      <c r="AA25" s="11">
        <f>[21]Janeiro!$C$30</f>
        <v>33.5</v>
      </c>
      <c r="AB25" s="11">
        <f>[21]Janeiro!$C$31</f>
        <v>34.5</v>
      </c>
      <c r="AC25" s="11">
        <f>[21]Janeiro!$C$32</f>
        <v>34.1</v>
      </c>
      <c r="AD25" s="11">
        <f>[21]Janeiro!$C$33</f>
        <v>36.700000000000003</v>
      </c>
      <c r="AE25" s="11">
        <f>[21]Janeiro!$C$34</f>
        <v>36.700000000000003</v>
      </c>
      <c r="AF25" s="11">
        <f>[21]Janeiro!$C$35</f>
        <v>37.700000000000003</v>
      </c>
      <c r="AG25" s="133">
        <f t="shared" si="9"/>
        <v>37.700000000000003</v>
      </c>
      <c r="AH25" s="94">
        <f t="shared" si="10"/>
        <v>34.535483870967738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[22]Janeiro!$C$5</f>
        <v>33</v>
      </c>
      <c r="C26" s="11">
        <f>[22]Janeiro!$C$6</f>
        <v>32.6</v>
      </c>
      <c r="D26" s="11">
        <f>[22]Janeiro!$C$7</f>
        <v>34.299999999999997</v>
      </c>
      <c r="E26" s="11">
        <f>[22]Janeiro!$C$8</f>
        <v>35.1</v>
      </c>
      <c r="F26" s="11">
        <f>[22]Janeiro!$C$9</f>
        <v>28.2</v>
      </c>
      <c r="G26" s="11">
        <f>[22]Janeiro!$C$10</f>
        <v>33.299999999999997</v>
      </c>
      <c r="H26" s="11">
        <f>[22]Janeiro!$C$11</f>
        <v>31.4</v>
      </c>
      <c r="I26" s="11">
        <f>[22]Janeiro!$C$12</f>
        <v>31.7</v>
      </c>
      <c r="J26" s="11">
        <f>[22]Janeiro!$C$13</f>
        <v>33.6</v>
      </c>
      <c r="K26" s="11">
        <f>[22]Janeiro!$C$14</f>
        <v>33.200000000000003</v>
      </c>
      <c r="L26" s="11">
        <f>[22]Janeiro!$C$15</f>
        <v>34</v>
      </c>
      <c r="M26" s="11">
        <f>[22]Janeiro!$C$16</f>
        <v>31.9</v>
      </c>
      <c r="N26" s="11">
        <f>[22]Janeiro!$C$17</f>
        <v>34</v>
      </c>
      <c r="O26" s="11">
        <f>[22]Janeiro!$C$18</f>
        <v>35.5</v>
      </c>
      <c r="P26" s="11">
        <f>[22]Janeiro!$C$19</f>
        <v>34.700000000000003</v>
      </c>
      <c r="Q26" s="11">
        <f>[22]Janeiro!$C$20</f>
        <v>36.1</v>
      </c>
      <c r="R26" s="11">
        <f>[22]Janeiro!$C$21</f>
        <v>36.4</v>
      </c>
      <c r="S26" s="11">
        <f>[22]Janeiro!$C$22</f>
        <v>33.700000000000003</v>
      </c>
      <c r="T26" s="11">
        <f>[22]Janeiro!$C$23</f>
        <v>30.5</v>
      </c>
      <c r="U26" s="11">
        <f>[22]Janeiro!$C$24</f>
        <v>32.9</v>
      </c>
      <c r="V26" s="11">
        <f>[22]Janeiro!$C$25</f>
        <v>35.200000000000003</v>
      </c>
      <c r="W26" s="11">
        <f>[22]Janeiro!$C$26</f>
        <v>37.299999999999997</v>
      </c>
      <c r="X26" s="11">
        <f>[22]Janeiro!$C$27</f>
        <v>38.700000000000003</v>
      </c>
      <c r="Y26" s="11">
        <f>[22]Janeiro!$C$28</f>
        <v>34.299999999999997</v>
      </c>
      <c r="Z26" s="11">
        <f>[22]Janeiro!$C$29</f>
        <v>35.700000000000003</v>
      </c>
      <c r="AA26" s="11">
        <f>[22]Janeiro!$C$30</f>
        <v>36.6</v>
      </c>
      <c r="AB26" s="11">
        <f>[22]Janeiro!$C$31</f>
        <v>33.200000000000003</v>
      </c>
      <c r="AC26" s="11">
        <f>[22]Janeiro!$C$32</f>
        <v>32.700000000000003</v>
      </c>
      <c r="AD26" s="11">
        <f>[22]Janeiro!$C$33</f>
        <v>35.4</v>
      </c>
      <c r="AE26" s="11">
        <f>[22]Janeiro!$C$34</f>
        <v>36.700000000000003</v>
      </c>
      <c r="AF26" s="11">
        <f>[22]Janeiro!$C$35</f>
        <v>37.700000000000003</v>
      </c>
      <c r="AG26" s="133">
        <f>MAX(B26:AF26)</f>
        <v>38.700000000000003</v>
      </c>
      <c r="AH26" s="94">
        <f>AVERAGE(B26:AF26)</f>
        <v>34.180645161290329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[23]Janeiro!$C$5</f>
        <v>34.6</v>
      </c>
      <c r="C27" s="11">
        <f>[23]Janeiro!$C$6</f>
        <v>33</v>
      </c>
      <c r="D27" s="11">
        <f>[23]Janeiro!$C$7</f>
        <v>35.9</v>
      </c>
      <c r="E27" s="11">
        <f>[23]Janeiro!$C$8</f>
        <v>37.4</v>
      </c>
      <c r="F27" s="11">
        <f>[23]Janeiro!$C$9</f>
        <v>32.5</v>
      </c>
      <c r="G27" s="11">
        <f>[23]Janeiro!$C$10</f>
        <v>31.8</v>
      </c>
      <c r="H27" s="11">
        <f>[23]Janeiro!$C$11</f>
        <v>32.4</v>
      </c>
      <c r="I27" s="11">
        <f>[23]Janeiro!$C$12</f>
        <v>30.6</v>
      </c>
      <c r="J27" s="11">
        <f>[23]Janeiro!$C$13</f>
        <v>34</v>
      </c>
      <c r="K27" s="11">
        <f>[23]Janeiro!$C$14</f>
        <v>35.700000000000003</v>
      </c>
      <c r="L27" s="11">
        <f>[23]Janeiro!$C$15</f>
        <v>33.299999999999997</v>
      </c>
      <c r="M27" s="11">
        <f>[23]Janeiro!$C$16</f>
        <v>33.5</v>
      </c>
      <c r="N27" s="11">
        <f>[23]Janeiro!$C$17</f>
        <v>33.700000000000003</v>
      </c>
      <c r="O27" s="11">
        <f>[23]Janeiro!$C$18</f>
        <v>36.299999999999997</v>
      </c>
      <c r="P27" s="11">
        <f>[23]Janeiro!$C$19</f>
        <v>36</v>
      </c>
      <c r="Q27" s="11">
        <f>[23]Janeiro!$C$20</f>
        <v>37.5</v>
      </c>
      <c r="R27" s="11">
        <f>[23]Janeiro!$C$21</f>
        <v>38.200000000000003</v>
      </c>
      <c r="S27" s="11">
        <f>[23]Janeiro!$C$22</f>
        <v>36.4</v>
      </c>
      <c r="T27" s="11">
        <f>[23]Janeiro!$C$23</f>
        <v>33.1</v>
      </c>
      <c r="U27" s="11">
        <f>[23]Janeiro!$C$24</f>
        <v>33.1</v>
      </c>
      <c r="V27" s="11">
        <f>[23]Janeiro!$C$25</f>
        <v>35</v>
      </c>
      <c r="W27" s="11">
        <f>[23]Janeiro!$C$26</f>
        <v>38.799999999999997</v>
      </c>
      <c r="X27" s="11">
        <f>[23]Janeiro!$C$27</f>
        <v>39.1</v>
      </c>
      <c r="Y27" s="11">
        <f>[23]Janeiro!$C$28</f>
        <v>31.8</v>
      </c>
      <c r="Z27" s="11">
        <f>[23]Janeiro!$C$29</f>
        <v>35.4</v>
      </c>
      <c r="AA27" s="11">
        <f>[23]Janeiro!$C$30</f>
        <v>34.200000000000003</v>
      </c>
      <c r="AB27" s="11">
        <f>[23]Janeiro!$C$31</f>
        <v>33.799999999999997</v>
      </c>
      <c r="AC27" s="11">
        <f>[23]Janeiro!$C$32</f>
        <v>33.700000000000003</v>
      </c>
      <c r="AD27" s="11">
        <f>[23]Janeiro!$C$33</f>
        <v>35.200000000000003</v>
      </c>
      <c r="AE27" s="11">
        <f>[23]Janeiro!$C$34</f>
        <v>35.700000000000003</v>
      </c>
      <c r="AF27" s="11">
        <f>[23]Janeiro!$C$35</f>
        <v>37.1</v>
      </c>
      <c r="AG27" s="133">
        <f>MAX(B27:AF27)</f>
        <v>39.1</v>
      </c>
      <c r="AH27" s="94">
        <f>AVERAGE(B27:AF27)</f>
        <v>34.799999999999997</v>
      </c>
      <c r="AJ27" t="s">
        <v>47</v>
      </c>
    </row>
    <row r="28" spans="1:39" x14ac:dyDescent="0.2">
      <c r="A28" s="58" t="s">
        <v>9</v>
      </c>
      <c r="B28" s="11">
        <f>[24]Janeiro!$C$5</f>
        <v>34.299999999999997</v>
      </c>
      <c r="C28" s="11">
        <f>[24]Janeiro!$C$6</f>
        <v>32.9</v>
      </c>
      <c r="D28" s="11">
        <f>[24]Janeiro!$C$7</f>
        <v>35.299999999999997</v>
      </c>
      <c r="E28" s="11">
        <f>[24]Janeiro!$C$8</f>
        <v>35.9</v>
      </c>
      <c r="F28" s="11">
        <f>[24]Janeiro!$C$9</f>
        <v>29.8</v>
      </c>
      <c r="G28" s="11">
        <f>[24]Janeiro!$C$10</f>
        <v>31.9</v>
      </c>
      <c r="H28" s="11">
        <f>[24]Janeiro!$C$11</f>
        <v>29.6</v>
      </c>
      <c r="I28" s="11">
        <f>[24]Janeiro!$C$12</f>
        <v>33.200000000000003</v>
      </c>
      <c r="J28" s="11">
        <f>[24]Janeiro!$C$13</f>
        <v>34.9</v>
      </c>
      <c r="K28" s="11">
        <f>[24]Janeiro!$C$14</f>
        <v>34.4</v>
      </c>
      <c r="L28" s="11">
        <f>[24]Janeiro!$C$15</f>
        <v>33.6</v>
      </c>
      <c r="M28" s="11">
        <f>[24]Janeiro!$C$16</f>
        <v>32.1</v>
      </c>
      <c r="N28" s="11">
        <f>[24]Janeiro!$C$17</f>
        <v>34.1</v>
      </c>
      <c r="O28" s="11">
        <f>[24]Janeiro!$C$18</f>
        <v>35.799999999999997</v>
      </c>
      <c r="P28" s="11">
        <f>[24]Janeiro!$C$19</f>
        <v>35.6</v>
      </c>
      <c r="Q28" s="11">
        <f>[24]Janeiro!$C$20</f>
        <v>36.200000000000003</v>
      </c>
      <c r="R28" s="11">
        <f>[24]Janeiro!$C$21</f>
        <v>36.799999999999997</v>
      </c>
      <c r="S28" s="11">
        <f>[24]Janeiro!$C$22</f>
        <v>33.700000000000003</v>
      </c>
      <c r="T28" s="11">
        <f>[24]Janeiro!$C$23</f>
        <v>27.8</v>
      </c>
      <c r="U28" s="11">
        <f>[24]Janeiro!$C$24</f>
        <v>30.3</v>
      </c>
      <c r="V28" s="11">
        <f>[24]Janeiro!$C$25</f>
        <v>34.5</v>
      </c>
      <c r="W28" s="11">
        <f>[24]Janeiro!$C$26</f>
        <v>37.299999999999997</v>
      </c>
      <c r="X28" s="11">
        <f>[24]Janeiro!$C$27</f>
        <v>38.1</v>
      </c>
      <c r="Y28" s="11">
        <f>[24]Janeiro!$C$28</f>
        <v>33.700000000000003</v>
      </c>
      <c r="Z28" s="11">
        <f>[24]Janeiro!$C$29</f>
        <v>35.1</v>
      </c>
      <c r="AA28" s="11">
        <f>[24]Janeiro!$C$30</f>
        <v>33.799999999999997</v>
      </c>
      <c r="AB28" s="11">
        <f>[24]Janeiro!$C$31</f>
        <v>32.9</v>
      </c>
      <c r="AC28" s="11">
        <f>[24]Janeiro!$C$32</f>
        <v>33.4</v>
      </c>
      <c r="AD28" s="11">
        <f>[24]Janeiro!$C$33</f>
        <v>35.799999999999997</v>
      </c>
      <c r="AE28" s="11">
        <f>[24]Janeiro!$C$34</f>
        <v>36.1</v>
      </c>
      <c r="AF28" s="11">
        <f>[24]Janeiro!$C$35</f>
        <v>37.1</v>
      </c>
      <c r="AG28" s="133">
        <f>MAX(B28:AF28)</f>
        <v>38.1</v>
      </c>
      <c r="AH28" s="94">
        <f>AVERAGE(B28:AF28)</f>
        <v>34.064516129032249</v>
      </c>
      <c r="AL28" t="s">
        <v>47</v>
      </c>
    </row>
    <row r="29" spans="1:39" x14ac:dyDescent="0.2">
      <c r="A29" s="58" t="s">
        <v>42</v>
      </c>
      <c r="B29" s="11">
        <f>[25]Janeiro!$C$5</f>
        <v>32.700000000000003</v>
      </c>
      <c r="C29" s="11">
        <f>[25]Janeiro!$C$6</f>
        <v>33</v>
      </c>
      <c r="D29" s="11">
        <f>[25]Janeiro!$C$7</f>
        <v>34.6</v>
      </c>
      <c r="E29" s="11">
        <f>[25]Janeiro!$C$8</f>
        <v>34.700000000000003</v>
      </c>
      <c r="F29" s="11">
        <f>[25]Janeiro!$C$9</f>
        <v>31.3</v>
      </c>
      <c r="G29" s="11">
        <f>[25]Janeiro!$C$10</f>
        <v>34.200000000000003</v>
      </c>
      <c r="H29" s="11">
        <f>[25]Janeiro!$C$11</f>
        <v>33.5</v>
      </c>
      <c r="I29" s="11">
        <f>[25]Janeiro!$C$12</f>
        <v>31.3</v>
      </c>
      <c r="J29" s="11">
        <f>[25]Janeiro!$C$13</f>
        <v>34.799999999999997</v>
      </c>
      <c r="K29" s="11">
        <f>[25]Janeiro!$C$14</f>
        <v>33.4</v>
      </c>
      <c r="L29" s="11">
        <f>[25]Janeiro!$C$15</f>
        <v>32.799999999999997</v>
      </c>
      <c r="M29" s="11">
        <f>[25]Janeiro!$C$16</f>
        <v>33.5</v>
      </c>
      <c r="N29" s="11">
        <f>[25]Janeiro!$C$17</f>
        <v>34.4</v>
      </c>
      <c r="O29" s="11">
        <f>[25]Janeiro!$C$18</f>
        <v>36</v>
      </c>
      <c r="P29" s="11">
        <f>[25]Janeiro!$C$19</f>
        <v>35.200000000000003</v>
      </c>
      <c r="Q29" s="11">
        <f>[25]Janeiro!$C$20</f>
        <v>36.200000000000003</v>
      </c>
      <c r="R29" s="11">
        <f>[25]Janeiro!$C$21</f>
        <v>37</v>
      </c>
      <c r="S29" s="11">
        <f>[25]Janeiro!$C$22</f>
        <v>33.700000000000003</v>
      </c>
      <c r="T29" s="11">
        <f>[25]Janeiro!$C$23</f>
        <v>28.7</v>
      </c>
      <c r="U29" s="11">
        <f>[25]Janeiro!$C$24</f>
        <v>32.299999999999997</v>
      </c>
      <c r="V29" s="11">
        <f>[25]Janeiro!$C$25</f>
        <v>34.9</v>
      </c>
      <c r="W29" s="11">
        <f>[25]Janeiro!$C$26</f>
        <v>37.700000000000003</v>
      </c>
      <c r="X29" s="11">
        <f>[25]Janeiro!$C$27</f>
        <v>39.299999999999997</v>
      </c>
      <c r="Y29" s="11">
        <f>[25]Janeiro!$C$28</f>
        <v>35.200000000000003</v>
      </c>
      <c r="Z29" s="11">
        <f>[25]Janeiro!$C$29</f>
        <v>35.9</v>
      </c>
      <c r="AA29" s="11">
        <f>[25]Janeiro!$C$30</f>
        <v>36</v>
      </c>
      <c r="AB29" s="11">
        <f>[25]Janeiro!$C$31</f>
        <v>34.799999999999997</v>
      </c>
      <c r="AC29" s="11">
        <f>[25]Janeiro!$C$32</f>
        <v>31.7</v>
      </c>
      <c r="AD29" s="11">
        <f>[25]Janeiro!$C$33</f>
        <v>33.6</v>
      </c>
      <c r="AE29" s="11">
        <f>[25]Janeiro!$C$34</f>
        <v>35.6</v>
      </c>
      <c r="AF29" s="11">
        <f>[25]Janeiro!$C$35</f>
        <v>37.5</v>
      </c>
      <c r="AG29" s="133">
        <f>MAX(B29:AF29)</f>
        <v>39.299999999999997</v>
      </c>
      <c r="AH29" s="94">
        <f>AVERAGE(B29:AF29)</f>
        <v>34.37096774193548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[26]Janeiro!$C$5</f>
        <v>33.799999999999997</v>
      </c>
      <c r="C30" s="11">
        <f>[26]Janeiro!$C$6</f>
        <v>32.4</v>
      </c>
      <c r="D30" s="11">
        <f>[26]Janeiro!$C$7</f>
        <v>34.6</v>
      </c>
      <c r="E30" s="11">
        <f>[26]Janeiro!$C$8</f>
        <v>34.6</v>
      </c>
      <c r="F30" s="11">
        <f>[26]Janeiro!$C$9</f>
        <v>29</v>
      </c>
      <c r="G30" s="11">
        <f>[26]Janeiro!$C$10</f>
        <v>32.6</v>
      </c>
      <c r="H30" s="11">
        <f>[26]Janeiro!$C$11</f>
        <v>30.9</v>
      </c>
      <c r="I30" s="11">
        <f>[26]Janeiro!$C$12</f>
        <v>30.6</v>
      </c>
      <c r="J30" s="11">
        <f>[26]Janeiro!$C$13</f>
        <v>33.1</v>
      </c>
      <c r="K30" s="11">
        <f>[26]Janeiro!$C$14</f>
        <v>33.9</v>
      </c>
      <c r="L30" s="11">
        <f>[26]Janeiro!$C$15</f>
        <v>33.200000000000003</v>
      </c>
      <c r="M30" s="11">
        <f>[26]Janeiro!$C$16</f>
        <v>32.9</v>
      </c>
      <c r="N30" s="11">
        <f>[26]Janeiro!$C$17</f>
        <v>33.700000000000003</v>
      </c>
      <c r="O30" s="11">
        <f>[26]Janeiro!$C$18</f>
        <v>35.200000000000003</v>
      </c>
      <c r="P30" s="11">
        <f>[26]Janeiro!$C$19</f>
        <v>34.299999999999997</v>
      </c>
      <c r="Q30" s="11">
        <f>[26]Janeiro!$C$20</f>
        <v>35.9</v>
      </c>
      <c r="R30" s="11">
        <f>[26]Janeiro!$C$21</f>
        <v>36.299999999999997</v>
      </c>
      <c r="S30" s="11">
        <f>[26]Janeiro!$C$22</f>
        <v>35</v>
      </c>
      <c r="T30" s="11">
        <f>[26]Janeiro!$C$23</f>
        <v>30.4</v>
      </c>
      <c r="U30" s="11">
        <f>[26]Janeiro!$C$24</f>
        <v>31.7</v>
      </c>
      <c r="V30" s="11">
        <f>[26]Janeiro!$C$25</f>
        <v>34.6</v>
      </c>
      <c r="W30" s="11">
        <f>[26]Janeiro!$C$26</f>
        <v>38</v>
      </c>
      <c r="X30" s="11">
        <f>[26]Janeiro!$C$27</f>
        <v>38.9</v>
      </c>
      <c r="Y30" s="11">
        <f>[26]Janeiro!$C$28</f>
        <v>32.9</v>
      </c>
      <c r="Z30" s="11">
        <f>[26]Janeiro!$C$29</f>
        <v>35.5</v>
      </c>
      <c r="AA30" s="11">
        <f>[26]Janeiro!$C$30</f>
        <v>35.5</v>
      </c>
      <c r="AB30" s="11">
        <f>[26]Janeiro!$C$31</f>
        <v>33.299999999999997</v>
      </c>
      <c r="AC30" s="11">
        <f>[26]Janeiro!$C$32</f>
        <v>31.6</v>
      </c>
      <c r="AD30" s="11">
        <f>[26]Janeiro!$C$33</f>
        <v>36</v>
      </c>
      <c r="AE30" s="11">
        <f>[26]Janeiro!$C$34</f>
        <v>36</v>
      </c>
      <c r="AF30" s="11">
        <f>[26]Janeiro!$C$35</f>
        <v>37.5</v>
      </c>
      <c r="AG30" s="133">
        <f t="shared" ref="AG30" si="11">MAX(B30:AF30)</f>
        <v>38.9</v>
      </c>
      <c r="AH30" s="94">
        <f t="shared" ref="AH30" si="12">AVERAGE(B30:AF30)</f>
        <v>33.996774193548383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[27]Janeiro!$C$5</f>
        <v>32.6</v>
      </c>
      <c r="C31" s="11">
        <f>[27]Janeiro!$C$6</f>
        <v>31.6</v>
      </c>
      <c r="D31" s="11">
        <f>[27]Janeiro!$C$7</f>
        <v>33.299999999999997</v>
      </c>
      <c r="E31" s="11">
        <f>[27]Janeiro!$C$8</f>
        <v>34.799999999999997</v>
      </c>
      <c r="F31" s="11">
        <f>[27]Janeiro!$C$9</f>
        <v>27.6</v>
      </c>
      <c r="G31" s="11">
        <f>[27]Janeiro!$C$10</f>
        <v>32.200000000000003</v>
      </c>
      <c r="H31" s="11">
        <f>[27]Janeiro!$C$11</f>
        <v>31.7</v>
      </c>
      <c r="I31" s="11">
        <f>[27]Janeiro!$C$12</f>
        <v>30</v>
      </c>
      <c r="J31" s="11">
        <f>[27]Janeiro!$C$13</f>
        <v>32</v>
      </c>
      <c r="K31" s="11">
        <f>[27]Janeiro!$C$14</f>
        <v>32.5</v>
      </c>
      <c r="L31" s="11">
        <f>[27]Janeiro!$C$15</f>
        <v>31.8</v>
      </c>
      <c r="M31" s="11">
        <f>[27]Janeiro!$C$16</f>
        <v>30.9</v>
      </c>
      <c r="N31" s="11">
        <f>[27]Janeiro!$C$17</f>
        <v>32.5</v>
      </c>
      <c r="O31" s="11">
        <f>[27]Janeiro!$C$18</f>
        <v>33.4</v>
      </c>
      <c r="P31" s="11">
        <f>[27]Janeiro!$C$19</f>
        <v>32.799999999999997</v>
      </c>
      <c r="Q31" s="11">
        <f>[27]Janeiro!$C$20</f>
        <v>34.6</v>
      </c>
      <c r="R31" s="11">
        <f>[27]Janeiro!$C$21</f>
        <v>35.4</v>
      </c>
      <c r="S31" s="11">
        <f>[27]Janeiro!$C$22</f>
        <v>33.9</v>
      </c>
      <c r="T31" s="11">
        <f>[27]Janeiro!$C$23</f>
        <v>29.2</v>
      </c>
      <c r="U31" s="11">
        <f>[27]Janeiro!$C$24</f>
        <v>29.2</v>
      </c>
      <c r="V31" s="11">
        <f>[27]Janeiro!$C$25</f>
        <v>32.299999999999997</v>
      </c>
      <c r="W31" s="11">
        <f>[27]Janeiro!$C$26</f>
        <v>35.1</v>
      </c>
      <c r="X31" s="11">
        <f>[27]Janeiro!$C$27</f>
        <v>37.200000000000003</v>
      </c>
      <c r="Y31" s="11">
        <f>[27]Janeiro!$C$28</f>
        <v>31.2</v>
      </c>
      <c r="Z31" s="11">
        <f>[27]Janeiro!$C$29</f>
        <v>34.9</v>
      </c>
      <c r="AA31" s="11">
        <f>[27]Janeiro!$C$30</f>
        <v>33.6</v>
      </c>
      <c r="AB31" s="11">
        <f>[27]Janeiro!$C$31</f>
        <v>32.1</v>
      </c>
      <c r="AC31" s="11">
        <f>[27]Janeiro!$C$32</f>
        <v>31.6</v>
      </c>
      <c r="AD31" s="11">
        <f>[27]Janeiro!$C$33</f>
        <v>34</v>
      </c>
      <c r="AE31" s="11">
        <f>[27]Janeiro!$C$34</f>
        <v>35</v>
      </c>
      <c r="AF31" s="11">
        <f>[27]Janeiro!$C$35</f>
        <v>36.4</v>
      </c>
      <c r="AG31" s="133">
        <f>MAX(B31:AF31)</f>
        <v>37.200000000000003</v>
      </c>
      <c r="AH31" s="94">
        <f>AVERAGE(B31:AF31)</f>
        <v>32.754838709677422</v>
      </c>
      <c r="AI31" s="12" t="s">
        <v>47</v>
      </c>
      <c r="AL31" t="s">
        <v>47</v>
      </c>
    </row>
    <row r="32" spans="1:39" x14ac:dyDescent="0.2">
      <c r="A32" s="58" t="s">
        <v>11</v>
      </c>
      <c r="B32" s="11">
        <f>[28]Janeiro!$C$5</f>
        <v>32</v>
      </c>
      <c r="C32" s="11">
        <f>[28]Janeiro!$C$6</f>
        <v>33.1</v>
      </c>
      <c r="D32" s="11">
        <f>[28]Janeiro!$C$7</f>
        <v>34.6</v>
      </c>
      <c r="E32" s="11">
        <f>[28]Janeiro!$C$8</f>
        <v>34.299999999999997</v>
      </c>
      <c r="F32" s="11">
        <f>[28]Janeiro!$C$9</f>
        <v>30.1</v>
      </c>
      <c r="G32" s="11">
        <f>[28]Janeiro!$C$10</f>
        <v>33.200000000000003</v>
      </c>
      <c r="H32" s="11">
        <f>[28]Janeiro!$C$11</f>
        <v>31.5</v>
      </c>
      <c r="I32" s="11">
        <f>[28]Janeiro!$C$12</f>
        <v>31.9</v>
      </c>
      <c r="J32" s="11">
        <f>[28]Janeiro!$C$13</f>
        <v>34.6</v>
      </c>
      <c r="K32" s="11">
        <f>[28]Janeiro!$C$14</f>
        <v>33.700000000000003</v>
      </c>
      <c r="L32" s="11">
        <f>[28]Janeiro!$C$15</f>
        <v>31.7</v>
      </c>
      <c r="M32" s="11">
        <f>[28]Janeiro!$C$16</f>
        <v>30.8</v>
      </c>
      <c r="N32" s="11">
        <f>[28]Janeiro!$C$17</f>
        <v>33.6</v>
      </c>
      <c r="O32" s="11">
        <f>[28]Janeiro!$C$18</f>
        <v>35.6</v>
      </c>
      <c r="P32" s="11">
        <f>[28]Janeiro!$C$19</f>
        <v>31.8</v>
      </c>
      <c r="Q32" s="11">
        <f>[28]Janeiro!$C$20</f>
        <v>35.6</v>
      </c>
      <c r="R32" s="11">
        <f>[28]Janeiro!$C$21</f>
        <v>36.299999999999997</v>
      </c>
      <c r="S32" s="11">
        <f>[28]Janeiro!$C$22</f>
        <v>33.799999999999997</v>
      </c>
      <c r="T32" s="11">
        <f>[28]Janeiro!$C$23</f>
        <v>29.6</v>
      </c>
      <c r="U32" s="11">
        <f>[28]Janeiro!$C$24</f>
        <v>30.7</v>
      </c>
      <c r="V32" s="11">
        <f>[28]Janeiro!$C$25</f>
        <v>33.799999999999997</v>
      </c>
      <c r="W32" s="11">
        <f>[28]Janeiro!$C$26</f>
        <v>36.1</v>
      </c>
      <c r="X32" s="11">
        <f>[28]Janeiro!$C$27</f>
        <v>36.6</v>
      </c>
      <c r="Y32" s="11">
        <f>[28]Janeiro!$C$28</f>
        <v>33.9</v>
      </c>
      <c r="Z32" s="11">
        <f>[28]Janeiro!$C$29</f>
        <v>34.700000000000003</v>
      </c>
      <c r="AA32" s="11">
        <f>[28]Janeiro!$C$30</f>
        <v>35.299999999999997</v>
      </c>
      <c r="AB32" s="11">
        <f>[28]Janeiro!$C$31</f>
        <v>32.5</v>
      </c>
      <c r="AC32" s="11">
        <f>[28]Janeiro!$C$32</f>
        <v>32.299999999999997</v>
      </c>
      <c r="AD32" s="11">
        <f>[28]Janeiro!$C$33</f>
        <v>32.700000000000003</v>
      </c>
      <c r="AE32" s="11">
        <f>[28]Janeiro!$C$34</f>
        <v>34.4</v>
      </c>
      <c r="AF32" s="11">
        <f>[28]Janeiro!$C$35</f>
        <v>35.200000000000003</v>
      </c>
      <c r="AG32" s="133">
        <f t="shared" ref="AG32:AG35" si="13">MAX(B32:AF32)</f>
        <v>36.6</v>
      </c>
      <c r="AH32" s="94">
        <f t="shared" ref="AH32:AH35" si="14">AVERAGE(B32:AF32)</f>
        <v>33.41935483870968</v>
      </c>
      <c r="AM32" t="s">
        <v>47</v>
      </c>
    </row>
    <row r="33" spans="1:39" s="5" customFormat="1" x14ac:dyDescent="0.2">
      <c r="A33" s="58" t="s">
        <v>12</v>
      </c>
      <c r="B33" s="11">
        <f>[29]Janeiro!$C$5</f>
        <v>33.299999999999997</v>
      </c>
      <c r="C33" s="11">
        <f>[29]Janeiro!$C$6</f>
        <v>33.4</v>
      </c>
      <c r="D33" s="11">
        <f>[29]Janeiro!$C$7</f>
        <v>35</v>
      </c>
      <c r="E33" s="11">
        <f>[29]Janeiro!$C$8</f>
        <v>34.1</v>
      </c>
      <c r="F33" s="11">
        <f>[29]Janeiro!$C$9</f>
        <v>31.7</v>
      </c>
      <c r="G33" s="11">
        <f>[29]Janeiro!$C$10</f>
        <v>35.1</v>
      </c>
      <c r="H33" s="11">
        <f>[29]Janeiro!$C$11</f>
        <v>32.5</v>
      </c>
      <c r="I33" s="11">
        <f>[29]Janeiro!$C$12</f>
        <v>30.4</v>
      </c>
      <c r="J33" s="11">
        <f>[29]Janeiro!$C$13</f>
        <v>34.799999999999997</v>
      </c>
      <c r="K33" s="11">
        <f>[29]Janeiro!$C$14</f>
        <v>33.9</v>
      </c>
      <c r="L33" s="11">
        <f>[29]Janeiro!$C$15</f>
        <v>32.200000000000003</v>
      </c>
      <c r="M33" s="11">
        <f>[29]Janeiro!$C$16</f>
        <v>32.799999999999997</v>
      </c>
      <c r="N33" s="11">
        <f>[29]Janeiro!$C$17</f>
        <v>34.4</v>
      </c>
      <c r="O33" s="11">
        <f>[29]Janeiro!$C$18</f>
        <v>35.6</v>
      </c>
      <c r="P33" s="11">
        <f>[29]Janeiro!$C$19</f>
        <v>35.5</v>
      </c>
      <c r="Q33" s="11">
        <f>[29]Janeiro!$C$20</f>
        <v>36.799999999999997</v>
      </c>
      <c r="R33" s="11">
        <f>[29]Janeiro!$C$21</f>
        <v>37.200000000000003</v>
      </c>
      <c r="S33" s="11">
        <f>[29]Janeiro!$C$22</f>
        <v>33.4</v>
      </c>
      <c r="T33" s="11">
        <f>[29]Janeiro!$C$23</f>
        <v>29.7</v>
      </c>
      <c r="U33" s="11">
        <f>[29]Janeiro!$C$24</f>
        <v>33.1</v>
      </c>
      <c r="V33" s="11">
        <f>[29]Janeiro!$C$25</f>
        <v>35.799999999999997</v>
      </c>
      <c r="W33" s="11">
        <f>[29]Janeiro!$C$26</f>
        <v>37.299999999999997</v>
      </c>
      <c r="X33" s="11">
        <f>[29]Janeiro!$C$27</f>
        <v>38.9</v>
      </c>
      <c r="Y33" s="11">
        <f>[29]Janeiro!$C$28</f>
        <v>36.700000000000003</v>
      </c>
      <c r="Z33" s="11">
        <f>[29]Janeiro!$C$29</f>
        <v>36.6</v>
      </c>
      <c r="AA33" s="11">
        <f>[29]Janeiro!$C$30</f>
        <v>36.6</v>
      </c>
      <c r="AB33" s="11">
        <f>[29]Janeiro!$C$31</f>
        <v>32.799999999999997</v>
      </c>
      <c r="AC33" s="11">
        <f>[29]Janeiro!$C$32</f>
        <v>33.4</v>
      </c>
      <c r="AD33" s="11">
        <f>[29]Janeiro!$C$33</f>
        <v>33</v>
      </c>
      <c r="AE33" s="11">
        <f>[29]Janeiro!$C$34</f>
        <v>35.9</v>
      </c>
      <c r="AF33" s="11">
        <f>[29]Janeiro!$C$35</f>
        <v>37.4</v>
      </c>
      <c r="AG33" s="133">
        <f t="shared" si="13"/>
        <v>38.9</v>
      </c>
      <c r="AH33" s="94">
        <f t="shared" si="14"/>
        <v>34.493548387096773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>
        <f>[30]Janeiro!$C$5</f>
        <v>32.700000000000003</v>
      </c>
      <c r="C34" s="11">
        <f>[30]Janeiro!$C$6</f>
        <v>34.6</v>
      </c>
      <c r="D34" s="11">
        <f>[30]Janeiro!$C$7</f>
        <v>35.700000000000003</v>
      </c>
      <c r="E34" s="11">
        <f>[30]Janeiro!$C$8</f>
        <v>37</v>
      </c>
      <c r="F34" s="11">
        <f>[30]Janeiro!$C$9</f>
        <v>33.700000000000003</v>
      </c>
      <c r="G34" s="11">
        <f>[30]Janeiro!$C$10</f>
        <v>35.5</v>
      </c>
      <c r="H34" s="11">
        <f>[30]Janeiro!$C$11</f>
        <v>33.6</v>
      </c>
      <c r="I34" s="11">
        <f>[30]Janeiro!$C$12</f>
        <v>31.9</v>
      </c>
      <c r="J34" s="11">
        <f>[30]Janeiro!$C$13</f>
        <v>35.1</v>
      </c>
      <c r="K34" s="11">
        <f>[30]Janeiro!$C$14</f>
        <v>34.700000000000003</v>
      </c>
      <c r="L34" s="11">
        <f>[30]Janeiro!$C$15</f>
        <v>34.700000000000003</v>
      </c>
      <c r="M34" s="11">
        <f>[30]Janeiro!$C$16</f>
        <v>33.799999999999997</v>
      </c>
      <c r="N34" s="11">
        <f>[30]Janeiro!$C$17</f>
        <v>34</v>
      </c>
      <c r="O34" s="11">
        <f>[30]Janeiro!$C$18</f>
        <v>36.200000000000003</v>
      </c>
      <c r="P34" s="11">
        <f>[30]Janeiro!$C$19</f>
        <v>35.1</v>
      </c>
      <c r="Q34" s="11">
        <f>[30]Janeiro!$C$20</f>
        <v>36.6</v>
      </c>
      <c r="R34" s="11">
        <f>[30]Janeiro!$C$21</f>
        <v>37.6</v>
      </c>
      <c r="S34" s="11">
        <f>[30]Janeiro!$C$22</f>
        <v>35.200000000000003</v>
      </c>
      <c r="T34" s="11">
        <f>[30]Janeiro!$C$23</f>
        <v>26.7</v>
      </c>
      <c r="U34" s="11">
        <f>[30]Janeiro!$C$24</f>
        <v>33</v>
      </c>
      <c r="V34" s="11">
        <f>[30]Janeiro!$C$25</f>
        <v>36.700000000000003</v>
      </c>
      <c r="W34" s="11">
        <f>[30]Janeiro!$C$26</f>
        <v>38.1</v>
      </c>
      <c r="X34" s="11">
        <f>[30]Janeiro!$C$27</f>
        <v>38.6</v>
      </c>
      <c r="Y34" s="11">
        <f>[30]Janeiro!$C$28</f>
        <v>36.1</v>
      </c>
      <c r="Z34" s="11">
        <f>[30]Janeiro!$C$29</f>
        <v>35.5</v>
      </c>
      <c r="AA34" s="11">
        <f>[30]Janeiro!$C$30</f>
        <v>36.799999999999997</v>
      </c>
      <c r="AB34" s="11">
        <f>[30]Janeiro!$C$31</f>
        <v>32.299999999999997</v>
      </c>
      <c r="AC34" s="11">
        <f>[30]Janeiro!$C$32</f>
        <v>32.4</v>
      </c>
      <c r="AD34" s="11">
        <f>[30]Janeiro!$C$33</f>
        <v>32.6</v>
      </c>
      <c r="AE34" s="11">
        <f>[30]Janeiro!$C$34</f>
        <v>35.799999999999997</v>
      </c>
      <c r="AF34" s="11">
        <f>[30]Janeiro!$C$35</f>
        <v>36.9</v>
      </c>
      <c r="AG34" s="133">
        <f t="shared" si="13"/>
        <v>38.6</v>
      </c>
      <c r="AH34" s="94">
        <f t="shared" si="14"/>
        <v>34.812903225806458</v>
      </c>
    </row>
    <row r="35" spans="1:39" x14ac:dyDescent="0.2">
      <c r="A35" s="58" t="s">
        <v>173</v>
      </c>
      <c r="B35" s="11">
        <f>[31]Janeiro!$C$5</f>
        <v>33</v>
      </c>
      <c r="C35" s="11">
        <f>[31]Janeiro!$C$6</f>
        <v>33.1</v>
      </c>
      <c r="D35" s="11">
        <f>[31]Janeiro!$C$7</f>
        <v>34.200000000000003</v>
      </c>
      <c r="E35" s="11">
        <f>[31]Janeiro!$C$8</f>
        <v>34.799999999999997</v>
      </c>
      <c r="F35" s="11">
        <f>[31]Janeiro!$C$9</f>
        <v>30.2</v>
      </c>
      <c r="G35" s="11">
        <f>[31]Janeiro!$C$10</f>
        <v>31.8</v>
      </c>
      <c r="H35" s="11">
        <f>[31]Janeiro!$C$11</f>
        <v>31.5</v>
      </c>
      <c r="I35" s="11">
        <f>[31]Janeiro!$C$12</f>
        <v>32.799999999999997</v>
      </c>
      <c r="J35" s="11">
        <f>[31]Janeiro!$C$13</f>
        <v>34</v>
      </c>
      <c r="K35" s="11">
        <f>[31]Janeiro!$C$14</f>
        <v>33.299999999999997</v>
      </c>
      <c r="L35" s="11">
        <f>[31]Janeiro!$C$15</f>
        <v>33.4</v>
      </c>
      <c r="M35" s="11">
        <f>[31]Janeiro!$C$16</f>
        <v>31.9</v>
      </c>
      <c r="N35" s="11">
        <f>[31]Janeiro!$C$17</f>
        <v>32.299999999999997</v>
      </c>
      <c r="O35" s="11">
        <f>[31]Janeiro!$C$18</f>
        <v>33.1</v>
      </c>
      <c r="P35" s="11">
        <f>[31]Janeiro!$C$19</f>
        <v>33.9</v>
      </c>
      <c r="Q35" s="11">
        <f>[31]Janeiro!$C$20</f>
        <v>34.700000000000003</v>
      </c>
      <c r="R35" s="11">
        <f>[31]Janeiro!$C$21</f>
        <v>35.1</v>
      </c>
      <c r="S35" s="11">
        <f>[31]Janeiro!$C$22</f>
        <v>32.700000000000003</v>
      </c>
      <c r="T35" s="11">
        <f>[31]Janeiro!$C$23</f>
        <v>31.2</v>
      </c>
      <c r="U35" s="11">
        <f>[31]Janeiro!$C$24</f>
        <v>32.4</v>
      </c>
      <c r="V35" s="11">
        <f>[31]Janeiro!$C$25</f>
        <v>34.299999999999997</v>
      </c>
      <c r="W35" s="11">
        <f>[31]Janeiro!$C$26</f>
        <v>35.4</v>
      </c>
      <c r="X35" s="11">
        <f>[31]Janeiro!$C$27</f>
        <v>36.799999999999997</v>
      </c>
      <c r="Y35" s="11">
        <f>[31]Janeiro!$C$28</f>
        <v>34.4</v>
      </c>
      <c r="Z35" s="11">
        <f>[31]Janeiro!$C$29</f>
        <v>34.5</v>
      </c>
      <c r="AA35" s="11">
        <f>[31]Janeiro!$C$30</f>
        <v>34.9</v>
      </c>
      <c r="AB35" s="11">
        <f>[31]Janeiro!$C$31</f>
        <v>32.4</v>
      </c>
      <c r="AC35" s="11">
        <f>[31]Janeiro!$C$32</f>
        <v>31.5</v>
      </c>
      <c r="AD35" s="11">
        <f>[31]Janeiro!$C$33</f>
        <v>34.1</v>
      </c>
      <c r="AE35" s="11">
        <f>[31]Janeiro!$C$34</f>
        <v>34.9</v>
      </c>
      <c r="AF35" s="11">
        <f>[31]Janeiro!$C$35</f>
        <v>35.700000000000003</v>
      </c>
      <c r="AG35" s="133">
        <f t="shared" si="13"/>
        <v>36.799999999999997</v>
      </c>
      <c r="AH35" s="94">
        <f t="shared" si="14"/>
        <v>33.493548387096773</v>
      </c>
    </row>
    <row r="36" spans="1:39" x14ac:dyDescent="0.2">
      <c r="A36" s="58" t="s">
        <v>144</v>
      </c>
      <c r="B36" s="11">
        <f>[32]Janeiro!$C$5</f>
        <v>34.1</v>
      </c>
      <c r="C36" s="11">
        <f>[32]Janeiro!$C$6</f>
        <v>33.6</v>
      </c>
      <c r="D36" s="11">
        <f>[32]Janeiro!$C$7</f>
        <v>34.799999999999997</v>
      </c>
      <c r="E36" s="11">
        <f>[32]Janeiro!$C$8</f>
        <v>35.5</v>
      </c>
      <c r="F36" s="11">
        <f>[32]Janeiro!$C$9</f>
        <v>28.9</v>
      </c>
      <c r="G36" s="11">
        <f>[32]Janeiro!$C$10</f>
        <v>31.9</v>
      </c>
      <c r="H36" s="11">
        <f>[32]Janeiro!$C$11</f>
        <v>32.4</v>
      </c>
      <c r="I36" s="11">
        <f>[32]Janeiro!$C$12</f>
        <v>33.299999999999997</v>
      </c>
      <c r="J36" s="11">
        <f>[32]Janeiro!$C$13</f>
        <v>35.6</v>
      </c>
      <c r="K36" s="11">
        <f>[32]Janeiro!$C$14</f>
        <v>34.4</v>
      </c>
      <c r="L36" s="11">
        <f>[32]Janeiro!$C$15</f>
        <v>35</v>
      </c>
      <c r="M36" s="11">
        <f>[32]Janeiro!$C$16</f>
        <v>32.9</v>
      </c>
      <c r="N36" s="11">
        <f>[32]Janeiro!$C$17</f>
        <v>34.6</v>
      </c>
      <c r="O36" s="11">
        <f>[32]Janeiro!$C$18</f>
        <v>35.9</v>
      </c>
      <c r="P36" s="11">
        <f>[32]Janeiro!$C$19</f>
        <v>35.4</v>
      </c>
      <c r="Q36" s="11">
        <f>[32]Janeiro!$C$20</f>
        <v>35.6</v>
      </c>
      <c r="R36" s="11">
        <f>[32]Janeiro!$C$21</f>
        <v>36.9</v>
      </c>
      <c r="S36" s="11">
        <f>[32]Janeiro!$C$22</f>
        <v>28.8</v>
      </c>
      <c r="T36" s="11">
        <f>[32]Janeiro!$C$23</f>
        <v>31.1</v>
      </c>
      <c r="U36" s="11">
        <f>[32]Janeiro!$C$24</f>
        <v>30.8</v>
      </c>
      <c r="V36" s="11">
        <f>[32]Janeiro!$C$25</f>
        <v>34.4</v>
      </c>
      <c r="W36" s="11">
        <f>[32]Janeiro!$C$26</f>
        <v>37.299999999999997</v>
      </c>
      <c r="X36" s="11">
        <f>[32]Janeiro!$C$27</f>
        <v>38.700000000000003</v>
      </c>
      <c r="Y36" s="11">
        <f>[32]Janeiro!$C$28</f>
        <v>33.799999999999997</v>
      </c>
      <c r="Z36" s="11">
        <f>[32]Janeiro!$C$29</f>
        <v>35.5</v>
      </c>
      <c r="AA36" s="11">
        <f>[32]Janeiro!$C$30</f>
        <v>34.4</v>
      </c>
      <c r="AB36" s="11">
        <f>[32]Janeiro!$C$31</f>
        <v>32.4</v>
      </c>
      <c r="AC36" s="11">
        <f>[32]Janeiro!$C$32</f>
        <v>33.1</v>
      </c>
      <c r="AD36" s="11">
        <f>[32]Janeiro!$C$33</f>
        <v>35.799999999999997</v>
      </c>
      <c r="AE36" s="11">
        <f>[32]Janeiro!$C$34</f>
        <v>35.299999999999997</v>
      </c>
      <c r="AF36" s="11">
        <f>[32]Janeiro!$C$35</f>
        <v>34.799999999999997</v>
      </c>
      <c r="AG36" s="133">
        <f>MAX(B36:AF36)</f>
        <v>38.700000000000003</v>
      </c>
      <c r="AH36" s="94">
        <f>AVERAGE(B36:AF36)</f>
        <v>34.096774193548377</v>
      </c>
      <c r="AL36" t="s">
        <v>47</v>
      </c>
    </row>
    <row r="37" spans="1:39" x14ac:dyDescent="0.2">
      <c r="A37" s="58" t="s">
        <v>14</v>
      </c>
      <c r="B37" s="11">
        <f>[33]Janeiro!$C$5</f>
        <v>33.1</v>
      </c>
      <c r="C37" s="11">
        <f>[33]Janeiro!$C$6</f>
        <v>34.4</v>
      </c>
      <c r="D37" s="11">
        <f>[33]Janeiro!$C$7</f>
        <v>36.299999999999997</v>
      </c>
      <c r="E37" s="11">
        <f>[33]Janeiro!$C$8</f>
        <v>28.1</v>
      </c>
      <c r="F37" s="11">
        <f>[33]Janeiro!$C$9</f>
        <v>27.4</v>
      </c>
      <c r="G37" s="11">
        <f>[33]Janeiro!$C$10</f>
        <v>31.2</v>
      </c>
      <c r="H37" s="11">
        <f>[33]Janeiro!$C$11</f>
        <v>34.1</v>
      </c>
      <c r="I37" s="11">
        <f>[33]Janeiro!$C$12</f>
        <v>35.1</v>
      </c>
      <c r="J37" s="11">
        <f>[33]Janeiro!$C$13</f>
        <v>35.4</v>
      </c>
      <c r="K37" s="11">
        <f>[33]Janeiro!$C$14</f>
        <v>34.6</v>
      </c>
      <c r="L37" s="11">
        <f>[33]Janeiro!$C$15</f>
        <v>34.1</v>
      </c>
      <c r="M37" s="11">
        <f>[33]Janeiro!$C$16</f>
        <v>34</v>
      </c>
      <c r="N37" s="11">
        <f>[33]Janeiro!$C$17</f>
        <v>35.200000000000003</v>
      </c>
      <c r="O37" s="11">
        <f>[33]Janeiro!$C$18</f>
        <v>35.9</v>
      </c>
      <c r="P37" s="11">
        <f>[33]Janeiro!$C$19</f>
        <v>36.1</v>
      </c>
      <c r="Q37" s="11">
        <f>[33]Janeiro!$C$20</f>
        <v>36.4</v>
      </c>
      <c r="R37" s="11">
        <f>[33]Janeiro!$C$21</f>
        <v>36.700000000000003</v>
      </c>
      <c r="S37" s="11">
        <f>[33]Janeiro!$C$22</f>
        <v>34.6</v>
      </c>
      <c r="T37" s="11">
        <f>[33]Janeiro!$C$23</f>
        <v>34.1</v>
      </c>
      <c r="U37" s="11">
        <f>[33]Janeiro!$C$24</f>
        <v>35.299999999999997</v>
      </c>
      <c r="V37" s="11">
        <f>[33]Janeiro!$C$25</f>
        <v>35.4</v>
      </c>
      <c r="W37" s="11">
        <f>[33]Janeiro!$C$26</f>
        <v>37.6</v>
      </c>
      <c r="X37" s="11">
        <f>[33]Janeiro!$C$27</f>
        <v>38.299999999999997</v>
      </c>
      <c r="Y37" s="11">
        <f>[33]Janeiro!$C$28</f>
        <v>35.9</v>
      </c>
      <c r="Z37" s="11">
        <f>[33]Janeiro!$C$29</f>
        <v>36</v>
      </c>
      <c r="AA37" s="11">
        <f>[33]Janeiro!$C$30</f>
        <v>32.6</v>
      </c>
      <c r="AB37" s="11">
        <f>[33]Janeiro!$C$31</f>
        <v>27.2</v>
      </c>
      <c r="AC37" s="11">
        <f>[33]Janeiro!$C$32</f>
        <v>34.6</v>
      </c>
      <c r="AD37" s="11">
        <f>[33]Janeiro!$C$33</f>
        <v>36.4</v>
      </c>
      <c r="AE37" s="11">
        <f>[33]Janeiro!$C$34</f>
        <v>37.299999999999997</v>
      </c>
      <c r="AF37" s="11">
        <f>[33]Janeiro!$C$35</f>
        <v>37.299999999999997</v>
      </c>
      <c r="AG37" s="133">
        <f t="shared" ref="AG37" si="15">MAX(B37:AF37)</f>
        <v>38.299999999999997</v>
      </c>
      <c r="AH37" s="94">
        <f t="shared" ref="AH37" si="16">AVERAGE(B37:AF37)</f>
        <v>34.538709677419355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[34]Janeiro!$C$5</f>
        <v>31.9</v>
      </c>
      <c r="C38" s="11">
        <f>[34]Janeiro!$C$6</f>
        <v>31.5</v>
      </c>
      <c r="D38" s="11">
        <f>[34]Janeiro!$C$7</f>
        <v>31</v>
      </c>
      <c r="E38" s="11">
        <f>[34]Janeiro!$C$8</f>
        <v>33.200000000000003</v>
      </c>
      <c r="F38" s="11">
        <f>[34]Janeiro!$C$9</f>
        <v>30.7</v>
      </c>
      <c r="G38" s="11">
        <f>[34]Janeiro!$C$10</f>
        <v>32</v>
      </c>
      <c r="H38" s="11">
        <f>[34]Janeiro!$C$11</f>
        <v>32</v>
      </c>
      <c r="I38" s="11">
        <f>[34]Janeiro!$C$12</f>
        <v>31.6</v>
      </c>
      <c r="J38" s="11">
        <f>[34]Janeiro!$C$13</f>
        <v>31.6</v>
      </c>
      <c r="K38" s="11">
        <f>[34]Janeiro!$C$14</f>
        <v>30.9</v>
      </c>
      <c r="L38" s="11">
        <f>[34]Janeiro!$C$15</f>
        <v>33</v>
      </c>
      <c r="M38" s="11">
        <f>[34]Janeiro!$C$16</f>
        <v>31.1</v>
      </c>
      <c r="N38" s="11">
        <f>[34]Janeiro!$C$17</f>
        <v>30.9</v>
      </c>
      <c r="O38" s="11">
        <f>[34]Janeiro!$C$18</f>
        <v>32.200000000000003</v>
      </c>
      <c r="P38" s="11">
        <f>[34]Janeiro!$C$19</f>
        <v>31.7</v>
      </c>
      <c r="Q38" s="11">
        <f>[34]Janeiro!$C$20</f>
        <v>30</v>
      </c>
      <c r="R38" s="11">
        <f>[34]Janeiro!$C$21</f>
        <v>32.700000000000003</v>
      </c>
      <c r="S38" s="11">
        <f>[34]Janeiro!$C$22</f>
        <v>29.3</v>
      </c>
      <c r="T38" s="11">
        <f>[34]Janeiro!$C$23</f>
        <v>29.7</v>
      </c>
      <c r="U38" s="11">
        <f>[34]Janeiro!$C$24</f>
        <v>29.9</v>
      </c>
      <c r="V38" s="11">
        <f>[34]Janeiro!$C$25</f>
        <v>30</v>
      </c>
      <c r="W38" s="11">
        <f>[34]Janeiro!$C$26</f>
        <v>30.2</v>
      </c>
      <c r="X38" s="11">
        <f>[34]Janeiro!$C$27</f>
        <v>31</v>
      </c>
      <c r="Y38" s="11">
        <f>[34]Janeiro!$C$28</f>
        <v>31.1</v>
      </c>
      <c r="Z38" s="11">
        <f>[34]Janeiro!$C$29</f>
        <v>30.9</v>
      </c>
      <c r="AA38" s="11">
        <f>[34]Janeiro!$C$30</f>
        <v>30.3</v>
      </c>
      <c r="AB38" s="11">
        <f>[34]Janeiro!$C$31</f>
        <v>29.9</v>
      </c>
      <c r="AC38" s="11">
        <f>[34]Janeiro!$C$32</f>
        <v>30.8</v>
      </c>
      <c r="AD38" s="11">
        <f>[34]Janeiro!$C$33</f>
        <v>31.6</v>
      </c>
      <c r="AE38" s="11">
        <f>[34]Janeiro!$C$34</f>
        <v>31</v>
      </c>
      <c r="AF38" s="11">
        <f>[34]Janeiro!$C$35</f>
        <v>28.9</v>
      </c>
      <c r="AG38" s="133">
        <f>MAX(B38:AF38)</f>
        <v>33.200000000000003</v>
      </c>
      <c r="AH38" s="94">
        <f>AVERAGE(B38:AF38)</f>
        <v>31.051612903225802</v>
      </c>
    </row>
    <row r="39" spans="1:39" x14ac:dyDescent="0.2">
      <c r="A39" s="58" t="s">
        <v>15</v>
      </c>
      <c r="B39" s="11">
        <f>[35]Janeiro!$C$5</f>
        <v>31.4</v>
      </c>
      <c r="C39" s="11">
        <f>[35]Janeiro!$C$6</f>
        <v>31.4</v>
      </c>
      <c r="D39" s="11">
        <f>[35]Janeiro!$C$7</f>
        <v>32.5</v>
      </c>
      <c r="E39" s="11">
        <f>[35]Janeiro!$C$8</f>
        <v>32.9</v>
      </c>
      <c r="F39" s="11">
        <f>[35]Janeiro!$C$9</f>
        <v>28.3</v>
      </c>
      <c r="G39" s="11">
        <f>[35]Janeiro!$C$10</f>
        <v>31.5</v>
      </c>
      <c r="H39" s="11">
        <f>[35]Janeiro!$C$11</f>
        <v>31.3</v>
      </c>
      <c r="I39" s="11">
        <f>[35]Janeiro!$C$12</f>
        <v>28.5</v>
      </c>
      <c r="J39" s="11">
        <f>[35]Janeiro!$C$13</f>
        <v>31.7</v>
      </c>
      <c r="K39" s="11">
        <f>[35]Janeiro!$C$14</f>
        <v>32.299999999999997</v>
      </c>
      <c r="L39" s="11">
        <f>[35]Janeiro!$C$15</f>
        <v>30.4</v>
      </c>
      <c r="M39" s="11">
        <f>[35]Janeiro!$C$16</f>
        <v>29.2</v>
      </c>
      <c r="N39" s="11">
        <f>[35]Janeiro!$C$17</f>
        <v>31.6</v>
      </c>
      <c r="O39" s="11">
        <f>[35]Janeiro!$C$18</f>
        <v>32.299999999999997</v>
      </c>
      <c r="P39" s="11">
        <f>[35]Janeiro!$C$19</f>
        <v>32.299999999999997</v>
      </c>
      <c r="Q39" s="11">
        <f>[35]Janeiro!$C$20</f>
        <v>33.5</v>
      </c>
      <c r="R39" s="11">
        <f>[35]Janeiro!$C$21</f>
        <v>33.9</v>
      </c>
      <c r="S39" s="11">
        <f>[35]Janeiro!$C$22</f>
        <v>31.8</v>
      </c>
      <c r="T39" s="11">
        <f>[35]Janeiro!$C$23</f>
        <v>26</v>
      </c>
      <c r="U39" s="11">
        <f>[35]Janeiro!$C$24</f>
        <v>29.4</v>
      </c>
      <c r="V39" s="11">
        <f>[35]Janeiro!$C$25</f>
        <v>32.799999999999997</v>
      </c>
      <c r="W39" s="11">
        <f>[35]Janeiro!$C$26</f>
        <v>34.6</v>
      </c>
      <c r="X39" s="11">
        <f>[35]Janeiro!$C$27</f>
        <v>35.799999999999997</v>
      </c>
      <c r="Y39" s="11">
        <f>[35]Janeiro!$C$28</f>
        <v>33.9</v>
      </c>
      <c r="Z39" s="11">
        <f>[35]Janeiro!$C$29</f>
        <v>33.799999999999997</v>
      </c>
      <c r="AA39" s="11">
        <f>[35]Janeiro!$C$30</f>
        <v>32.299999999999997</v>
      </c>
      <c r="AB39" s="11">
        <f>[35]Janeiro!$C$31</f>
        <v>31</v>
      </c>
      <c r="AC39" s="11">
        <f>[35]Janeiro!$C$32</f>
        <v>28.9</v>
      </c>
      <c r="AD39" s="11">
        <f>[35]Janeiro!$C$33</f>
        <v>30.6</v>
      </c>
      <c r="AE39" s="11">
        <f>[35]Janeiro!$C$34</f>
        <v>32.799999999999997</v>
      </c>
      <c r="AF39" s="11">
        <f>[35]Janeiro!$C$35</f>
        <v>33.299999999999997</v>
      </c>
      <c r="AG39" s="133">
        <f t="shared" ref="AG39:AG40" si="17">MAX(B39:AF39)</f>
        <v>35.799999999999997</v>
      </c>
      <c r="AH39" s="94">
        <f t="shared" ref="AH39:AH40" si="18">AVERAGE(B39:AF39)</f>
        <v>31.677419354838698</v>
      </c>
      <c r="AI39" s="12" t="s">
        <v>47</v>
      </c>
      <c r="AL39" t="s">
        <v>47</v>
      </c>
    </row>
    <row r="40" spans="1:39" x14ac:dyDescent="0.2">
      <c r="A40" s="58" t="s">
        <v>16</v>
      </c>
      <c r="B40" s="11">
        <f>[36]Janeiro!$C$5</f>
        <v>34.5</v>
      </c>
      <c r="C40" s="11">
        <f>[36]Janeiro!$C$6</f>
        <v>35.299999999999997</v>
      </c>
      <c r="D40" s="11">
        <f>[36]Janeiro!$C$7</f>
        <v>36.5</v>
      </c>
      <c r="E40" s="11">
        <f>[36]Janeiro!$C$8</f>
        <v>37.200000000000003</v>
      </c>
      <c r="F40" s="11">
        <f>[36]Janeiro!$C$9</f>
        <v>33.200000000000003</v>
      </c>
      <c r="G40" s="11">
        <f>[36]Janeiro!$C$10</f>
        <v>35.9</v>
      </c>
      <c r="H40" s="11">
        <f>[36]Janeiro!$C$11</f>
        <v>34.5</v>
      </c>
      <c r="I40" s="11">
        <f>[36]Janeiro!$C$12</f>
        <v>34.9</v>
      </c>
      <c r="J40" s="11">
        <f>[36]Janeiro!$C$13</f>
        <v>36.4</v>
      </c>
      <c r="K40" s="11">
        <f>[36]Janeiro!$C$14</f>
        <v>36.6</v>
      </c>
      <c r="L40" s="11">
        <f>[36]Janeiro!$C$15</f>
        <v>34.5</v>
      </c>
      <c r="M40" s="11">
        <f>[36]Janeiro!$C$16</f>
        <v>33.1</v>
      </c>
      <c r="N40" s="11">
        <f>[36]Janeiro!$C$17</f>
        <v>35.200000000000003</v>
      </c>
      <c r="O40" s="11">
        <f>[36]Janeiro!$C$18</f>
        <v>36.1</v>
      </c>
      <c r="P40" s="11">
        <f>[36]Janeiro!$C$19</f>
        <v>37.6</v>
      </c>
      <c r="Q40" s="11">
        <f>[36]Janeiro!$C$20</f>
        <v>38.799999999999997</v>
      </c>
      <c r="R40" s="11">
        <f>[36]Janeiro!$C$21</f>
        <v>39.200000000000003</v>
      </c>
      <c r="S40" s="11">
        <f>[36]Janeiro!$C$22</f>
        <v>34.799999999999997</v>
      </c>
      <c r="T40" s="11">
        <f>[36]Janeiro!$C$23</f>
        <v>30.5</v>
      </c>
      <c r="U40" s="11">
        <f>[36]Janeiro!$C$24</f>
        <v>33.200000000000003</v>
      </c>
      <c r="V40" s="11">
        <f>[36]Janeiro!$C$25</f>
        <v>37.6</v>
      </c>
      <c r="W40" s="11">
        <f>[36]Janeiro!$C$26</f>
        <v>39.9</v>
      </c>
      <c r="X40" s="11">
        <f>[36]Janeiro!$C$27</f>
        <v>41.3</v>
      </c>
      <c r="Y40" s="11">
        <f>[36]Janeiro!$C$28</f>
        <v>41</v>
      </c>
      <c r="Z40" s="11">
        <f>[36]Janeiro!$C$29</f>
        <v>40</v>
      </c>
      <c r="AA40" s="11">
        <f>[36]Janeiro!$C$30</f>
        <v>40.5</v>
      </c>
      <c r="AB40" s="11">
        <f>[36]Janeiro!$C$31</f>
        <v>39.1</v>
      </c>
      <c r="AC40" s="11">
        <f>[36]Janeiro!$C$32</f>
        <v>36.200000000000003</v>
      </c>
      <c r="AD40" s="11">
        <f>[36]Janeiro!$C$33</f>
        <v>36.9</v>
      </c>
      <c r="AE40" s="11">
        <f>[36]Janeiro!$C$34</f>
        <v>38.5</v>
      </c>
      <c r="AF40" s="11">
        <f>[36]Janeiro!$C$35</f>
        <v>39.9</v>
      </c>
      <c r="AG40" s="133">
        <f t="shared" si="17"/>
        <v>41.3</v>
      </c>
      <c r="AH40" s="94">
        <f t="shared" si="18"/>
        <v>36.738709677419358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[37]Janeiro!$C$5</f>
        <v>31.3</v>
      </c>
      <c r="C41" s="11">
        <f>[37]Janeiro!$C$6</f>
        <v>33</v>
      </c>
      <c r="D41" s="11">
        <f>[37]Janeiro!$C$7</f>
        <v>34.9</v>
      </c>
      <c r="E41" s="11">
        <f>[37]Janeiro!$C$8</f>
        <v>35.700000000000003</v>
      </c>
      <c r="F41" s="11">
        <f>[37]Janeiro!$C$9</f>
        <v>27.6</v>
      </c>
      <c r="G41" s="11">
        <f>[37]Janeiro!$C$10</f>
        <v>32.6</v>
      </c>
      <c r="H41" s="11">
        <f>[37]Janeiro!$C$11</f>
        <v>32.9</v>
      </c>
      <c r="I41" s="11">
        <f>[37]Janeiro!$C$12</f>
        <v>33.6</v>
      </c>
      <c r="J41" s="11">
        <f>[37]Janeiro!$C$13</f>
        <v>34.700000000000003</v>
      </c>
      <c r="K41" s="11">
        <f>[37]Janeiro!$C$14</f>
        <v>34.700000000000003</v>
      </c>
      <c r="L41" s="11">
        <f>[37]Janeiro!$C$15</f>
        <v>34.1</v>
      </c>
      <c r="M41" s="11">
        <f>[37]Janeiro!$C$16</f>
        <v>33.4</v>
      </c>
      <c r="N41" s="11">
        <f>[37]Janeiro!$C$17</f>
        <v>34.799999999999997</v>
      </c>
      <c r="O41" s="11">
        <f>[37]Janeiro!$C$18</f>
        <v>35.6</v>
      </c>
      <c r="P41" s="11">
        <f>[37]Janeiro!$C$19</f>
        <v>34.200000000000003</v>
      </c>
      <c r="Q41" s="11">
        <f>[37]Janeiro!$C$20</f>
        <v>36.299999999999997</v>
      </c>
      <c r="R41" s="11">
        <f>[37]Janeiro!$C$21</f>
        <v>36.299999999999997</v>
      </c>
      <c r="S41" s="11">
        <f>[37]Janeiro!$C$22</f>
        <v>29.5</v>
      </c>
      <c r="T41" s="11">
        <f>[37]Janeiro!$C$23</f>
        <v>31.5</v>
      </c>
      <c r="U41" s="11">
        <f>[37]Janeiro!$C$24</f>
        <v>33.1</v>
      </c>
      <c r="V41" s="11">
        <f>[37]Janeiro!$C$25</f>
        <v>35.200000000000003</v>
      </c>
      <c r="W41" s="11">
        <f>[37]Janeiro!$C$26</f>
        <v>37</v>
      </c>
      <c r="X41" s="11">
        <f>[37]Janeiro!$C$27</f>
        <v>38.799999999999997</v>
      </c>
      <c r="Y41" s="11">
        <f>[37]Janeiro!$C$28</f>
        <v>35.6</v>
      </c>
      <c r="Z41" s="11">
        <f>[37]Janeiro!$C$29</f>
        <v>34.200000000000003</v>
      </c>
      <c r="AA41" s="11">
        <f>[37]Janeiro!$C$30</f>
        <v>33.4</v>
      </c>
      <c r="AB41" s="11">
        <f>[37]Janeiro!$C$31</f>
        <v>30.9</v>
      </c>
      <c r="AC41" s="11">
        <f>[37]Janeiro!$C$32</f>
        <v>30</v>
      </c>
      <c r="AD41" s="11">
        <f>[37]Janeiro!$C$33</f>
        <v>34.700000000000003</v>
      </c>
      <c r="AE41" s="11">
        <f>[37]Janeiro!$C$34</f>
        <v>35.299999999999997</v>
      </c>
      <c r="AF41" s="11">
        <f>[37]Janeiro!$C$35</f>
        <v>35.4</v>
      </c>
      <c r="AG41" s="133">
        <f>MAX(B41:AF41)</f>
        <v>38.799999999999997</v>
      </c>
      <c r="AH41" s="94">
        <f>AVERAGE(B41:AF41)</f>
        <v>33.880645161290325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[38]Janeiro!$C$5</f>
        <v>33.200000000000003</v>
      </c>
      <c r="C42" s="11">
        <f>[38]Janeiro!$C$6</f>
        <v>32.799999999999997</v>
      </c>
      <c r="D42" s="11">
        <f>[38]Janeiro!$C$7</f>
        <v>33.9</v>
      </c>
      <c r="E42" s="11">
        <f>[38]Janeiro!$C$8</f>
        <v>33.799999999999997</v>
      </c>
      <c r="F42" s="11">
        <f>[38]Janeiro!$C$9</f>
        <v>28.3</v>
      </c>
      <c r="G42" s="11">
        <f>[38]Janeiro!$C$10</f>
        <v>33.6</v>
      </c>
      <c r="H42" s="11">
        <f>[38]Janeiro!$C$11</f>
        <v>30.4</v>
      </c>
      <c r="I42" s="11">
        <f>[38]Janeiro!$C$12</f>
        <v>31.4</v>
      </c>
      <c r="J42" s="11">
        <f>[38]Janeiro!$C$13</f>
        <v>34.200000000000003</v>
      </c>
      <c r="K42" s="11">
        <f>[38]Janeiro!$C$14</f>
        <v>33.5</v>
      </c>
      <c r="L42" s="11">
        <f>[38]Janeiro!$C$15</f>
        <v>33.5</v>
      </c>
      <c r="M42" s="11">
        <f>[38]Janeiro!$C$16</f>
        <v>32.6</v>
      </c>
      <c r="N42" s="11">
        <f>[38]Janeiro!$C$17</f>
        <v>33.299999999999997</v>
      </c>
      <c r="O42" s="11">
        <f>[38]Janeiro!$C$18</f>
        <v>33.9</v>
      </c>
      <c r="P42" s="11">
        <f>[38]Janeiro!$C$19</f>
        <v>33.799999999999997</v>
      </c>
      <c r="Q42" s="11">
        <f>[38]Janeiro!$C$20</f>
        <v>34.700000000000003</v>
      </c>
      <c r="R42" s="11">
        <f>[38]Janeiro!$C$21</f>
        <v>35.4</v>
      </c>
      <c r="S42" s="11">
        <f>[38]Janeiro!$C$22</f>
        <v>30.7</v>
      </c>
      <c r="T42" s="11">
        <f>[38]Janeiro!$C$23</f>
        <v>31.2</v>
      </c>
      <c r="U42" s="11">
        <f>[38]Janeiro!$C$24</f>
        <v>31.6</v>
      </c>
      <c r="V42" s="11">
        <f>[38]Janeiro!$C$25</f>
        <v>33.700000000000003</v>
      </c>
      <c r="W42" s="11">
        <f>[38]Janeiro!$C$26</f>
        <v>37</v>
      </c>
      <c r="X42" s="11">
        <f>[38]Janeiro!$C$27</f>
        <v>38</v>
      </c>
      <c r="Y42" s="11">
        <f>[38]Janeiro!$C$28</f>
        <v>33.9</v>
      </c>
      <c r="Z42" s="11">
        <f>[38]Janeiro!$C$29</f>
        <v>36.1</v>
      </c>
      <c r="AA42" s="11">
        <f>[38]Janeiro!$C$30</f>
        <v>35.6</v>
      </c>
      <c r="AB42" s="11">
        <f>[38]Janeiro!$C$31</f>
        <v>32.6</v>
      </c>
      <c r="AC42" s="11">
        <f>[38]Janeiro!$C$32</f>
        <v>32.700000000000003</v>
      </c>
      <c r="AD42" s="11">
        <f>[38]Janeiro!$C$33</f>
        <v>35.299999999999997</v>
      </c>
      <c r="AE42" s="11">
        <f>[38]Janeiro!$C$34</f>
        <v>35.4</v>
      </c>
      <c r="AF42" s="11">
        <f>[38]Janeiro!$C$35</f>
        <v>37.6</v>
      </c>
      <c r="AG42" s="133">
        <f t="shared" ref="AG42:AG43" si="19">MAX(B42:AF42)</f>
        <v>38</v>
      </c>
      <c r="AH42" s="94">
        <f t="shared" ref="AH42:AH43" si="20">AVERAGE(B42:AF42)</f>
        <v>33.667741935483875</v>
      </c>
      <c r="AM42" t="s">
        <v>47</v>
      </c>
    </row>
    <row r="43" spans="1:39" x14ac:dyDescent="0.2">
      <c r="A43" s="58" t="s">
        <v>157</v>
      </c>
      <c r="B43" s="11">
        <f>[39]Janeiro!$C$5</f>
        <v>33.299999999999997</v>
      </c>
      <c r="C43" s="11">
        <f>[39]Janeiro!$C$6</f>
        <v>34.299999999999997</v>
      </c>
      <c r="D43" s="11">
        <f>[39]Janeiro!$C$7</f>
        <v>35.700000000000003</v>
      </c>
      <c r="E43" s="11">
        <f>[39]Janeiro!$C$8</f>
        <v>35</v>
      </c>
      <c r="F43" s="11">
        <f>[39]Janeiro!$C$9</f>
        <v>29.4</v>
      </c>
      <c r="G43" s="11">
        <f>[39]Janeiro!$C$10</f>
        <v>32.4</v>
      </c>
      <c r="H43" s="11">
        <f>[39]Janeiro!$C$11</f>
        <v>34.4</v>
      </c>
      <c r="I43" s="11">
        <f>[39]Janeiro!$C$12</f>
        <v>33.9</v>
      </c>
      <c r="J43" s="11">
        <f>[39]Janeiro!$C$13</f>
        <v>35.5</v>
      </c>
      <c r="K43" s="11">
        <f>[39]Janeiro!$C$14</f>
        <v>35.1</v>
      </c>
      <c r="L43" s="11">
        <f>[39]Janeiro!$C$15</f>
        <v>36.299999999999997</v>
      </c>
      <c r="M43" s="11">
        <f>[39]Janeiro!$C$16</f>
        <v>34</v>
      </c>
      <c r="N43" s="11">
        <f>[39]Janeiro!$C$17</f>
        <v>34.700000000000003</v>
      </c>
      <c r="O43" s="11">
        <f>[39]Janeiro!$C$18</f>
        <v>35.200000000000003</v>
      </c>
      <c r="P43" s="11">
        <f>[39]Janeiro!$C$19</f>
        <v>36.5</v>
      </c>
      <c r="Q43" s="11">
        <f>[39]Janeiro!$C$20</f>
        <v>36.1</v>
      </c>
      <c r="R43" s="11">
        <f>[39]Janeiro!$C$21</f>
        <v>37</v>
      </c>
      <c r="S43" s="11">
        <f>[39]Janeiro!$C$22</f>
        <v>31.5</v>
      </c>
      <c r="T43" s="11">
        <f>[39]Janeiro!$C$23</f>
        <v>33.1</v>
      </c>
      <c r="U43" s="11">
        <f>[39]Janeiro!$C$24</f>
        <v>32</v>
      </c>
      <c r="V43" s="11">
        <f>[39]Janeiro!$C$25</f>
        <v>36</v>
      </c>
      <c r="W43" s="11">
        <f>[39]Janeiro!$C$26</f>
        <v>37.5</v>
      </c>
      <c r="X43" s="11">
        <f>[39]Janeiro!$C$27</f>
        <v>38.6</v>
      </c>
      <c r="Y43" s="11">
        <f>[39]Janeiro!$C$28</f>
        <v>34.9</v>
      </c>
      <c r="Z43" s="11">
        <f>[39]Janeiro!$C$29</f>
        <v>35.5</v>
      </c>
      <c r="AA43" s="11">
        <f>[39]Janeiro!$C$30</f>
        <v>34</v>
      </c>
      <c r="AB43" s="11">
        <f>[39]Janeiro!$C$31</f>
        <v>31.5</v>
      </c>
      <c r="AC43" s="11">
        <f>[39]Janeiro!$C$32</f>
        <v>33.299999999999997</v>
      </c>
      <c r="AD43" s="11">
        <f>[39]Janeiro!$C$33</f>
        <v>36.9</v>
      </c>
      <c r="AE43" s="11">
        <f>[39]Janeiro!$C$34</f>
        <v>36.200000000000003</v>
      </c>
      <c r="AF43" s="11">
        <f>[39]Janeiro!$C$35</f>
        <v>35.4</v>
      </c>
      <c r="AG43" s="133">
        <f t="shared" si="19"/>
        <v>38.6</v>
      </c>
      <c r="AH43" s="94">
        <f t="shared" si="20"/>
        <v>34.683870967741939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[40]Janeiro!$C$5</f>
        <v>29.4</v>
      </c>
      <c r="C44" s="11">
        <f>[40]Janeiro!$C$6</f>
        <v>30.2</v>
      </c>
      <c r="D44" s="11">
        <f>[40]Janeiro!$C$7</f>
        <v>31.7</v>
      </c>
      <c r="E44" s="11">
        <f>[40]Janeiro!$C$8</f>
        <v>31.6</v>
      </c>
      <c r="F44" s="11">
        <f>[40]Janeiro!$C$9</f>
        <v>28.6</v>
      </c>
      <c r="G44" s="11">
        <f>[40]Janeiro!$C$10</f>
        <v>30.9</v>
      </c>
      <c r="H44" s="11">
        <f>[40]Janeiro!$C$11</f>
        <v>28.7</v>
      </c>
      <c r="I44" s="11">
        <f>[40]Janeiro!$C$12</f>
        <v>29.4</v>
      </c>
      <c r="J44" s="11">
        <f>[40]Janeiro!$C$13</f>
        <v>32.1</v>
      </c>
      <c r="K44" s="11">
        <f>[40]Janeiro!$C$14</f>
        <v>31.9</v>
      </c>
      <c r="L44" s="11">
        <f>[40]Janeiro!$C$15</f>
        <v>31.4</v>
      </c>
      <c r="M44" s="11">
        <f>[40]Janeiro!$C$16</f>
        <v>30</v>
      </c>
      <c r="N44" s="11">
        <f>[40]Janeiro!$C$17</f>
        <v>31.8</v>
      </c>
      <c r="O44" s="11">
        <f>[40]Janeiro!$C$18</f>
        <v>32.9</v>
      </c>
      <c r="P44" s="11">
        <f>[40]Janeiro!$C$19</f>
        <v>32.6</v>
      </c>
      <c r="Q44" s="11">
        <f>[40]Janeiro!$C$20</f>
        <v>32.9</v>
      </c>
      <c r="R44" s="11">
        <f>[40]Janeiro!$C$21</f>
        <v>33.700000000000003</v>
      </c>
      <c r="S44" s="11">
        <f>[40]Janeiro!$C$22</f>
        <v>29.3</v>
      </c>
      <c r="T44" s="11">
        <f>[40]Janeiro!$C$23</f>
        <v>29.8</v>
      </c>
      <c r="U44" s="11">
        <f>[40]Janeiro!$C$24</f>
        <v>31.2</v>
      </c>
      <c r="V44" s="11">
        <f>[40]Janeiro!$C$25</f>
        <v>32.4</v>
      </c>
      <c r="W44" s="11">
        <f>[40]Janeiro!$C$26</f>
        <v>34.6</v>
      </c>
      <c r="X44" s="11">
        <f>[40]Janeiro!$C$27</f>
        <v>36.200000000000003</v>
      </c>
      <c r="Y44" s="11">
        <f>[40]Janeiro!$C$28</f>
        <v>32.799999999999997</v>
      </c>
      <c r="Z44" s="11">
        <f>[40]Janeiro!$C$29</f>
        <v>31.5</v>
      </c>
      <c r="AA44" s="11">
        <f>[40]Janeiro!$C$30</f>
        <v>30.1</v>
      </c>
      <c r="AB44" s="11">
        <f>[40]Janeiro!$C$31</f>
        <v>29</v>
      </c>
      <c r="AC44" s="11">
        <f>[40]Janeiro!$C$32</f>
        <v>29.4</v>
      </c>
      <c r="AD44" s="11">
        <f>[40]Janeiro!$C$33</f>
        <v>30.4</v>
      </c>
      <c r="AE44" s="11">
        <f>[40]Janeiro!$C$34</f>
        <v>32.4</v>
      </c>
      <c r="AF44" s="11">
        <f>[40]Janeiro!$C$35</f>
        <v>33.299999999999997</v>
      </c>
      <c r="AG44" s="133">
        <f t="shared" ref="AG44:AG45" si="21">MAX(B44:AF44)</f>
        <v>36.200000000000003</v>
      </c>
      <c r="AH44" s="94">
        <f t="shared" ref="AH44:AH45" si="22">AVERAGE(B44:AF44)</f>
        <v>31.36129032258064</v>
      </c>
      <c r="AJ44" s="12" t="s">
        <v>47</v>
      </c>
      <c r="AL44" t="s">
        <v>47</v>
      </c>
    </row>
    <row r="45" spans="1:39" x14ac:dyDescent="0.2">
      <c r="A45" s="58" t="s">
        <v>162</v>
      </c>
      <c r="B45" s="11">
        <f>[41]Janeiro!$C$5</f>
        <v>31.5</v>
      </c>
      <c r="C45" s="11">
        <f>[41]Janeiro!$C$6</f>
        <v>34.4</v>
      </c>
      <c r="D45" s="11">
        <f>[41]Janeiro!$C$7</f>
        <v>34.9</v>
      </c>
      <c r="E45" s="11">
        <f>[41]Janeiro!$C$8</f>
        <v>30.3</v>
      </c>
      <c r="F45" s="11">
        <f>[41]Janeiro!$C$9</f>
        <v>29.8</v>
      </c>
      <c r="G45" s="11">
        <f>[41]Janeiro!$C$10</f>
        <v>30.5</v>
      </c>
      <c r="H45" s="11">
        <f>[41]Janeiro!$C$11</f>
        <v>33.700000000000003</v>
      </c>
      <c r="I45" s="11">
        <f>[41]Janeiro!$C$12</f>
        <v>33.700000000000003</v>
      </c>
      <c r="J45" s="11">
        <f>[41]Janeiro!$C$13</f>
        <v>33.9</v>
      </c>
      <c r="K45" s="11">
        <f>[41]Janeiro!$C$14</f>
        <v>34</v>
      </c>
      <c r="L45" s="11">
        <f>[41]Janeiro!$C$15</f>
        <v>34.6</v>
      </c>
      <c r="M45" s="11">
        <f>[41]Janeiro!$C$16</f>
        <v>33.9</v>
      </c>
      <c r="N45" s="11">
        <f>[41]Janeiro!$C$17</f>
        <v>33.6</v>
      </c>
      <c r="O45" s="11">
        <f>[41]Janeiro!$C$18</f>
        <v>34.9</v>
      </c>
      <c r="P45" s="11">
        <f>[41]Janeiro!$C$19</f>
        <v>35.799999999999997</v>
      </c>
      <c r="Q45" s="11">
        <f>[41]Janeiro!$C$20</f>
        <v>36</v>
      </c>
      <c r="R45" s="11">
        <f>[41]Janeiro!$C$21</f>
        <v>36</v>
      </c>
      <c r="S45" s="11">
        <f>[41]Janeiro!$C$22</f>
        <v>33.1</v>
      </c>
      <c r="T45" s="11">
        <f>[41]Janeiro!$C$23</f>
        <v>33.299999999999997</v>
      </c>
      <c r="U45" s="11">
        <f>[41]Janeiro!$C$24</f>
        <v>33</v>
      </c>
      <c r="V45" s="11">
        <f>[41]Janeiro!$C$25</f>
        <v>35.299999999999997</v>
      </c>
      <c r="W45" s="11">
        <f>[41]Janeiro!$C$26</f>
        <v>37.299999999999997</v>
      </c>
      <c r="X45" s="11">
        <f>[41]Janeiro!$C$27</f>
        <v>36.5</v>
      </c>
      <c r="Y45" s="11">
        <f>[41]Janeiro!$C$28</f>
        <v>36.5</v>
      </c>
      <c r="Z45" s="11">
        <f>[41]Janeiro!$C$29</f>
        <v>34.5</v>
      </c>
      <c r="AA45" s="11">
        <f>[41]Janeiro!$C$30</f>
        <v>32.200000000000003</v>
      </c>
      <c r="AB45" s="11">
        <f>[41]Janeiro!$C$31</f>
        <v>29.8</v>
      </c>
      <c r="AC45" s="11">
        <f>[41]Janeiro!$C$32</f>
        <v>33.9</v>
      </c>
      <c r="AD45" s="11">
        <f>[41]Janeiro!$C$33</f>
        <v>35.799999999999997</v>
      </c>
      <c r="AE45" s="11">
        <f>[41]Janeiro!$C$34</f>
        <v>35.799999999999997</v>
      </c>
      <c r="AF45" s="11">
        <f>[41]Janeiro!$C$35</f>
        <v>37.1</v>
      </c>
      <c r="AG45" s="133">
        <f t="shared" si="21"/>
        <v>37.299999999999997</v>
      </c>
      <c r="AH45" s="94">
        <f t="shared" si="22"/>
        <v>34.051612903225795</v>
      </c>
      <c r="AL45" t="s">
        <v>47</v>
      </c>
    </row>
    <row r="46" spans="1:39" x14ac:dyDescent="0.2">
      <c r="A46" s="58" t="s">
        <v>19</v>
      </c>
      <c r="B46" s="11">
        <f>[42]Janeiro!$C$5</f>
        <v>34.299999999999997</v>
      </c>
      <c r="C46" s="11">
        <f>[42]Janeiro!$C$6</f>
        <v>33.6</v>
      </c>
      <c r="D46" s="11">
        <f>[42]Janeiro!$C$7</f>
        <v>34.1</v>
      </c>
      <c r="E46" s="11">
        <f>[42]Janeiro!$C$8</f>
        <v>34.4</v>
      </c>
      <c r="F46" s="11">
        <f>[42]Janeiro!$C$9</f>
        <v>29.3</v>
      </c>
      <c r="G46" s="11">
        <f>[42]Janeiro!$C$10</f>
        <v>32.5</v>
      </c>
      <c r="H46" s="11">
        <f>[42]Janeiro!$C$11</f>
        <v>32.299999999999997</v>
      </c>
      <c r="I46" s="11">
        <f>[42]Janeiro!$C$12</f>
        <v>29.1</v>
      </c>
      <c r="J46" s="11">
        <f>[42]Janeiro!$C$13</f>
        <v>33</v>
      </c>
      <c r="K46" s="11">
        <f>[42]Janeiro!$C$14</f>
        <v>33.799999999999997</v>
      </c>
      <c r="L46" s="11">
        <f>[42]Janeiro!$C$15</f>
        <v>32.5</v>
      </c>
      <c r="M46" s="11">
        <f>[42]Janeiro!$C$16</f>
        <v>32.6</v>
      </c>
      <c r="N46" s="11">
        <f>[42]Janeiro!$C$17</f>
        <v>31.9</v>
      </c>
      <c r="O46" s="11">
        <f>[42]Janeiro!$C$18</f>
        <v>33.9</v>
      </c>
      <c r="P46" s="11">
        <f>[42]Janeiro!$C$19</f>
        <v>33.799999999999997</v>
      </c>
      <c r="Q46" s="11">
        <f>[42]Janeiro!$C$20</f>
        <v>35</v>
      </c>
      <c r="R46" s="11">
        <f>[42]Janeiro!$C$21</f>
        <v>36.1</v>
      </c>
      <c r="S46" s="11">
        <f>[42]Janeiro!$C$22</f>
        <v>33</v>
      </c>
      <c r="T46" s="11">
        <f>[42]Janeiro!$C$23</f>
        <v>30.1</v>
      </c>
      <c r="U46" s="11">
        <f>[42]Janeiro!$C$24</f>
        <v>29.7</v>
      </c>
      <c r="V46" s="11">
        <f>[42]Janeiro!$C$25</f>
        <v>34.299999999999997</v>
      </c>
      <c r="W46" s="11">
        <f>[42]Janeiro!$C$26</f>
        <v>36.200000000000003</v>
      </c>
      <c r="X46" s="11">
        <f>[42]Janeiro!$C$27</f>
        <v>37.1</v>
      </c>
      <c r="Y46" s="11">
        <f>[42]Janeiro!$C$28</f>
        <v>30.1</v>
      </c>
      <c r="Z46" s="11">
        <f>[42]Janeiro!$C$29</f>
        <v>36</v>
      </c>
      <c r="AA46" s="11">
        <f>[42]Janeiro!$C$30</f>
        <v>32.9</v>
      </c>
      <c r="AB46" s="11">
        <f>[42]Janeiro!$C$31</f>
        <v>33.9</v>
      </c>
      <c r="AC46" s="11">
        <f>[42]Janeiro!$C$32</f>
        <v>32.1</v>
      </c>
      <c r="AD46" s="11">
        <f>[42]Janeiro!$C$33</f>
        <v>35.1</v>
      </c>
      <c r="AE46" s="11">
        <f>[42]Janeiro!$C$34</f>
        <v>35.299999999999997</v>
      </c>
      <c r="AF46" s="11">
        <f>[42]Janeiro!$C$35</f>
        <v>36.700000000000003</v>
      </c>
      <c r="AG46" s="133">
        <f t="shared" ref="AG46:AG47" si="23">MAX(B46:AF46)</f>
        <v>37.1</v>
      </c>
      <c r="AH46" s="94">
        <f t="shared" ref="AH46:AH47" si="24">AVERAGE(B46:AF46)</f>
        <v>33.377419354838715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[43]Janeiro!$C$5</f>
        <v>32.799999999999997</v>
      </c>
      <c r="C47" s="11">
        <f>[43]Janeiro!$C$6</f>
        <v>32.299999999999997</v>
      </c>
      <c r="D47" s="11">
        <f>[43]Janeiro!$C$7</f>
        <v>33.799999999999997</v>
      </c>
      <c r="E47" s="11">
        <f>[43]Janeiro!$C$8</f>
        <v>34.4</v>
      </c>
      <c r="F47" s="11">
        <f>[43]Janeiro!$C$9</f>
        <v>28.2</v>
      </c>
      <c r="G47" s="11">
        <f>[43]Janeiro!$C$10</f>
        <v>31.9</v>
      </c>
      <c r="H47" s="11">
        <f>[43]Janeiro!$C$11</f>
        <v>28.6</v>
      </c>
      <c r="I47" s="11">
        <f>[43]Janeiro!$C$12</f>
        <v>31.4</v>
      </c>
      <c r="J47" s="11">
        <f>[43]Janeiro!$C$13</f>
        <v>33.4</v>
      </c>
      <c r="K47" s="11">
        <f>[43]Janeiro!$C$14</f>
        <v>33.6</v>
      </c>
      <c r="L47" s="11">
        <f>[43]Janeiro!$C$15</f>
        <v>32.799999999999997</v>
      </c>
      <c r="M47" s="11">
        <f>[43]Janeiro!$C$16</f>
        <v>31.7</v>
      </c>
      <c r="N47" s="11">
        <f>[43]Janeiro!$C$17</f>
        <v>33.200000000000003</v>
      </c>
      <c r="O47" s="11">
        <f>[43]Janeiro!$C$18</f>
        <v>34.799999999999997</v>
      </c>
      <c r="P47" s="11">
        <f>[43]Janeiro!$C$19</f>
        <v>33.9</v>
      </c>
      <c r="Q47" s="11">
        <f>[43]Janeiro!$C$20</f>
        <v>35.1</v>
      </c>
      <c r="R47" s="11">
        <f>[43]Janeiro!$C$21</f>
        <v>35.5</v>
      </c>
      <c r="S47" s="11">
        <f>[43]Janeiro!$C$22</f>
        <v>32.1</v>
      </c>
      <c r="T47" s="11">
        <f>[43]Janeiro!$C$23</f>
        <v>28.3</v>
      </c>
      <c r="U47" s="11">
        <f>[43]Janeiro!$C$24</f>
        <v>31.5</v>
      </c>
      <c r="V47" s="11">
        <f>[43]Janeiro!$C$25</f>
        <v>33.6</v>
      </c>
      <c r="W47" s="11">
        <f>[43]Janeiro!$C$26</f>
        <v>36.299999999999997</v>
      </c>
      <c r="X47" s="11">
        <f>[43]Janeiro!$C$27</f>
        <v>37.9</v>
      </c>
      <c r="Y47" s="11">
        <f>[43]Janeiro!$C$28</f>
        <v>35.5</v>
      </c>
      <c r="Z47" s="11">
        <f>[43]Janeiro!$C$29</f>
        <v>33.5</v>
      </c>
      <c r="AA47" s="11">
        <f>[43]Janeiro!$C$30</f>
        <v>34.6</v>
      </c>
      <c r="AB47" s="11">
        <f>[43]Janeiro!$C$31</f>
        <v>32.1</v>
      </c>
      <c r="AC47" s="11">
        <f>[43]Janeiro!$C$32</f>
        <v>31.5</v>
      </c>
      <c r="AD47" s="11">
        <f>[43]Janeiro!$C$33</f>
        <v>31.5</v>
      </c>
      <c r="AE47" s="11">
        <f>[43]Janeiro!$C$34</f>
        <v>34.1</v>
      </c>
      <c r="AF47" s="11">
        <f>[43]Janeiro!$C$35</f>
        <v>35.700000000000003</v>
      </c>
      <c r="AG47" s="133">
        <f t="shared" si="23"/>
        <v>37.9</v>
      </c>
      <c r="AH47" s="94">
        <f t="shared" si="24"/>
        <v>33.08387096774193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[44]Janeiro!$C$5</f>
        <v>30.9</v>
      </c>
      <c r="C48" s="11">
        <f>[44]Janeiro!$C$6</f>
        <v>32.1</v>
      </c>
      <c r="D48" s="11">
        <f>[44]Janeiro!$C$7</f>
        <v>33.200000000000003</v>
      </c>
      <c r="E48" s="11">
        <f>[44]Janeiro!$C$8</f>
        <v>32.299999999999997</v>
      </c>
      <c r="F48" s="11">
        <f>[44]Janeiro!$C$9</f>
        <v>28.8</v>
      </c>
      <c r="G48" s="11">
        <f>[44]Janeiro!$C$10</f>
        <v>31.2</v>
      </c>
      <c r="H48" s="11">
        <f>[44]Janeiro!$C$11</f>
        <v>31.4</v>
      </c>
      <c r="I48" s="11">
        <f>[44]Janeiro!$C$12</f>
        <v>32.299999999999997</v>
      </c>
      <c r="J48" s="11">
        <f>[44]Janeiro!$C$13</f>
        <v>31.7</v>
      </c>
      <c r="K48" s="11">
        <f>[44]Janeiro!$C$14</f>
        <v>32.6</v>
      </c>
      <c r="L48" s="11">
        <f>[44]Janeiro!$C$15</f>
        <v>31.3</v>
      </c>
      <c r="M48" s="11">
        <f>[44]Janeiro!$C$16</f>
        <v>31.7</v>
      </c>
      <c r="N48" s="11">
        <f>[44]Janeiro!$C$17</f>
        <v>31.4</v>
      </c>
      <c r="O48" s="11">
        <f>[44]Janeiro!$C$18</f>
        <v>33.700000000000003</v>
      </c>
      <c r="P48" s="11">
        <f>[44]Janeiro!$C$19</f>
        <v>31.9</v>
      </c>
      <c r="Q48" s="11">
        <f>[44]Janeiro!$C$20</f>
        <v>33.700000000000003</v>
      </c>
      <c r="R48" s="11">
        <f>[44]Janeiro!$C$21</f>
        <v>34.5</v>
      </c>
      <c r="S48" s="11">
        <f>[44]Janeiro!$C$22</f>
        <v>30.5</v>
      </c>
      <c r="T48" s="11">
        <f>[44]Janeiro!$C$23</f>
        <v>29.8</v>
      </c>
      <c r="U48" s="11">
        <f>[44]Janeiro!$C$24</f>
        <v>27.8</v>
      </c>
      <c r="V48" s="11">
        <f>[44]Janeiro!$C$25</f>
        <v>33.6</v>
      </c>
      <c r="W48" s="11">
        <f>[44]Janeiro!$C$26</f>
        <v>34.700000000000003</v>
      </c>
      <c r="X48" s="11">
        <f>[44]Janeiro!$C$27</f>
        <v>32.299999999999997</v>
      </c>
      <c r="Y48" s="11">
        <f>[44]Janeiro!$C$28</f>
        <v>33.200000000000003</v>
      </c>
      <c r="Z48" s="11">
        <f>[44]Janeiro!$C$29</f>
        <v>31.4</v>
      </c>
      <c r="AA48" s="11">
        <f>[44]Janeiro!$C$30</f>
        <v>32.799999999999997</v>
      </c>
      <c r="AB48" s="11">
        <f>[44]Janeiro!$C$31</f>
        <v>29</v>
      </c>
      <c r="AC48" s="11">
        <f>[44]Janeiro!$C$32</f>
        <v>29.7</v>
      </c>
      <c r="AD48" s="11">
        <f>[44]Janeiro!$C$33</f>
        <v>30.9</v>
      </c>
      <c r="AE48" s="11">
        <f>[44]Janeiro!$C$34</f>
        <v>31.7</v>
      </c>
      <c r="AF48" s="11">
        <f>[44]Janeiro!$C$35</f>
        <v>33.700000000000003</v>
      </c>
      <c r="AG48" s="133">
        <f>MAX(B48:AF48)</f>
        <v>34.700000000000003</v>
      </c>
      <c r="AH48" s="94">
        <f>AVERAGE(B48:AF48)</f>
        <v>31.799999999999997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>
        <f>[45]Janeiro!$C$5</f>
        <v>33.4</v>
      </c>
      <c r="C49" s="11">
        <f>[45]Janeiro!$C$6</f>
        <v>34.9</v>
      </c>
      <c r="D49" s="11">
        <f>[45]Janeiro!$C$7</f>
        <v>36.6</v>
      </c>
      <c r="E49" s="11">
        <f>[45]Janeiro!$C$8</f>
        <v>33.700000000000003</v>
      </c>
      <c r="F49" s="11">
        <f>[45]Janeiro!$C$9</f>
        <v>30.7</v>
      </c>
      <c r="G49" s="11">
        <f>[45]Janeiro!$C$10</f>
        <v>31.1</v>
      </c>
      <c r="H49" s="11">
        <f>[45]Janeiro!$C$11</f>
        <v>34.9</v>
      </c>
      <c r="I49" s="11">
        <f>[45]Janeiro!$C$12</f>
        <v>35.5</v>
      </c>
      <c r="J49" s="11">
        <f>[45]Janeiro!$C$13</f>
        <v>36.6</v>
      </c>
      <c r="K49" s="11">
        <f>[45]Janeiro!$C$14</f>
        <v>34.9</v>
      </c>
      <c r="L49" s="11">
        <f>[45]Janeiro!$C$15</f>
        <v>36.5</v>
      </c>
      <c r="M49" s="11">
        <f>[45]Janeiro!$C$16</f>
        <v>35.299999999999997</v>
      </c>
      <c r="N49" s="11">
        <f>[45]Janeiro!$C$17</f>
        <v>36.5</v>
      </c>
      <c r="O49" s="11">
        <f>[45]Janeiro!$C$18</f>
        <v>36.6</v>
      </c>
      <c r="P49" s="11">
        <f>[45]Janeiro!$C$19</f>
        <v>37.1</v>
      </c>
      <c r="Q49" s="11">
        <f>[45]Janeiro!$C$20</f>
        <v>38.1</v>
      </c>
      <c r="R49" s="11">
        <f>[45]Janeiro!$C$21</f>
        <v>38.700000000000003</v>
      </c>
      <c r="S49" s="11">
        <f>[45]Janeiro!$C$22</f>
        <v>35.1</v>
      </c>
      <c r="T49" s="11">
        <f>[45]Janeiro!$C$23</f>
        <v>37.1</v>
      </c>
      <c r="U49" s="11">
        <f>[45]Janeiro!$C$24</f>
        <v>33.200000000000003</v>
      </c>
      <c r="V49" s="11">
        <f>[45]Janeiro!$C$25</f>
        <v>36.6</v>
      </c>
      <c r="W49" s="11">
        <f>[45]Janeiro!$C$26</f>
        <v>38.9</v>
      </c>
      <c r="X49" s="11">
        <f>[45]Janeiro!$C$27</f>
        <v>40.6</v>
      </c>
      <c r="Y49" s="11">
        <f>[45]Janeiro!$C$28</f>
        <v>37.9</v>
      </c>
      <c r="Z49" s="11">
        <f>[45]Janeiro!$C$29</f>
        <v>36.1</v>
      </c>
      <c r="AA49" s="11">
        <f>[45]Janeiro!$C$30</f>
        <v>34</v>
      </c>
      <c r="AB49" s="11">
        <f>[45]Janeiro!$C$31</f>
        <v>30.6</v>
      </c>
      <c r="AC49" s="11">
        <f>[45]Janeiro!$C$32</f>
        <v>36</v>
      </c>
      <c r="AD49" s="11">
        <f>[45]Janeiro!$C$33</f>
        <v>37.4</v>
      </c>
      <c r="AE49" s="11">
        <f>[45]Janeiro!$C$34</f>
        <v>38.4</v>
      </c>
      <c r="AF49" s="11">
        <f>[45]Janeiro!$C$35</f>
        <v>37.799999999999997</v>
      </c>
      <c r="AG49" s="133">
        <f>MAX(B49:AF49)</f>
        <v>40.6</v>
      </c>
      <c r="AH49" s="94">
        <f>AVERAGE(B49:AF49)</f>
        <v>35.832258064516139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25">MAX(B5:B49)</f>
        <v>34.9</v>
      </c>
      <c r="C50" s="13">
        <f t="shared" si="25"/>
        <v>35.6</v>
      </c>
      <c r="D50" s="13">
        <f t="shared" si="25"/>
        <v>37.200000000000003</v>
      </c>
      <c r="E50" s="13">
        <f t="shared" si="25"/>
        <v>37.4</v>
      </c>
      <c r="F50" s="13">
        <f t="shared" si="25"/>
        <v>33.700000000000003</v>
      </c>
      <c r="G50" s="13">
        <f t="shared" si="25"/>
        <v>35.9</v>
      </c>
      <c r="H50" s="13">
        <f t="shared" si="25"/>
        <v>35.799999999999997</v>
      </c>
      <c r="I50" s="13">
        <f t="shared" si="25"/>
        <v>35.5</v>
      </c>
      <c r="J50" s="13">
        <f t="shared" si="25"/>
        <v>36.700000000000003</v>
      </c>
      <c r="K50" s="13">
        <f t="shared" si="25"/>
        <v>36.6</v>
      </c>
      <c r="L50" s="13">
        <f t="shared" si="25"/>
        <v>37</v>
      </c>
      <c r="M50" s="13">
        <f t="shared" si="25"/>
        <v>36.299999999999997</v>
      </c>
      <c r="N50" s="13">
        <f t="shared" si="25"/>
        <v>36.5</v>
      </c>
      <c r="O50" s="13">
        <f t="shared" si="25"/>
        <v>37.700000000000003</v>
      </c>
      <c r="P50" s="13">
        <f t="shared" si="25"/>
        <v>37.700000000000003</v>
      </c>
      <c r="Q50" s="13">
        <f t="shared" si="25"/>
        <v>38.799999999999997</v>
      </c>
      <c r="R50" s="13">
        <f t="shared" si="25"/>
        <v>39.200000000000003</v>
      </c>
      <c r="S50" s="13">
        <f t="shared" si="25"/>
        <v>36.5</v>
      </c>
      <c r="T50" s="13">
        <f t="shared" si="25"/>
        <v>37.1</v>
      </c>
      <c r="U50" s="13">
        <f t="shared" si="25"/>
        <v>35.299999999999997</v>
      </c>
      <c r="V50" s="13">
        <f t="shared" si="25"/>
        <v>37.700000000000003</v>
      </c>
      <c r="W50" s="13">
        <f t="shared" si="25"/>
        <v>40</v>
      </c>
      <c r="X50" s="13">
        <f t="shared" si="25"/>
        <v>41.3</v>
      </c>
      <c r="Y50" s="13">
        <f t="shared" si="25"/>
        <v>41</v>
      </c>
      <c r="Z50" s="13">
        <f t="shared" si="25"/>
        <v>40</v>
      </c>
      <c r="AA50" s="13">
        <f t="shared" si="25"/>
        <v>40.5</v>
      </c>
      <c r="AB50" s="13">
        <f t="shared" si="25"/>
        <v>39.1</v>
      </c>
      <c r="AC50" s="13">
        <f t="shared" si="25"/>
        <v>36.200000000000003</v>
      </c>
      <c r="AD50" s="13">
        <f t="shared" si="25"/>
        <v>38</v>
      </c>
      <c r="AE50" s="13">
        <f t="shared" si="25"/>
        <v>38.5</v>
      </c>
      <c r="AF50" s="13">
        <f t="shared" si="25"/>
        <v>39.9</v>
      </c>
      <c r="AG50" s="15">
        <f t="shared" si="25"/>
        <v>41.3</v>
      </c>
      <c r="AH50" s="94">
        <f>AVERAGE(AH5:AH49)</f>
        <v>33.650507086999021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N63" sqref="AN6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46" t="s">
        <v>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8"/>
    </row>
    <row r="2" spans="1:36" s="4" customFormat="1" ht="20.100000000000001" customHeight="1" x14ac:dyDescent="0.2">
      <c r="A2" s="149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67"/>
      <c r="AF2" s="144"/>
      <c r="AG2" s="144"/>
      <c r="AH2" s="145"/>
    </row>
    <row r="3" spans="1:36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66">
        <f t="shared" si="0"/>
        <v>29</v>
      </c>
      <c r="AE3" s="165">
        <v>30</v>
      </c>
      <c r="AF3" s="165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66"/>
      <c r="AE4" s="165"/>
      <c r="AF4" s="165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[1]Janeiro!$D$5</f>
        <v>22.6</v>
      </c>
      <c r="C5" s="129">
        <f>[1]Janeiro!$D$6</f>
        <v>22.9</v>
      </c>
      <c r="D5" s="129">
        <f>[1]Janeiro!$D$7</f>
        <v>24.4</v>
      </c>
      <c r="E5" s="129">
        <f>[1]Janeiro!$D$8</f>
        <v>25.1</v>
      </c>
      <c r="F5" s="129">
        <f>[1]Janeiro!$D$9</f>
        <v>23.3</v>
      </c>
      <c r="G5" s="129">
        <f>[1]Janeiro!$D$10</f>
        <v>23.9</v>
      </c>
      <c r="H5" s="129">
        <f>[1]Janeiro!$D$11</f>
        <v>24.1</v>
      </c>
      <c r="I5" s="129">
        <f>[1]Janeiro!$D$12</f>
        <v>21.9</v>
      </c>
      <c r="J5" s="129">
        <f>[1]Janeiro!$D$13</f>
        <v>21.8</v>
      </c>
      <c r="K5" s="129">
        <f>[1]Janeiro!$D$14</f>
        <v>22.2</v>
      </c>
      <c r="L5" s="129">
        <f>[1]Janeiro!$D$15</f>
        <v>21.4</v>
      </c>
      <c r="M5" s="129">
        <f>[1]Janeiro!$D$16</f>
        <v>22.5</v>
      </c>
      <c r="N5" s="129">
        <f>[1]Janeiro!$D$17</f>
        <v>22.2</v>
      </c>
      <c r="O5" s="129">
        <f>[1]Janeiro!$D$18</f>
        <v>22.5</v>
      </c>
      <c r="P5" s="129">
        <f>[1]Janeiro!$D$19</f>
        <v>23.1</v>
      </c>
      <c r="Q5" s="129">
        <f>[1]Janeiro!$D$20</f>
        <v>22.1</v>
      </c>
      <c r="R5" s="129">
        <f>[1]Janeiro!$D$21</f>
        <v>23.1</v>
      </c>
      <c r="S5" s="129">
        <f>[1]Janeiro!$D$22</f>
        <v>21</v>
      </c>
      <c r="T5" s="129">
        <f>[1]Janeiro!$D$23</f>
        <v>22.1</v>
      </c>
      <c r="U5" s="129">
        <f>[1]Janeiro!$D$24</f>
        <v>21.3</v>
      </c>
      <c r="V5" s="129">
        <f>[1]Janeiro!$D$25</f>
        <v>21.2</v>
      </c>
      <c r="W5" s="129">
        <f>[1]Janeiro!$D$26</f>
        <v>22.7</v>
      </c>
      <c r="X5" s="129">
        <f>[1]Janeiro!$D$27</f>
        <v>22.9</v>
      </c>
      <c r="Y5" s="129">
        <f>[1]Janeiro!$D$28</f>
        <v>22.7</v>
      </c>
      <c r="Z5" s="129">
        <f>[1]Janeiro!$D$29</f>
        <v>21.5</v>
      </c>
      <c r="AA5" s="129">
        <f>[1]Janeiro!$D$30</f>
        <v>22.4</v>
      </c>
      <c r="AB5" s="129">
        <f>[1]Janeiro!$D$31</f>
        <v>20.6</v>
      </c>
      <c r="AC5" s="129">
        <f>[1]Janeiro!$D$32</f>
        <v>20.8</v>
      </c>
      <c r="AD5" s="129">
        <f>[1]Janeiro!$D$33</f>
        <v>20.8</v>
      </c>
      <c r="AE5" s="129">
        <f>[1]Janeiro!$D$34</f>
        <v>21.4</v>
      </c>
      <c r="AF5" s="129">
        <f>[1]Janeiro!$D$35</f>
        <v>22.1</v>
      </c>
      <c r="AG5" s="15">
        <f t="shared" ref="AG5:AG6" si="1">MIN(B5:AF5)</f>
        <v>20.6</v>
      </c>
      <c r="AH5" s="94">
        <f t="shared" ref="AH5:AH6" si="2">AVERAGE(B5:AF5)</f>
        <v>22.341935483870969</v>
      </c>
    </row>
    <row r="6" spans="1:36" x14ac:dyDescent="0.2">
      <c r="A6" s="58" t="s">
        <v>0</v>
      </c>
      <c r="B6" s="11">
        <f>[2]Janeiro!$D$5</f>
        <v>22</v>
      </c>
      <c r="C6" s="11">
        <f>[2]Janeiro!$D$6</f>
        <v>22</v>
      </c>
      <c r="D6" s="11">
        <f>[2]Janeiro!$D$7</f>
        <v>22.2</v>
      </c>
      <c r="E6" s="11">
        <f>[2]Janeiro!$D$8</f>
        <v>21.9</v>
      </c>
      <c r="F6" s="11">
        <f>[2]Janeiro!$D$9</f>
        <v>21</v>
      </c>
      <c r="G6" s="11">
        <f>[2]Janeiro!$D$10</f>
        <v>21.4</v>
      </c>
      <c r="H6" s="11">
        <f>[2]Janeiro!$D$11</f>
        <v>23.1</v>
      </c>
      <c r="I6" s="11">
        <f>[2]Janeiro!$D$12</f>
        <v>23.1</v>
      </c>
      <c r="J6" s="11">
        <f>[2]Janeiro!$D$13</f>
        <v>21.2</v>
      </c>
      <c r="K6" s="11">
        <f>[2]Janeiro!$D$14</f>
        <v>20.5</v>
      </c>
      <c r="L6" s="11">
        <f>[2]Janeiro!$D$15</f>
        <v>20.2</v>
      </c>
      <c r="M6" s="11">
        <f>[2]Janeiro!$D$16</f>
        <v>20.7</v>
      </c>
      <c r="N6" s="11">
        <f>[2]Janeiro!$D$17</f>
        <v>21.2</v>
      </c>
      <c r="O6" s="11">
        <f>[2]Janeiro!$D$18</f>
        <v>21.3</v>
      </c>
      <c r="P6" s="11">
        <f>[2]Janeiro!$D$19</f>
        <v>22.8</v>
      </c>
      <c r="Q6" s="11">
        <f>[2]Janeiro!$D$20</f>
        <v>22</v>
      </c>
      <c r="R6" s="11">
        <f>[2]Janeiro!$D$21</f>
        <v>22.2</v>
      </c>
      <c r="S6" s="11">
        <f>[2]Janeiro!$D$22</f>
        <v>22.5</v>
      </c>
      <c r="T6" s="11">
        <f>[2]Janeiro!$D$23</f>
        <v>22.2</v>
      </c>
      <c r="U6" s="11">
        <f>[2]Janeiro!$D$24</f>
        <v>20</v>
      </c>
      <c r="V6" s="11">
        <f>[2]Janeiro!$D$25</f>
        <v>20.5</v>
      </c>
      <c r="W6" s="11">
        <f>[2]Janeiro!$D$26</f>
        <v>22.3</v>
      </c>
      <c r="X6" s="11">
        <f>[2]Janeiro!$D$27</f>
        <v>22.4</v>
      </c>
      <c r="Y6" s="11">
        <f>[2]Janeiro!$D$28</f>
        <v>23.3</v>
      </c>
      <c r="Z6" s="11">
        <f>[2]Janeiro!$D$29</f>
        <v>20.399999999999999</v>
      </c>
      <c r="AA6" s="11">
        <f>[2]Janeiro!$D$30</f>
        <v>22.8</v>
      </c>
      <c r="AB6" s="11">
        <f>[2]Janeiro!$D$31</f>
        <v>21.3</v>
      </c>
      <c r="AC6" s="11">
        <f>[2]Janeiro!$D$32</f>
        <v>20.8</v>
      </c>
      <c r="AD6" s="11">
        <f>[2]Janeiro!$D$33</f>
        <v>20.2</v>
      </c>
      <c r="AE6" s="11">
        <f>[2]Janeiro!$D$34</f>
        <v>19.8</v>
      </c>
      <c r="AF6" s="11">
        <f>[2]Janeiro!$D$35</f>
        <v>20.8</v>
      </c>
      <c r="AG6" s="15">
        <f t="shared" si="1"/>
        <v>19.8</v>
      </c>
      <c r="AH6" s="94">
        <f t="shared" si="2"/>
        <v>21.551612903225795</v>
      </c>
    </row>
    <row r="7" spans="1:36" x14ac:dyDescent="0.2">
      <c r="A7" s="58" t="s">
        <v>104</v>
      </c>
      <c r="B7" s="11">
        <f>[3]Janeiro!$D$5</f>
        <v>22.6</v>
      </c>
      <c r="C7" s="11">
        <f>[3]Janeiro!$D$6</f>
        <v>22.6</v>
      </c>
      <c r="D7" s="11">
        <f>[3]Janeiro!$D$7</f>
        <v>23.3</v>
      </c>
      <c r="E7" s="11">
        <f>[3]Janeiro!$D$8</f>
        <v>23.9</v>
      </c>
      <c r="F7" s="11">
        <f>[3]Janeiro!$D$9</f>
        <v>21.5</v>
      </c>
      <c r="G7" s="11">
        <f>[3]Janeiro!$D$10</f>
        <v>22.3</v>
      </c>
      <c r="H7" s="11">
        <f>[3]Janeiro!$D$11</f>
        <v>22.8</v>
      </c>
      <c r="I7" s="11">
        <f>[3]Janeiro!$D$12</f>
        <v>22.3</v>
      </c>
      <c r="J7" s="11">
        <f>[3]Janeiro!$D$13</f>
        <v>23.1</v>
      </c>
      <c r="K7" s="11">
        <f>[3]Janeiro!$D$14</f>
        <v>21</v>
      </c>
      <c r="L7" s="11">
        <f>[3]Janeiro!$D$15</f>
        <v>20.8</v>
      </c>
      <c r="M7" s="11">
        <f>[3]Janeiro!$D$16</f>
        <v>21.3</v>
      </c>
      <c r="N7" s="11">
        <f>[3]Janeiro!$D$17</f>
        <v>22.5</v>
      </c>
      <c r="O7" s="11">
        <f>[3]Janeiro!$D$18</f>
        <v>23.6</v>
      </c>
      <c r="P7" s="11">
        <f>[3]Janeiro!$D$19</f>
        <v>24.4</v>
      </c>
      <c r="Q7" s="11">
        <f>[3]Janeiro!$D$20</f>
        <v>23.6</v>
      </c>
      <c r="R7" s="11">
        <f>[3]Janeiro!$D$21</f>
        <v>23.9</v>
      </c>
      <c r="S7" s="11">
        <f>[3]Janeiro!$D$22</f>
        <v>22.1</v>
      </c>
      <c r="T7" s="11">
        <f>[3]Janeiro!$D$23</f>
        <v>22.1</v>
      </c>
      <c r="U7" s="11">
        <f>[3]Janeiro!$D$24</f>
        <v>22.1</v>
      </c>
      <c r="V7" s="11">
        <f>[3]Janeiro!$D$25</f>
        <v>22.3</v>
      </c>
      <c r="W7" s="11">
        <f>[3]Janeiro!$D$26</f>
        <v>23.3</v>
      </c>
      <c r="X7" s="11">
        <f>[3]Janeiro!$D$27</f>
        <v>25.3</v>
      </c>
      <c r="Y7" s="11">
        <f>[3]Janeiro!$D$28</f>
        <v>24.7</v>
      </c>
      <c r="Z7" s="11">
        <f>[3]Janeiro!$D$29</f>
        <v>22</v>
      </c>
      <c r="AA7" s="11">
        <f>[3]Janeiro!$D$30</f>
        <v>23.3</v>
      </c>
      <c r="AB7" s="11">
        <f>[3]Janeiro!$D$31</f>
        <v>21.8</v>
      </c>
      <c r="AC7" s="11">
        <f>[3]Janeiro!$D$32</f>
        <v>21.2</v>
      </c>
      <c r="AD7" s="11">
        <f>[3]Janeiro!$D$33</f>
        <v>21.5</v>
      </c>
      <c r="AE7" s="11">
        <f>[3]Janeiro!$D$34</f>
        <v>22.5</v>
      </c>
      <c r="AF7" s="11">
        <f>[3]Janeiro!$D$35</f>
        <v>21.8</v>
      </c>
      <c r="AG7" s="14">
        <f>MIN(B7:AF7)</f>
        <v>20.8</v>
      </c>
      <c r="AH7" s="113">
        <f>AVERAGE(B7:AF7)</f>
        <v>22.62903225806452</v>
      </c>
    </row>
    <row r="8" spans="1:36" x14ac:dyDescent="0.2">
      <c r="A8" s="58" t="s">
        <v>1</v>
      </c>
      <c r="B8" s="11">
        <f>[4]Janeiro!$D$5</f>
        <v>25.4</v>
      </c>
      <c r="C8" s="11">
        <f>[4]Janeiro!$D$6</f>
        <v>25.2</v>
      </c>
      <c r="D8" s="11">
        <f>[4]Janeiro!$D$7</f>
        <v>24.6</v>
      </c>
      <c r="E8" s="11">
        <f>[4]Janeiro!$D$8</f>
        <v>24.6</v>
      </c>
      <c r="F8" s="11">
        <f>[4]Janeiro!$D$9</f>
        <v>25.1</v>
      </c>
      <c r="G8" s="11">
        <f>[4]Janeiro!$D$10</f>
        <v>25.5</v>
      </c>
      <c r="H8" s="11">
        <f>[4]Janeiro!$D$11</f>
        <v>25.1</v>
      </c>
      <c r="I8" s="11">
        <f>[4]Janeiro!$D$12</f>
        <v>25</v>
      </c>
      <c r="J8" s="11">
        <f>[4]Janeiro!$D$13</f>
        <v>22.3</v>
      </c>
      <c r="K8" s="11">
        <f>[4]Janeiro!$D$14</f>
        <v>21.1</v>
      </c>
      <c r="L8" s="11">
        <f>[4]Janeiro!$D$15</f>
        <v>23.2</v>
      </c>
      <c r="M8" s="11">
        <f>[4]Janeiro!$D$16</f>
        <v>22</v>
      </c>
      <c r="N8" s="11">
        <f>[4]Janeiro!$D$17</f>
        <v>23.9</v>
      </c>
      <c r="O8" s="11">
        <f>[4]Janeiro!$D$18</f>
        <v>23</v>
      </c>
      <c r="P8" s="11">
        <f>[4]Janeiro!$D$19</f>
        <v>25.2</v>
      </c>
      <c r="Q8" s="11">
        <f>[4]Janeiro!$D$20</f>
        <v>24.1</v>
      </c>
      <c r="R8" s="11">
        <f>[4]Janeiro!$D$21</f>
        <v>24.4</v>
      </c>
      <c r="S8" s="11">
        <f>[4]Janeiro!$D$22</f>
        <v>24</v>
      </c>
      <c r="T8" s="11">
        <f>[4]Janeiro!$D$23</f>
        <v>24.6</v>
      </c>
      <c r="U8" s="11">
        <f>[4]Janeiro!$D$24</f>
        <v>23.2</v>
      </c>
      <c r="V8" s="11">
        <f>[4]Janeiro!$D$25</f>
        <v>23.2</v>
      </c>
      <c r="W8" s="11">
        <f>[4]Janeiro!$D$26</f>
        <v>23.8</v>
      </c>
      <c r="X8" s="11">
        <f>[4]Janeiro!$D$27</f>
        <v>25.9</v>
      </c>
      <c r="Y8" s="11">
        <f>[4]Janeiro!$D$28</f>
        <v>24</v>
      </c>
      <c r="Z8" s="11">
        <f>[4]Janeiro!$D$29</f>
        <v>23.5</v>
      </c>
      <c r="AA8" s="11">
        <f>[4]Janeiro!$D$30</f>
        <v>24.8</v>
      </c>
      <c r="AB8" s="11">
        <f>[4]Janeiro!$D$31</f>
        <v>23.9</v>
      </c>
      <c r="AC8" s="11">
        <f>[4]Janeiro!$D$32</f>
        <v>24</v>
      </c>
      <c r="AD8" s="11">
        <f>[4]Janeiro!$D$33</f>
        <v>23</v>
      </c>
      <c r="AE8" s="11">
        <f>[4]Janeiro!$D$34</f>
        <v>24.2</v>
      </c>
      <c r="AF8" s="11">
        <f>[4]Janeiro!$D$35</f>
        <v>23.4</v>
      </c>
      <c r="AG8" s="15">
        <f t="shared" ref="AG8" si="3">MIN(B8:AF8)</f>
        <v>21.1</v>
      </c>
      <c r="AH8" s="94">
        <f t="shared" ref="AH8" si="4">AVERAGE(B8:AF8)</f>
        <v>24.038709677419348</v>
      </c>
    </row>
    <row r="9" spans="1:36" x14ac:dyDescent="0.2">
      <c r="A9" s="58" t="s">
        <v>167</v>
      </c>
      <c r="B9" s="11">
        <f>[5]Janeiro!$D$5</f>
        <v>22.4</v>
      </c>
      <c r="C9" s="11">
        <f>[5]Janeiro!$D$6</f>
        <v>23.7</v>
      </c>
      <c r="D9" s="11">
        <f>[5]Janeiro!$D$7</f>
        <v>23.8</v>
      </c>
      <c r="E9" s="11">
        <f>[5]Janeiro!$D$8</f>
        <v>24.8</v>
      </c>
      <c r="F9" s="11">
        <f>[5]Janeiro!$D$9</f>
        <v>20.399999999999999</v>
      </c>
      <c r="G9" s="11">
        <f>[5]Janeiro!$D$10</f>
        <v>22.4</v>
      </c>
      <c r="H9" s="11">
        <f>[5]Janeiro!$D$11</f>
        <v>23</v>
      </c>
      <c r="I9" s="11">
        <f>[5]Janeiro!$D$12</f>
        <v>22.4</v>
      </c>
      <c r="J9" s="11">
        <f>[5]Janeiro!$D$13</f>
        <v>22.1</v>
      </c>
      <c r="K9" s="11">
        <f>[5]Janeiro!$D$14</f>
        <v>22.5</v>
      </c>
      <c r="L9" s="11">
        <f>[5]Janeiro!$D$15</f>
        <v>20.2</v>
      </c>
      <c r="M9" s="11">
        <f>[5]Janeiro!$D$16</f>
        <v>21</v>
      </c>
      <c r="N9" s="11">
        <f>[5]Janeiro!$D$17</f>
        <v>20.8</v>
      </c>
      <c r="O9" s="11">
        <f>[5]Janeiro!$D$18</f>
        <v>21.2</v>
      </c>
      <c r="P9" s="11">
        <f>[5]Janeiro!$D$19</f>
        <v>20.9</v>
      </c>
      <c r="Q9" s="11">
        <f>[5]Janeiro!$D$20</f>
        <v>23.1</v>
      </c>
      <c r="R9" s="11">
        <f>[5]Janeiro!$D$21</f>
        <v>24.8</v>
      </c>
      <c r="S9" s="11">
        <f>[5]Janeiro!$D$22</f>
        <v>21</v>
      </c>
      <c r="T9" s="11">
        <f>[5]Janeiro!$D$23</f>
        <v>20.100000000000001</v>
      </c>
      <c r="U9" s="11">
        <f>[5]Janeiro!$D$24</f>
        <v>18.8</v>
      </c>
      <c r="V9" s="11">
        <f>[5]Janeiro!$D$25</f>
        <v>21.4</v>
      </c>
      <c r="W9" s="11">
        <f>[5]Janeiro!$D$26</f>
        <v>23.5</v>
      </c>
      <c r="X9" s="11">
        <f>[5]Janeiro!$D$27</f>
        <v>26.1</v>
      </c>
      <c r="Y9" s="11">
        <f>[5]Janeiro!$D$28</f>
        <v>22.9</v>
      </c>
      <c r="Z9" s="11">
        <f>[5]Janeiro!$D$29</f>
        <v>22.5</v>
      </c>
      <c r="AA9" s="11">
        <f>[5]Janeiro!$D$30</f>
        <v>22.4</v>
      </c>
      <c r="AB9" s="11">
        <f>[5]Janeiro!$D$31</f>
        <v>21.1</v>
      </c>
      <c r="AC9" s="11">
        <f>[5]Janeiro!$D$32</f>
        <v>20.2</v>
      </c>
      <c r="AD9" s="11">
        <f>[5]Janeiro!$D$33</f>
        <v>21</v>
      </c>
      <c r="AE9" s="11">
        <f>[5]Janeiro!$D$34</f>
        <v>23.6</v>
      </c>
      <c r="AF9" s="11">
        <f>[5]Janeiro!$D$35</f>
        <v>24.8</v>
      </c>
      <c r="AG9" s="14">
        <f>MIN(B9:AF9)</f>
        <v>18.8</v>
      </c>
      <c r="AH9" s="113">
        <f>AVERAGE(B9:AF9)</f>
        <v>22.222580645161294</v>
      </c>
    </row>
    <row r="10" spans="1:36" x14ac:dyDescent="0.2">
      <c r="A10" s="58" t="s">
        <v>111</v>
      </c>
      <c r="B10" s="11" t="str">
        <f>[6]Janeiro!$D$5</f>
        <v>*</v>
      </c>
      <c r="C10" s="11" t="str">
        <f>[6]Janeiro!$D$6</f>
        <v>*</v>
      </c>
      <c r="D10" s="11" t="str">
        <f>[6]Janeiro!$D$7</f>
        <v>*</v>
      </c>
      <c r="E10" s="11" t="str">
        <f>[6]Janeiro!$D$8</f>
        <v>*</v>
      </c>
      <c r="F10" s="11" t="str">
        <f>[6]Janeiro!$D$9</f>
        <v>*</v>
      </c>
      <c r="G10" s="11" t="str">
        <f>[6]Janeiro!$D$10</f>
        <v>*</v>
      </c>
      <c r="H10" s="11" t="str">
        <f>[6]Janeiro!$D$11</f>
        <v>*</v>
      </c>
      <c r="I10" s="11" t="str">
        <f>[6]Janeiro!$D$12</f>
        <v>*</v>
      </c>
      <c r="J10" s="11" t="str">
        <f>[6]Janeiro!$D$13</f>
        <v>*</v>
      </c>
      <c r="K10" s="11" t="str">
        <f>[6]Janeiro!$D$14</f>
        <v>*</v>
      </c>
      <c r="L10" s="11" t="str">
        <f>[6]Janeiro!$D$15</f>
        <v>*</v>
      </c>
      <c r="M10" s="11" t="str">
        <f>[6]Janeiro!$D$16</f>
        <v>*</v>
      </c>
      <c r="N10" s="11" t="str">
        <f>[6]Janeiro!$D$17</f>
        <v>*</v>
      </c>
      <c r="O10" s="11" t="str">
        <f>[6]Janeiro!$D$18</f>
        <v>*</v>
      </c>
      <c r="P10" s="11" t="str">
        <f>[6]Janeiro!$D$19</f>
        <v>*</v>
      </c>
      <c r="Q10" s="11" t="str">
        <f>[6]Janeiro!$D$20</f>
        <v>*</v>
      </c>
      <c r="R10" s="11" t="str">
        <f>[6]Janeiro!$D$21</f>
        <v>*</v>
      </c>
      <c r="S10" s="11" t="str">
        <f>[6]Janeiro!$D$22</f>
        <v>*</v>
      </c>
      <c r="T10" s="11" t="str">
        <f>[6]Janeiro!$D$23</f>
        <v>*</v>
      </c>
      <c r="U10" s="11" t="str">
        <f>[6]Janeiro!$D$24</f>
        <v>*</v>
      </c>
      <c r="V10" s="11" t="str">
        <f>[6]Janeiro!$D$25</f>
        <v>*</v>
      </c>
      <c r="W10" s="11" t="str">
        <f>[6]Janeiro!$D$26</f>
        <v>*</v>
      </c>
      <c r="X10" s="11" t="str">
        <f>[6]Janeiro!$D$27</f>
        <v>*</v>
      </c>
      <c r="Y10" s="11" t="str">
        <f>[6]Janeiro!$D$28</f>
        <v>*</v>
      </c>
      <c r="Z10" s="11" t="str">
        <f>[6]Janeiro!$D$29</f>
        <v>*</v>
      </c>
      <c r="AA10" s="11" t="str">
        <f>[6]Janeiro!$D$30</f>
        <v>*</v>
      </c>
      <c r="AB10" s="11" t="str">
        <f>[6]Janeiro!$D$31</f>
        <v>*</v>
      </c>
      <c r="AC10" s="11" t="str">
        <f>[6]Janeiro!$D$32</f>
        <v>*</v>
      </c>
      <c r="AD10" s="11" t="str">
        <f>[6]Janeiro!$D$33</f>
        <v>*</v>
      </c>
      <c r="AE10" s="11" t="str">
        <f>[6]Janeiro!$D$34</f>
        <v>*</v>
      </c>
      <c r="AF10" s="11" t="str">
        <f>[6]Janeiro!$D$35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[7]Janeiro!$D$5</f>
        <v>23.6</v>
      </c>
      <c r="C11" s="11">
        <f>[7]Janeiro!$D$6</f>
        <v>23.6</v>
      </c>
      <c r="D11" s="11">
        <f>[7]Janeiro!$D$7</f>
        <v>24.7</v>
      </c>
      <c r="E11" s="11">
        <f>[7]Janeiro!$D$8</f>
        <v>25</v>
      </c>
      <c r="F11" s="11">
        <f>[7]Janeiro!$D$9</f>
        <v>22.6</v>
      </c>
      <c r="G11" s="11">
        <f>[7]Janeiro!$D$10</f>
        <v>23</v>
      </c>
      <c r="H11" s="11">
        <f>[7]Janeiro!$D$11</f>
        <v>23.3</v>
      </c>
      <c r="I11" s="11">
        <f>[7]Janeiro!$D$12</f>
        <v>22</v>
      </c>
      <c r="J11" s="11">
        <f>[7]Janeiro!$D$13</f>
        <v>25.3</v>
      </c>
      <c r="K11" s="11">
        <f>[7]Janeiro!$D$14</f>
        <v>22.8</v>
      </c>
      <c r="L11" s="11">
        <f>[7]Janeiro!$D$15</f>
        <v>24</v>
      </c>
      <c r="M11" s="11">
        <f>[7]Janeiro!$D$16</f>
        <v>20.9</v>
      </c>
      <c r="N11" s="11">
        <f>[7]Janeiro!$D$17</f>
        <v>23.7</v>
      </c>
      <c r="O11" s="11">
        <f>[7]Janeiro!$D$18</f>
        <v>21.6</v>
      </c>
      <c r="P11" s="11">
        <f>[7]Janeiro!$D$19</f>
        <v>24.7</v>
      </c>
      <c r="Q11" s="11">
        <f>[7]Janeiro!$D$20</f>
        <v>23.8</v>
      </c>
      <c r="R11" s="11">
        <f>[7]Janeiro!$D$21</f>
        <v>23.9</v>
      </c>
      <c r="S11" s="11">
        <f>[7]Janeiro!$D$22</f>
        <v>22.2</v>
      </c>
      <c r="T11" s="11">
        <f>[7]Janeiro!$D$23</f>
        <v>21.3</v>
      </c>
      <c r="U11" s="11">
        <f>[7]Janeiro!$D$24</f>
        <v>22.7</v>
      </c>
      <c r="V11" s="11">
        <f>[7]Janeiro!$D$25</f>
        <v>22.4</v>
      </c>
      <c r="W11" s="11">
        <f>[7]Janeiro!$D$26</f>
        <v>24.2</v>
      </c>
      <c r="X11" s="11">
        <f>[7]Janeiro!$D$27</f>
        <v>26.9</v>
      </c>
      <c r="Y11" s="11">
        <f>[7]Janeiro!$D$28</f>
        <v>22.8</v>
      </c>
      <c r="Z11" s="11">
        <f>[7]Janeiro!$D$29</f>
        <v>22.5</v>
      </c>
      <c r="AA11" s="11">
        <f>[7]Janeiro!$D$30</f>
        <v>22.3</v>
      </c>
      <c r="AB11" s="11">
        <f>[7]Janeiro!$D$31</f>
        <v>21</v>
      </c>
      <c r="AC11" s="11">
        <f>[7]Janeiro!$D$32</f>
        <v>22.1</v>
      </c>
      <c r="AD11" s="11">
        <f>[7]Janeiro!$D$33</f>
        <v>22.2</v>
      </c>
      <c r="AE11" s="11">
        <f>[7]Janeiro!$D$34</f>
        <v>24.1</v>
      </c>
      <c r="AF11" s="11">
        <f>[7]Janeiro!$D$35</f>
        <v>23.1</v>
      </c>
      <c r="AG11" s="15">
        <f t="shared" ref="AG11:AG12" si="5">MIN(B11:AF11)</f>
        <v>20.9</v>
      </c>
      <c r="AH11" s="94">
        <f t="shared" ref="AH11:AH12" si="6">AVERAGE(B11:AF11)</f>
        <v>23.170967741935481</v>
      </c>
    </row>
    <row r="12" spans="1:36" x14ac:dyDescent="0.2">
      <c r="A12" s="58" t="s">
        <v>41</v>
      </c>
      <c r="B12" s="11">
        <f>[8]Janeiro!$D$5</f>
        <v>24.7</v>
      </c>
      <c r="C12" s="11">
        <f>[8]Janeiro!$D$6</f>
        <v>24.5</v>
      </c>
      <c r="D12" s="11">
        <f>[8]Janeiro!$D$7</f>
        <v>23.9</v>
      </c>
      <c r="E12" s="11">
        <f>[8]Janeiro!$D$8</f>
        <v>23.9</v>
      </c>
      <c r="F12" s="11">
        <f>[8]Janeiro!$D$9</f>
        <v>22</v>
      </c>
      <c r="G12" s="11">
        <f>[8]Janeiro!$D$10</f>
        <v>24.2</v>
      </c>
      <c r="H12" s="11">
        <f>[8]Janeiro!$D$11</f>
        <v>25.2</v>
      </c>
      <c r="I12" s="11">
        <f>[8]Janeiro!$D$12</f>
        <v>24.4</v>
      </c>
      <c r="J12" s="11">
        <f>[8]Janeiro!$D$13</f>
        <v>23</v>
      </c>
      <c r="K12" s="11">
        <f>[8]Janeiro!$D$14</f>
        <v>20.9</v>
      </c>
      <c r="L12" s="11">
        <f>[8]Janeiro!$D$15</f>
        <v>21.1</v>
      </c>
      <c r="M12" s="11">
        <f>[8]Janeiro!$D$16</f>
        <v>22</v>
      </c>
      <c r="N12" s="11">
        <f>[8]Janeiro!$D$17</f>
        <v>22.8</v>
      </c>
      <c r="O12" s="11">
        <f>[8]Janeiro!$D$18</f>
        <v>22.4</v>
      </c>
      <c r="P12" s="11">
        <f>[8]Janeiro!$D$19</f>
        <v>23.9</v>
      </c>
      <c r="Q12" s="11">
        <f>[8]Janeiro!$D$20</f>
        <v>23.7</v>
      </c>
      <c r="R12" s="11">
        <f>[8]Janeiro!$D$21</f>
        <v>23.5</v>
      </c>
      <c r="S12" s="11">
        <f>[8]Janeiro!$D$22</f>
        <v>24.3</v>
      </c>
      <c r="T12" s="11">
        <f>[8]Janeiro!$D$23</f>
        <v>22</v>
      </c>
      <c r="U12" s="11">
        <f>[8]Janeiro!$D$24</f>
        <v>21</v>
      </c>
      <c r="V12" s="11">
        <f>[8]Janeiro!$D$25</f>
        <v>21.1</v>
      </c>
      <c r="W12" s="11">
        <f>[8]Janeiro!$D$26</f>
        <v>21.4</v>
      </c>
      <c r="X12" s="11">
        <f>[8]Janeiro!$D$27</f>
        <v>23.6</v>
      </c>
      <c r="Y12" s="11">
        <f>[8]Janeiro!$D$28</f>
        <v>24.1</v>
      </c>
      <c r="Z12" s="11">
        <f>[8]Janeiro!$D$29</f>
        <v>22.4</v>
      </c>
      <c r="AA12" s="11">
        <f>[8]Janeiro!$D$30</f>
        <v>23.3</v>
      </c>
      <c r="AB12" s="11">
        <f>[8]Janeiro!$D$31</f>
        <v>22.1</v>
      </c>
      <c r="AC12" s="11">
        <f>[8]Janeiro!$D$32</f>
        <v>23.1</v>
      </c>
      <c r="AD12" s="11">
        <f>[8]Janeiro!$D$33</f>
        <v>22.1</v>
      </c>
      <c r="AE12" s="11">
        <f>[8]Janeiro!$D$34</f>
        <v>21.3</v>
      </c>
      <c r="AF12" s="11">
        <f>[8]Janeiro!$D$35</f>
        <v>20.9</v>
      </c>
      <c r="AG12" s="15">
        <f t="shared" si="5"/>
        <v>20.9</v>
      </c>
      <c r="AH12" s="94">
        <f t="shared" si="6"/>
        <v>22.864516129032257</v>
      </c>
    </row>
    <row r="13" spans="1:36" x14ac:dyDescent="0.2">
      <c r="A13" s="58" t="s">
        <v>114</v>
      </c>
      <c r="B13" s="11">
        <f>[9]Janeiro!$D$5</f>
        <v>23.6</v>
      </c>
      <c r="C13" s="11">
        <f>[9]Janeiro!$D$6</f>
        <v>23.8</v>
      </c>
      <c r="D13" s="11">
        <f>[9]Janeiro!$D$7</f>
        <v>23.7</v>
      </c>
      <c r="E13" s="11">
        <f>[9]Janeiro!$D$8</f>
        <v>24.6</v>
      </c>
      <c r="F13" s="11">
        <f>[9]Janeiro!$D$9</f>
        <v>23.1</v>
      </c>
      <c r="G13" s="11">
        <f>[9]Janeiro!$D$10</f>
        <v>23.8</v>
      </c>
      <c r="H13" s="11">
        <f>[9]Janeiro!$D$11</f>
        <v>23.6</v>
      </c>
      <c r="I13" s="11">
        <f>[9]Janeiro!$D$12</f>
        <v>23.3</v>
      </c>
      <c r="J13" s="11">
        <f>[9]Janeiro!$D$13</f>
        <v>22.1</v>
      </c>
      <c r="K13" s="11">
        <f>[9]Janeiro!$D$14</f>
        <v>20.399999999999999</v>
      </c>
      <c r="L13" s="11">
        <f>[9]Janeiro!$D$15</f>
        <v>21.3</v>
      </c>
      <c r="M13" s="11">
        <f>[9]Janeiro!$D$16</f>
        <v>21</v>
      </c>
      <c r="N13" s="11">
        <f>[9]Janeiro!$D$17</f>
        <v>22.3</v>
      </c>
      <c r="O13" s="11">
        <f>[9]Janeiro!$D$18</f>
        <v>22.1</v>
      </c>
      <c r="P13" s="11">
        <f>[9]Janeiro!$D$19</f>
        <v>22.4</v>
      </c>
      <c r="Q13" s="11">
        <f>[9]Janeiro!$D$20</f>
        <v>23</v>
      </c>
      <c r="R13" s="11">
        <f>[9]Janeiro!$D$21</f>
        <v>23.2</v>
      </c>
      <c r="S13" s="11">
        <f>[9]Janeiro!$D$22</f>
        <v>23.3</v>
      </c>
      <c r="T13" s="11">
        <f>[9]Janeiro!$D$23</f>
        <v>22.3</v>
      </c>
      <c r="U13" s="11">
        <f>[9]Janeiro!$D$24</f>
        <v>20.6</v>
      </c>
      <c r="V13" s="11">
        <f>[9]Janeiro!$D$25</f>
        <v>21.3</v>
      </c>
      <c r="W13" s="11">
        <f>[9]Janeiro!$D$26</f>
        <v>21.5</v>
      </c>
      <c r="X13" s="11">
        <f>[9]Janeiro!$D$27</f>
        <v>22.7</v>
      </c>
      <c r="Y13" s="11">
        <f>[9]Janeiro!$D$28</f>
        <v>22.4</v>
      </c>
      <c r="Z13" s="11">
        <f>[9]Janeiro!$D$29</f>
        <v>20.7</v>
      </c>
      <c r="AA13" s="11">
        <f>[9]Janeiro!$D$30</f>
        <v>22.5</v>
      </c>
      <c r="AB13" s="11">
        <f>[9]Janeiro!$D$31</f>
        <v>22</v>
      </c>
      <c r="AC13" s="11">
        <f>[9]Janeiro!$D$32</f>
        <v>22.2</v>
      </c>
      <c r="AD13" s="11">
        <f>[9]Janeiro!$D$33</f>
        <v>21.6</v>
      </c>
      <c r="AE13" s="11">
        <f>[9]Janeiro!$D$34</f>
        <v>20.8</v>
      </c>
      <c r="AF13" s="11">
        <f>[9]Janeiro!$D$35</f>
        <v>20.8</v>
      </c>
      <c r="AG13" s="14">
        <f>MIN(B13:AF13)</f>
        <v>20.399999999999999</v>
      </c>
      <c r="AH13" s="113">
        <f>AVERAGE(B13:AF13)</f>
        <v>22.322580645161295</v>
      </c>
    </row>
    <row r="14" spans="1:36" x14ac:dyDescent="0.2">
      <c r="A14" s="58" t="s">
        <v>118</v>
      </c>
      <c r="B14" s="11">
        <f>[10]Janeiro!$D$5</f>
        <v>22.5</v>
      </c>
      <c r="C14" s="11">
        <f>[10]Janeiro!$D$6</f>
        <v>24.3</v>
      </c>
      <c r="D14" s="11">
        <f>[10]Janeiro!$D$7</f>
        <v>24</v>
      </c>
      <c r="E14" s="11">
        <f>[10]Janeiro!$D$8</f>
        <v>23.4</v>
      </c>
      <c r="F14" s="11">
        <f>[10]Janeiro!$D$9</f>
        <v>22.7</v>
      </c>
      <c r="G14" s="11">
        <f>[10]Janeiro!$D$10</f>
        <v>22.7</v>
      </c>
      <c r="H14" s="11">
        <f>[10]Janeiro!$D$11</f>
        <v>23.6</v>
      </c>
      <c r="I14" s="11">
        <f>[10]Janeiro!$D$12</f>
        <v>22.1</v>
      </c>
      <c r="J14" s="11">
        <f>[10]Janeiro!$D$13</f>
        <v>23.2</v>
      </c>
      <c r="K14" s="11">
        <f>[10]Janeiro!$D$14</f>
        <v>20.9</v>
      </c>
      <c r="L14" s="11">
        <f>[10]Janeiro!$D$15</f>
        <v>21.2</v>
      </c>
      <c r="M14" s="11">
        <f>[10]Janeiro!$D$16</f>
        <v>21.3</v>
      </c>
      <c r="N14" s="11">
        <f>[10]Janeiro!$D$17</f>
        <v>22.9</v>
      </c>
      <c r="O14" s="11">
        <f>[10]Janeiro!$D$18</f>
        <v>22.5</v>
      </c>
      <c r="P14" s="11">
        <f>[10]Janeiro!$D$19</f>
        <v>23.7</v>
      </c>
      <c r="Q14" s="11">
        <f>[10]Janeiro!$D$20</f>
        <v>22.2</v>
      </c>
      <c r="R14" s="11">
        <f>[10]Janeiro!$D$21</f>
        <v>22.8</v>
      </c>
      <c r="S14" s="11">
        <f>[10]Janeiro!$D$22</f>
        <v>21.5</v>
      </c>
      <c r="T14" s="11">
        <f>[10]Janeiro!$D$23</f>
        <v>20.7</v>
      </c>
      <c r="U14" s="11">
        <f>[10]Janeiro!$D$24</f>
        <v>21.6</v>
      </c>
      <c r="V14" s="11">
        <f>[10]Janeiro!$D$25</f>
        <v>21.9</v>
      </c>
      <c r="W14" s="11">
        <f>[10]Janeiro!$D$26</f>
        <v>23.1</v>
      </c>
      <c r="X14" s="11">
        <f>[10]Janeiro!$D$27</f>
        <v>23.8</v>
      </c>
      <c r="Y14" s="11">
        <f>[10]Janeiro!$D$28</f>
        <v>23.8</v>
      </c>
      <c r="Z14" s="11">
        <f>[10]Janeiro!$D$29</f>
        <v>20.7</v>
      </c>
      <c r="AA14" s="11">
        <f>[10]Janeiro!$D$30</f>
        <v>21.4</v>
      </c>
      <c r="AB14" s="11">
        <f>[10]Janeiro!$D$31</f>
        <v>20.3</v>
      </c>
      <c r="AC14" s="11">
        <f>[10]Janeiro!$D$32</f>
        <v>21.6</v>
      </c>
      <c r="AD14" s="11">
        <f>[10]Janeiro!$D$33</f>
        <v>20.9</v>
      </c>
      <c r="AE14" s="11">
        <f>[10]Janeiro!$D$34</f>
        <v>21.6</v>
      </c>
      <c r="AF14" s="11">
        <f>[10]Janeiro!$D$35</f>
        <v>22.2</v>
      </c>
      <c r="AG14" s="15">
        <f t="shared" ref="AG14:AG16" si="7">MIN(B14:AF14)</f>
        <v>20.3</v>
      </c>
      <c r="AH14" s="94">
        <f t="shared" ref="AH14:AH16" si="8">AVERAGE(B14:AF14)</f>
        <v>22.29354838709677</v>
      </c>
      <c r="AJ14" t="s">
        <v>47</v>
      </c>
    </row>
    <row r="15" spans="1:36" x14ac:dyDescent="0.2">
      <c r="A15" s="58" t="s">
        <v>121</v>
      </c>
      <c r="B15" s="11">
        <f>[11]Janeiro!$D$5</f>
        <v>23.4</v>
      </c>
      <c r="C15" s="11">
        <f>[11]Janeiro!$D$6</f>
        <v>24</v>
      </c>
      <c r="D15" s="11">
        <f>[11]Janeiro!$D$7</f>
        <v>23.6</v>
      </c>
      <c r="E15" s="11">
        <f>[11]Janeiro!$D$8</f>
        <v>24.4</v>
      </c>
      <c r="F15" s="11">
        <f>[11]Janeiro!$D$9</f>
        <v>21.6</v>
      </c>
      <c r="G15" s="11">
        <f>[11]Janeiro!$D$10</f>
        <v>22.4</v>
      </c>
      <c r="H15" s="11">
        <f>[11]Janeiro!$D$11</f>
        <v>22.7</v>
      </c>
      <c r="I15" s="11">
        <f>[11]Janeiro!$D$12</f>
        <v>22.5</v>
      </c>
      <c r="J15" s="11">
        <f>[11]Janeiro!$D$13</f>
        <v>22.8</v>
      </c>
      <c r="K15" s="11">
        <f>[11]Janeiro!$D$14</f>
        <v>21</v>
      </c>
      <c r="L15" s="11">
        <f>[11]Janeiro!$D$15</f>
        <v>20.3</v>
      </c>
      <c r="M15" s="11">
        <f>[11]Janeiro!$D$16</f>
        <v>20.3</v>
      </c>
      <c r="N15" s="11">
        <f>[11]Janeiro!$D$17</f>
        <v>22.5</v>
      </c>
      <c r="O15" s="11">
        <f>[11]Janeiro!$D$18</f>
        <v>22.2</v>
      </c>
      <c r="P15" s="11">
        <f>[11]Janeiro!$D$19</f>
        <v>22.6</v>
      </c>
      <c r="Q15" s="11">
        <f>[11]Janeiro!$D$20</f>
        <v>23.1</v>
      </c>
      <c r="R15" s="11">
        <f>[11]Janeiro!$D$21</f>
        <v>24.9</v>
      </c>
      <c r="S15" s="11">
        <f>[11]Janeiro!$D$22</f>
        <v>22.7</v>
      </c>
      <c r="T15" s="11">
        <f>[11]Janeiro!$D$23</f>
        <v>22</v>
      </c>
      <c r="U15" s="11">
        <f>[11]Janeiro!$D$24</f>
        <v>20.7</v>
      </c>
      <c r="V15" s="11">
        <f>[11]Janeiro!$D$25</f>
        <v>22</v>
      </c>
      <c r="W15" s="11">
        <f>[11]Janeiro!$D$26</f>
        <v>23.9</v>
      </c>
      <c r="X15" s="11">
        <f>[11]Janeiro!$D$27</f>
        <v>23.3</v>
      </c>
      <c r="Y15" s="11">
        <f>[11]Janeiro!$D$28</f>
        <v>24.6</v>
      </c>
      <c r="Z15" s="11">
        <f>[11]Janeiro!$D$29</f>
        <v>21.3</v>
      </c>
      <c r="AA15" s="11">
        <f>[11]Janeiro!$D$30</f>
        <v>21.4</v>
      </c>
      <c r="AB15" s="11">
        <f>[11]Janeiro!$D$31</f>
        <v>21.3</v>
      </c>
      <c r="AC15" s="11">
        <f>[11]Janeiro!$D$32</f>
        <v>20.6</v>
      </c>
      <c r="AD15" s="11">
        <f>[11]Janeiro!$D$33</f>
        <v>21.8</v>
      </c>
      <c r="AE15" s="11">
        <f>[11]Janeiro!$D$34</f>
        <v>22.6</v>
      </c>
      <c r="AF15" s="11">
        <f>[11]Janeiro!$D$35</f>
        <v>22.3</v>
      </c>
      <c r="AG15" s="15">
        <f t="shared" si="7"/>
        <v>20.3</v>
      </c>
      <c r="AH15" s="94">
        <f t="shared" si="8"/>
        <v>22.412903225806446</v>
      </c>
    </row>
    <row r="16" spans="1:36" x14ac:dyDescent="0.2">
      <c r="A16" s="58" t="s">
        <v>168</v>
      </c>
      <c r="B16" s="11">
        <f>[12]Janeiro!$D$5</f>
        <v>22.3</v>
      </c>
      <c r="C16" s="11">
        <f>[12]Janeiro!$D$6</f>
        <v>20.399999999999999</v>
      </c>
      <c r="D16" s="11">
        <f>[12]Janeiro!$D$7</f>
        <v>21.8</v>
      </c>
      <c r="E16" s="11">
        <f>[12]Janeiro!$D$8</f>
        <v>22.5</v>
      </c>
      <c r="F16" s="11">
        <f>[12]Janeiro!$D$9</f>
        <v>22.3</v>
      </c>
      <c r="G16" s="11">
        <f>[12]Janeiro!$D$10</f>
        <v>21.1</v>
      </c>
      <c r="H16" s="11">
        <f>[12]Janeiro!$D$11</f>
        <v>21.2</v>
      </c>
      <c r="I16" s="11">
        <f>[12]Janeiro!$D$12</f>
        <v>19.600000000000001</v>
      </c>
      <c r="J16" s="11">
        <f>[12]Janeiro!$D$13</f>
        <v>21.1</v>
      </c>
      <c r="K16" s="11">
        <f>[12]Janeiro!$D$14</f>
        <v>19.8</v>
      </c>
      <c r="L16" s="11">
        <f>[12]Janeiro!$D$15</f>
        <v>19.7</v>
      </c>
      <c r="M16" s="11">
        <f>[12]Janeiro!$D$16</f>
        <v>20.399999999999999</v>
      </c>
      <c r="N16" s="11">
        <f>[12]Janeiro!$D$17</f>
        <v>19</v>
      </c>
      <c r="O16" s="11">
        <f>[12]Janeiro!$D$18</f>
        <v>22.3</v>
      </c>
      <c r="P16" s="11">
        <f>[12]Janeiro!$D$19</f>
        <v>21.2</v>
      </c>
      <c r="Q16" s="11">
        <f>[12]Janeiro!$D$20</f>
        <v>21.6</v>
      </c>
      <c r="R16" s="11">
        <f>[12]Janeiro!$D$21</f>
        <v>21.6</v>
      </c>
      <c r="S16" s="11">
        <f>[12]Janeiro!$D$22</f>
        <v>19.8</v>
      </c>
      <c r="T16" s="11">
        <f>[12]Janeiro!$D$23</f>
        <v>20.100000000000001</v>
      </c>
      <c r="U16" s="11">
        <f>[12]Janeiro!$D$24</f>
        <v>19.8</v>
      </c>
      <c r="V16" s="11">
        <f>[12]Janeiro!$D$25</f>
        <v>20.3</v>
      </c>
      <c r="W16" s="11">
        <f>[12]Janeiro!$D$26</f>
        <v>21.2</v>
      </c>
      <c r="X16" s="11">
        <f>[12]Janeiro!$D$27</f>
        <v>21.8</v>
      </c>
      <c r="Y16" s="11">
        <f>[12]Janeiro!$D$28</f>
        <v>22</v>
      </c>
      <c r="Z16" s="11">
        <f>[12]Janeiro!$D$29</f>
        <v>20.8</v>
      </c>
      <c r="AA16" s="11">
        <f>[12]Janeiro!$D$30</f>
        <v>22</v>
      </c>
      <c r="AB16" s="11">
        <f>[12]Janeiro!$D$31</f>
        <v>20.3</v>
      </c>
      <c r="AC16" s="11">
        <f>[12]Janeiro!$D$32</f>
        <v>20.2</v>
      </c>
      <c r="AD16" s="11">
        <f>[12]Janeiro!$D$33</f>
        <v>19.8</v>
      </c>
      <c r="AE16" s="11">
        <f>[12]Janeiro!$D$34</f>
        <v>19.899999999999999</v>
      </c>
      <c r="AF16" s="11">
        <f>[12]Janeiro!$D$35</f>
        <v>20.8</v>
      </c>
      <c r="AG16" s="15">
        <f t="shared" si="7"/>
        <v>19</v>
      </c>
      <c r="AH16" s="94">
        <f t="shared" si="8"/>
        <v>20.861290322580643</v>
      </c>
      <c r="AJ16" s="12" t="s">
        <v>47</v>
      </c>
    </row>
    <row r="17" spans="1:39" x14ac:dyDescent="0.2">
      <c r="A17" s="58" t="s">
        <v>2</v>
      </c>
      <c r="B17" s="11">
        <f>[13]Janeiro!$D$5</f>
        <v>22.9</v>
      </c>
      <c r="C17" s="11">
        <f>[13]Janeiro!$D$6</f>
        <v>21.3</v>
      </c>
      <c r="D17" s="11">
        <f>[13]Janeiro!$D$7</f>
        <v>22.6</v>
      </c>
      <c r="E17" s="11">
        <f>[13]Janeiro!$D$8</f>
        <v>23.3</v>
      </c>
      <c r="F17" s="11">
        <f>[13]Janeiro!$D$9</f>
        <v>22.1</v>
      </c>
      <c r="G17" s="11">
        <f>[13]Janeiro!$D$10</f>
        <v>21</v>
      </c>
      <c r="H17" s="11">
        <f>[13]Janeiro!$D$11</f>
        <v>22.2</v>
      </c>
      <c r="I17" s="11">
        <f>[13]Janeiro!$D$12</f>
        <v>22</v>
      </c>
      <c r="J17" s="11">
        <f>[13]Janeiro!$D$13</f>
        <v>22.3</v>
      </c>
      <c r="K17" s="11">
        <f>[13]Janeiro!$D$14</f>
        <v>20.3</v>
      </c>
      <c r="L17" s="11">
        <f>[13]Janeiro!$D$15</f>
        <v>21.4</v>
      </c>
      <c r="M17" s="11">
        <f>[13]Janeiro!$D$16</f>
        <v>21</v>
      </c>
      <c r="N17" s="11">
        <f>[13]Janeiro!$D$17</f>
        <v>22.1</v>
      </c>
      <c r="O17" s="11">
        <f>[13]Janeiro!$D$18</f>
        <v>22</v>
      </c>
      <c r="P17" s="11">
        <f>[13]Janeiro!$D$19</f>
        <v>22</v>
      </c>
      <c r="Q17" s="11">
        <f>[13]Janeiro!$D$20</f>
        <v>21.9</v>
      </c>
      <c r="R17" s="11">
        <f>[13]Janeiro!$D$21</f>
        <v>22.9</v>
      </c>
      <c r="S17" s="11">
        <f>[13]Janeiro!$D$22</f>
        <v>22.5</v>
      </c>
      <c r="T17" s="11">
        <f>[13]Janeiro!$D$23</f>
        <v>21.7</v>
      </c>
      <c r="U17" s="11">
        <f>[13]Janeiro!$D$24</f>
        <v>20.3</v>
      </c>
      <c r="V17" s="11">
        <f>[13]Janeiro!$D$25</f>
        <v>20.100000000000001</v>
      </c>
      <c r="W17" s="11">
        <f>[13]Janeiro!$D$26</f>
        <v>22.2</v>
      </c>
      <c r="X17" s="11">
        <f>[13]Janeiro!$D$27</f>
        <v>22.9</v>
      </c>
      <c r="Y17" s="11">
        <f>[13]Janeiro!$D$28</f>
        <v>20.6</v>
      </c>
      <c r="Z17" s="11">
        <f>[13]Janeiro!$D$29</f>
        <v>20.6</v>
      </c>
      <c r="AA17" s="11">
        <f>[13]Janeiro!$D$30</f>
        <v>21.9</v>
      </c>
      <c r="AB17" s="11">
        <f>[13]Janeiro!$D$31</f>
        <v>20.399999999999999</v>
      </c>
      <c r="AC17" s="11">
        <f>[13]Janeiro!$D$32</f>
        <v>20.8</v>
      </c>
      <c r="AD17" s="11">
        <f>[13]Janeiro!$D$33</f>
        <v>20.6</v>
      </c>
      <c r="AE17" s="11">
        <f>[13]Janeiro!$D$34</f>
        <v>20.3</v>
      </c>
      <c r="AF17" s="11">
        <f>[13]Janeiro!$D$35</f>
        <v>20.8</v>
      </c>
      <c r="AG17" s="15">
        <f t="shared" ref="AG17:AG25" si="9">MIN(B17:AF17)</f>
        <v>20.100000000000001</v>
      </c>
      <c r="AH17" s="94">
        <f t="shared" ref="AH17:AH22" si="10">AVERAGE(B17:AF17)</f>
        <v>21.58064516129032</v>
      </c>
      <c r="AJ17" s="12" t="s">
        <v>47</v>
      </c>
    </row>
    <row r="18" spans="1:39" x14ac:dyDescent="0.2">
      <c r="A18" s="58" t="s">
        <v>3</v>
      </c>
      <c r="B18" s="11">
        <f>[14]Janeiro!$D$5</f>
        <v>21.4</v>
      </c>
      <c r="C18" s="11">
        <f>[14]Janeiro!$D$6</f>
        <v>23.3</v>
      </c>
      <c r="D18" s="11">
        <f>[14]Janeiro!$D$7</f>
        <v>21.8</v>
      </c>
      <c r="E18" s="11">
        <f>[14]Janeiro!$D$8</f>
        <v>22.8</v>
      </c>
      <c r="F18" s="11">
        <f>[14]Janeiro!$D$9</f>
        <v>22.2</v>
      </c>
      <c r="G18" s="11">
        <f>[14]Janeiro!$D$10</f>
        <v>21.7</v>
      </c>
      <c r="H18" s="11">
        <f>[14]Janeiro!$D$11</f>
        <v>21.9</v>
      </c>
      <c r="I18" s="11">
        <f>[14]Janeiro!$D$12</f>
        <v>21</v>
      </c>
      <c r="J18" s="11">
        <f>[14]Janeiro!$D$13</f>
        <v>21.9</v>
      </c>
      <c r="K18" s="11">
        <f>[14]Janeiro!$D$14</f>
        <v>21.5</v>
      </c>
      <c r="L18" s="11">
        <f>[14]Janeiro!$D$15</f>
        <v>20.8</v>
      </c>
      <c r="M18" s="11">
        <f>[14]Janeiro!$D$16</f>
        <v>23</v>
      </c>
      <c r="N18" s="11">
        <f>[14]Janeiro!$D$17</f>
        <v>20.6</v>
      </c>
      <c r="O18" s="11">
        <f>[14]Janeiro!$D$18</f>
        <v>20.3</v>
      </c>
      <c r="P18" s="11">
        <f>[14]Janeiro!$D$19</f>
        <v>21.9</v>
      </c>
      <c r="Q18" s="11">
        <f>[14]Janeiro!$D$20</f>
        <v>21.7</v>
      </c>
      <c r="R18" s="11">
        <f>[14]Janeiro!$D$21</f>
        <v>21.4</v>
      </c>
      <c r="S18" s="11">
        <f>[14]Janeiro!$D$22</f>
        <v>21</v>
      </c>
      <c r="T18" s="11">
        <f>[14]Janeiro!$D$23</f>
        <v>19.899999999999999</v>
      </c>
      <c r="U18" s="11">
        <f>[14]Janeiro!$D$24</f>
        <v>20.6</v>
      </c>
      <c r="V18" s="11">
        <f>[14]Janeiro!$D$25</f>
        <v>20.6</v>
      </c>
      <c r="W18" s="11">
        <f>[14]Janeiro!$D$26</f>
        <v>21.4</v>
      </c>
      <c r="X18" s="11">
        <f>[14]Janeiro!$D$27</f>
        <v>22.7</v>
      </c>
      <c r="Y18" s="11">
        <f>[14]Janeiro!$D$28</f>
        <v>22.8</v>
      </c>
      <c r="Z18" s="11">
        <f>[14]Janeiro!$D$29</f>
        <v>20.9</v>
      </c>
      <c r="AA18" s="11">
        <f>[14]Janeiro!$D$30</f>
        <v>20.2</v>
      </c>
      <c r="AB18" s="11">
        <f>[14]Janeiro!$D$31</f>
        <v>19.899999999999999</v>
      </c>
      <c r="AC18" s="11">
        <f>[14]Janeiro!$D$32</f>
        <v>21.5</v>
      </c>
      <c r="AD18" s="11">
        <f>[14]Janeiro!$D$33</f>
        <v>21.2</v>
      </c>
      <c r="AE18" s="11">
        <f>[14]Janeiro!$D$34</f>
        <v>21.8</v>
      </c>
      <c r="AF18" s="11">
        <f>[14]Janeiro!$D$35</f>
        <v>21.2</v>
      </c>
      <c r="AG18" s="15">
        <f t="shared" si="9"/>
        <v>19.899999999999999</v>
      </c>
      <c r="AH18" s="94">
        <f>AVERAGE(B18:AF18)</f>
        <v>21.448387096774194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[15]Janeiro!$D$5</f>
        <v>20.8</v>
      </c>
      <c r="C19" s="11">
        <f>[15]Janeiro!$D$6</f>
        <v>20.6</v>
      </c>
      <c r="D19" s="11">
        <f>[15]Janeiro!$D$7</f>
        <v>20.5</v>
      </c>
      <c r="E19" s="11">
        <f>[15]Janeiro!$D$8</f>
        <v>21.7</v>
      </c>
      <c r="F19" s="11">
        <f>[15]Janeiro!$D$9</f>
        <v>20.5</v>
      </c>
      <c r="G19" s="11">
        <f>[15]Janeiro!$D$10</f>
        <v>19.5</v>
      </c>
      <c r="H19" s="11">
        <f>[15]Janeiro!$D$11</f>
        <v>20.5</v>
      </c>
      <c r="I19" s="11">
        <f>[15]Janeiro!$D$12</f>
        <v>18.399999999999999</v>
      </c>
      <c r="J19" s="11">
        <f>[15]Janeiro!$D$13</f>
        <v>19.7</v>
      </c>
      <c r="K19" s="11">
        <f>[15]Janeiro!$D$14</f>
        <v>19.7</v>
      </c>
      <c r="L19" s="11">
        <f>[15]Janeiro!$D$15</f>
        <v>19.8</v>
      </c>
      <c r="M19" s="11">
        <f>[15]Janeiro!$D$16</f>
        <v>19.8</v>
      </c>
      <c r="N19" s="11">
        <f>[15]Janeiro!$D$17</f>
        <v>18</v>
      </c>
      <c r="O19" s="11">
        <f>[15]Janeiro!$D$18</f>
        <v>19.7</v>
      </c>
      <c r="P19" s="11">
        <f>[15]Janeiro!$D$19</f>
        <v>20.6</v>
      </c>
      <c r="Q19" s="11">
        <f>[15]Janeiro!$D$20</f>
        <v>21.3</v>
      </c>
      <c r="R19" s="11">
        <f>[15]Janeiro!$D$21</f>
        <v>20.399999999999999</v>
      </c>
      <c r="S19" s="11">
        <f>[15]Janeiro!$D$22</f>
        <v>18.3</v>
      </c>
      <c r="T19" s="11">
        <f>[15]Janeiro!$D$23</f>
        <v>19.2</v>
      </c>
      <c r="U19" s="11">
        <f>[15]Janeiro!$D$24</f>
        <v>18.600000000000001</v>
      </c>
      <c r="V19" s="11">
        <f>[15]Janeiro!$D$25</f>
        <v>20</v>
      </c>
      <c r="W19" s="11">
        <f>[15]Janeiro!$D$26</f>
        <v>21.4</v>
      </c>
      <c r="X19" s="11">
        <f>[15]Janeiro!$D$27</f>
        <v>23.7</v>
      </c>
      <c r="Y19" s="11">
        <f>[15]Janeiro!$D$28</f>
        <v>19.2</v>
      </c>
      <c r="Z19" s="11">
        <f>[15]Janeiro!$D$29</f>
        <v>19.399999999999999</v>
      </c>
      <c r="AA19" s="11">
        <f>[15]Janeiro!$D$30</f>
        <v>19.5</v>
      </c>
      <c r="AB19" s="11">
        <f>[15]Janeiro!$D$31</f>
        <v>18.5</v>
      </c>
      <c r="AC19" s="11">
        <f>[15]Janeiro!$D$32</f>
        <v>18.7</v>
      </c>
      <c r="AD19" s="11">
        <f>[15]Janeiro!$D$33</f>
        <v>19.5</v>
      </c>
      <c r="AE19" s="11">
        <f>[15]Janeiro!$D$34</f>
        <v>19.2</v>
      </c>
      <c r="AF19" s="11">
        <f>[15]Janeiro!$D$35</f>
        <v>20.399999999999999</v>
      </c>
      <c r="AG19" s="15">
        <f t="shared" si="9"/>
        <v>18</v>
      </c>
      <c r="AH19" s="94">
        <f t="shared" si="10"/>
        <v>19.906451612903226</v>
      </c>
    </row>
    <row r="20" spans="1:39" x14ac:dyDescent="0.2">
      <c r="A20" s="58" t="s">
        <v>5</v>
      </c>
      <c r="B20" s="11">
        <f>[16]Janeiro!$D$5</f>
        <v>25.5</v>
      </c>
      <c r="C20" s="11">
        <f>[16]Janeiro!$D$6</f>
        <v>24.9</v>
      </c>
      <c r="D20" s="11">
        <f>[16]Janeiro!$D$7</f>
        <v>25.2</v>
      </c>
      <c r="E20" s="11">
        <f>[16]Janeiro!$D$8</f>
        <v>28.1</v>
      </c>
      <c r="F20" s="11" t="str">
        <f>[16]Janeiro!$D$9</f>
        <v>*</v>
      </c>
      <c r="G20" s="11" t="str">
        <f>[16]Janeiro!$D$10</f>
        <v>*</v>
      </c>
      <c r="H20" s="11" t="str">
        <f>[16]Janeiro!$D$11</f>
        <v>*</v>
      </c>
      <c r="I20" s="11" t="str">
        <f>[16]Janeiro!$D$12</f>
        <v>*</v>
      </c>
      <c r="J20" s="11" t="str">
        <f>[16]Janeiro!$D$13</f>
        <v>*</v>
      </c>
      <c r="K20" s="11" t="str">
        <f>[16]Janeiro!$D$14</f>
        <v>*</v>
      </c>
      <c r="L20" s="11" t="str">
        <f>[16]Janeiro!$D$15</f>
        <v>*</v>
      </c>
      <c r="M20" s="11">
        <f>[16]Janeiro!$D$16</f>
        <v>24.8</v>
      </c>
      <c r="N20" s="11">
        <f>[16]Janeiro!$D$17</f>
        <v>24.5</v>
      </c>
      <c r="O20" s="11">
        <f>[16]Janeiro!$D$18</f>
        <v>24.9</v>
      </c>
      <c r="P20" s="11">
        <f>[16]Janeiro!$D$19</f>
        <v>24.8</v>
      </c>
      <c r="Q20" s="11" t="str">
        <f>[16]Janeiro!$D$20</f>
        <v>*</v>
      </c>
      <c r="R20" s="11" t="str">
        <f>[16]Janeiro!$D$21</f>
        <v>*</v>
      </c>
      <c r="S20" s="11" t="str">
        <f>[16]Janeiro!$D$22</f>
        <v>*</v>
      </c>
      <c r="T20" s="11" t="str">
        <f>[16]Janeiro!$D$23</f>
        <v>*</v>
      </c>
      <c r="U20" s="11" t="str">
        <f>[16]Janeiro!$D$24</f>
        <v>*</v>
      </c>
      <c r="V20" s="11" t="str">
        <f>[16]Janeiro!$D$25</f>
        <v>*</v>
      </c>
      <c r="W20" s="11" t="str">
        <f>[16]Janeiro!$D$26</f>
        <v>*</v>
      </c>
      <c r="X20" s="11" t="str">
        <f>[16]Janeiro!$D$27</f>
        <v>*</v>
      </c>
      <c r="Y20" s="11" t="str">
        <f>[16]Janeiro!$D$28</f>
        <v>*</v>
      </c>
      <c r="Z20" s="11" t="str">
        <f>[16]Janeiro!$D$29</f>
        <v>*</v>
      </c>
      <c r="AA20" s="11" t="str">
        <f>[16]Janeiro!$D$30</f>
        <v>*</v>
      </c>
      <c r="AB20" s="11">
        <f>[16]Janeiro!$D$31</f>
        <v>25</v>
      </c>
      <c r="AC20" s="11">
        <f>[16]Janeiro!$D$32</f>
        <v>24.7</v>
      </c>
      <c r="AD20" s="11">
        <f>[16]Janeiro!$D$33</f>
        <v>24</v>
      </c>
      <c r="AE20" s="11">
        <f>[16]Janeiro!$D$34</f>
        <v>23.8</v>
      </c>
      <c r="AF20" s="11" t="str">
        <f>[16]Janeiro!$D$35</f>
        <v>*</v>
      </c>
      <c r="AG20" s="15">
        <f t="shared" si="9"/>
        <v>23.8</v>
      </c>
      <c r="AH20" s="94">
        <f>AVERAGE(B20:AF20)</f>
        <v>25.016666666666666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[17]Janeiro!$D$5</f>
        <v>21.2</v>
      </c>
      <c r="C21" s="11">
        <f>[17]Janeiro!$D$6</f>
        <v>20.7</v>
      </c>
      <c r="D21" s="11">
        <f>[17]Janeiro!$D$7</f>
        <v>20.2</v>
      </c>
      <c r="E21" s="11">
        <f>[17]Janeiro!$D$8</f>
        <v>21.6</v>
      </c>
      <c r="F21" s="11">
        <f>[17]Janeiro!$D$9</f>
        <v>20.8</v>
      </c>
      <c r="G21" s="11">
        <f>[17]Janeiro!$D$10</f>
        <v>20.2</v>
      </c>
      <c r="H21" s="11">
        <f>[17]Janeiro!$D$11</f>
        <v>20.5</v>
      </c>
      <c r="I21" s="11">
        <f>[17]Janeiro!$D$12</f>
        <v>18.600000000000001</v>
      </c>
      <c r="J21" s="11">
        <f>[17]Janeiro!$D$13</f>
        <v>18.600000000000001</v>
      </c>
      <c r="K21" s="11">
        <f>[17]Janeiro!$D$14</f>
        <v>19.2</v>
      </c>
      <c r="L21" s="11">
        <f>[17]Janeiro!$D$15</f>
        <v>19.3</v>
      </c>
      <c r="M21" s="11">
        <f>[17]Janeiro!$D$16</f>
        <v>18.3</v>
      </c>
      <c r="N21" s="11">
        <f>[17]Janeiro!$D$17</f>
        <v>18.2</v>
      </c>
      <c r="O21" s="11">
        <f>[17]Janeiro!$D$18</f>
        <v>19.3</v>
      </c>
      <c r="P21" s="11">
        <f>[17]Janeiro!$D$19</f>
        <v>19.3</v>
      </c>
      <c r="Q21" s="11">
        <f>[17]Janeiro!$D$20</f>
        <v>20</v>
      </c>
      <c r="R21" s="11">
        <f>[17]Janeiro!$D$21</f>
        <v>20</v>
      </c>
      <c r="S21" s="11">
        <f>[17]Janeiro!$D$22</f>
        <v>18.8</v>
      </c>
      <c r="T21" s="11">
        <f>[17]Janeiro!$D$23</f>
        <v>19.3</v>
      </c>
      <c r="U21" s="11">
        <f>[17]Janeiro!$D$24</f>
        <v>19.2</v>
      </c>
      <c r="V21" s="11">
        <f>[17]Janeiro!$D$25</f>
        <v>18.5</v>
      </c>
      <c r="W21" s="11">
        <f>[17]Janeiro!$D$26</f>
        <v>20.3</v>
      </c>
      <c r="X21" s="11">
        <f>[17]Janeiro!$D$27</f>
        <v>21</v>
      </c>
      <c r="Y21" s="11">
        <f>[17]Janeiro!$D$28</f>
        <v>19.3</v>
      </c>
      <c r="Z21" s="11">
        <f>[17]Janeiro!$D$29</f>
        <v>19.2</v>
      </c>
      <c r="AA21" s="11">
        <f>[17]Janeiro!$D$30</f>
        <v>18.7</v>
      </c>
      <c r="AB21" s="11">
        <f>[17]Janeiro!$D$31</f>
        <v>19.3</v>
      </c>
      <c r="AC21" s="11">
        <f>[17]Janeiro!$D$32</f>
        <v>19.100000000000001</v>
      </c>
      <c r="AD21" s="11">
        <f>[17]Janeiro!$D$33</f>
        <v>18.899999999999999</v>
      </c>
      <c r="AE21" s="11">
        <f>[17]Janeiro!$D$34</f>
        <v>18.899999999999999</v>
      </c>
      <c r="AF21" s="11">
        <f>[17]Janeiro!$D$35</f>
        <v>18.7</v>
      </c>
      <c r="AG21" s="15">
        <f>MIN(B21:AF21)</f>
        <v>18.2</v>
      </c>
      <c r="AH21" s="94">
        <f>AVERAGE(B21:AF21)</f>
        <v>19.522580645161291</v>
      </c>
      <c r="AJ21" t="s">
        <v>47</v>
      </c>
    </row>
    <row r="22" spans="1:39" x14ac:dyDescent="0.2">
      <c r="A22" s="58" t="s">
        <v>6</v>
      </c>
      <c r="B22" s="11" t="str">
        <f>[18]Janeiro!$D$5</f>
        <v>*</v>
      </c>
      <c r="C22" s="11">
        <f>[18]Janeiro!$D$6</f>
        <v>22.9</v>
      </c>
      <c r="D22" s="11">
        <f>[18]Janeiro!$D$7</f>
        <v>22.6</v>
      </c>
      <c r="E22" s="11">
        <f>[18]Janeiro!$D$8</f>
        <v>23.8</v>
      </c>
      <c r="F22" s="11">
        <f>[18]Janeiro!$D$9</f>
        <v>23.3</v>
      </c>
      <c r="G22" s="11" t="str">
        <f>[18]Janeiro!$D$10</f>
        <v>*</v>
      </c>
      <c r="H22" s="11">
        <f>[18]Janeiro!$D$11</f>
        <v>26.1</v>
      </c>
      <c r="I22" s="11">
        <f>[18]Janeiro!$D$12</f>
        <v>22.9</v>
      </c>
      <c r="J22" s="11">
        <f>[18]Janeiro!$D$13</f>
        <v>22</v>
      </c>
      <c r="K22" s="11">
        <f>[18]Janeiro!$D$14</f>
        <v>21.2</v>
      </c>
      <c r="L22" s="11">
        <f>[18]Janeiro!$D$15</f>
        <v>23.7</v>
      </c>
      <c r="M22" s="11" t="str">
        <f>[18]Janeiro!$D$16</f>
        <v>*</v>
      </c>
      <c r="N22" s="11" t="str">
        <f>[18]Janeiro!$D$17</f>
        <v>*</v>
      </c>
      <c r="O22" s="11">
        <f>[18]Janeiro!$D$18</f>
        <v>24.1</v>
      </c>
      <c r="P22" s="11">
        <f>[18]Janeiro!$D$19</f>
        <v>34.299999999999997</v>
      </c>
      <c r="Q22" s="11">
        <f>[18]Janeiro!$D$20</f>
        <v>22.7</v>
      </c>
      <c r="R22" s="11">
        <f>[18]Janeiro!$D$21</f>
        <v>22.9</v>
      </c>
      <c r="S22" s="11">
        <f>[18]Janeiro!$D$22</f>
        <v>23.7</v>
      </c>
      <c r="T22" s="11">
        <f>[18]Janeiro!$D$23</f>
        <v>23.9</v>
      </c>
      <c r="U22" s="11">
        <f>[18]Janeiro!$D$24</f>
        <v>22.1</v>
      </c>
      <c r="V22" s="11">
        <f>[18]Janeiro!$D$25</f>
        <v>23.9</v>
      </c>
      <c r="W22" s="11">
        <f>[18]Janeiro!$D$26</f>
        <v>27.3</v>
      </c>
      <c r="X22" s="11">
        <f>[18]Janeiro!$D$27</f>
        <v>24</v>
      </c>
      <c r="Y22" s="11" t="str">
        <f>[18]Janeiro!$D$28</f>
        <v>*</v>
      </c>
      <c r="Z22" s="11" t="str">
        <f>[18]Janeiro!$D$29</f>
        <v>*</v>
      </c>
      <c r="AA22" s="11">
        <f>[18]Janeiro!$D$30</f>
        <v>23.9</v>
      </c>
      <c r="AB22" s="11">
        <f>[18]Janeiro!$D$31</f>
        <v>22.3</v>
      </c>
      <c r="AC22" s="11">
        <f>[18]Janeiro!$D$32</f>
        <v>22.2</v>
      </c>
      <c r="AD22" s="11">
        <f>[18]Janeiro!$D$33</f>
        <v>22.7</v>
      </c>
      <c r="AE22" s="11">
        <f>[18]Janeiro!$D$34</f>
        <v>23.1</v>
      </c>
      <c r="AF22" s="11" t="str">
        <f>[18]Janeiro!$D$35</f>
        <v>*</v>
      </c>
      <c r="AG22" s="15">
        <f t="shared" si="9"/>
        <v>21.2</v>
      </c>
      <c r="AH22" s="94">
        <f t="shared" si="10"/>
        <v>23.816666666666666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[19]Janeiro!$D$5</f>
        <v>23.5</v>
      </c>
      <c r="C23" s="11">
        <f>[19]Janeiro!$D$6</f>
        <v>23</v>
      </c>
      <c r="D23" s="11">
        <f>[19]Janeiro!$D$7</f>
        <v>22.4</v>
      </c>
      <c r="E23" s="11">
        <f>[19]Janeiro!$D$8</f>
        <v>23.1</v>
      </c>
      <c r="F23" s="11">
        <f>[19]Janeiro!$D$9</f>
        <v>20.6</v>
      </c>
      <c r="G23" s="11">
        <f>[19]Janeiro!$D$10</f>
        <v>21.7</v>
      </c>
      <c r="H23" s="11">
        <f>[19]Janeiro!$D$11</f>
        <v>21.9</v>
      </c>
      <c r="I23" s="11">
        <f>[19]Janeiro!$D$12</f>
        <v>21.9</v>
      </c>
      <c r="J23" s="11">
        <f>[19]Janeiro!$D$13</f>
        <v>22.4</v>
      </c>
      <c r="K23" s="11">
        <f>[19]Janeiro!$D$14</f>
        <v>20.6</v>
      </c>
      <c r="L23" s="11">
        <f>[19]Janeiro!$D$15</f>
        <v>21</v>
      </c>
      <c r="M23" s="11">
        <f>[19]Janeiro!$D$16</f>
        <v>19.8</v>
      </c>
      <c r="N23" s="11">
        <f>[19]Janeiro!$D$17</f>
        <v>21.2</v>
      </c>
      <c r="O23" s="11">
        <f>[19]Janeiro!$D$18</f>
        <v>22.1</v>
      </c>
      <c r="P23" s="11">
        <f>[19]Janeiro!$D$19</f>
        <v>23</v>
      </c>
      <c r="Q23" s="11">
        <f>[19]Janeiro!$D$20</f>
        <v>22.7</v>
      </c>
      <c r="R23" s="11">
        <f>[19]Janeiro!$D$21</f>
        <v>23.6</v>
      </c>
      <c r="S23" s="11">
        <f>[19]Janeiro!$D$22</f>
        <v>20.5</v>
      </c>
      <c r="T23" s="11">
        <f>[19]Janeiro!$D$23</f>
        <v>20.3</v>
      </c>
      <c r="U23" s="11">
        <f>[19]Janeiro!$D$24</f>
        <v>20.6</v>
      </c>
      <c r="V23" s="11">
        <f>[19]Janeiro!$D$25</f>
        <v>21.9</v>
      </c>
      <c r="W23" s="11">
        <f>[19]Janeiro!$D$26</f>
        <v>22.4</v>
      </c>
      <c r="X23" s="11">
        <f>[19]Janeiro!$D$27</f>
        <v>24.7</v>
      </c>
      <c r="Y23" s="11">
        <f>[19]Janeiro!$D$28</f>
        <v>23.3</v>
      </c>
      <c r="Z23" s="11">
        <f>[19]Janeiro!$D$29</f>
        <v>21.3</v>
      </c>
      <c r="AA23" s="11">
        <f>[19]Janeiro!$D$30</f>
        <v>23.3</v>
      </c>
      <c r="AB23" s="11">
        <f>[19]Janeiro!$D$31</f>
        <v>21.9</v>
      </c>
      <c r="AC23" s="11">
        <f>[19]Janeiro!$D$32</f>
        <v>20.6</v>
      </c>
      <c r="AD23" s="11">
        <f>[19]Janeiro!$D$33</f>
        <v>20.9</v>
      </c>
      <c r="AE23" s="11">
        <f>[19]Janeiro!$D$34</f>
        <v>22.3</v>
      </c>
      <c r="AF23" s="11">
        <f>[19]Janeiro!$D$35</f>
        <v>21.9</v>
      </c>
      <c r="AG23" s="15">
        <f t="shared" si="9"/>
        <v>19.8</v>
      </c>
      <c r="AH23" s="94">
        <f>AVERAGE(B23:AF23)</f>
        <v>21.948387096774187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>
        <f>[20]Janeiro!$D$5</f>
        <v>21.9</v>
      </c>
      <c r="C24" s="11">
        <f>[20]Janeiro!$D$6</f>
        <v>22.7</v>
      </c>
      <c r="D24" s="11">
        <f>[20]Janeiro!$D$7</f>
        <v>23.1</v>
      </c>
      <c r="E24" s="11">
        <f>[20]Janeiro!$D$8</f>
        <v>23.3</v>
      </c>
      <c r="F24" s="11">
        <f>[20]Janeiro!$D$9</f>
        <v>21.1</v>
      </c>
      <c r="G24" s="11">
        <f>[20]Janeiro!$D$10</f>
        <v>23.3</v>
      </c>
      <c r="H24" s="11">
        <f>[20]Janeiro!$D$11</f>
        <v>22.5</v>
      </c>
      <c r="I24" s="11">
        <f>[20]Janeiro!$D$12</f>
        <v>22.6</v>
      </c>
      <c r="J24" s="11">
        <f>[20]Janeiro!$D$13</f>
        <v>22.7</v>
      </c>
      <c r="K24" s="11">
        <f>[20]Janeiro!$D$14</f>
        <v>21.2</v>
      </c>
      <c r="L24" s="11">
        <f>[20]Janeiro!$D$15</f>
        <v>21.3</v>
      </c>
      <c r="M24" s="11">
        <f>[20]Janeiro!$D$16</f>
        <v>21.3</v>
      </c>
      <c r="N24" s="11">
        <f>[20]Janeiro!$D$17</f>
        <v>21.7</v>
      </c>
      <c r="O24" s="11">
        <f>[20]Janeiro!$D$18</f>
        <v>22.6</v>
      </c>
      <c r="P24" s="11">
        <f>[20]Janeiro!$D$19</f>
        <v>23</v>
      </c>
      <c r="Q24" s="11">
        <f>[20]Janeiro!$D$20</f>
        <v>22.7</v>
      </c>
      <c r="R24" s="11">
        <f>[20]Janeiro!$D$21</f>
        <v>23.6</v>
      </c>
      <c r="S24" s="11">
        <f>[20]Janeiro!$D$22</f>
        <v>22.4</v>
      </c>
      <c r="T24" s="11">
        <f>[20]Janeiro!$D$23</f>
        <v>21.9</v>
      </c>
      <c r="U24" s="11">
        <f>[20]Janeiro!$D$24</f>
        <v>21.9</v>
      </c>
      <c r="V24" s="11">
        <f>[20]Janeiro!$D$25</f>
        <v>22.1</v>
      </c>
      <c r="W24" s="11">
        <f>[20]Janeiro!$D$26</f>
        <v>22.9</v>
      </c>
      <c r="X24" s="11">
        <f>[20]Janeiro!$D$27</f>
        <v>23.1</v>
      </c>
      <c r="Y24" s="11">
        <f>[20]Janeiro!$D$28</f>
        <v>23.6</v>
      </c>
      <c r="Z24" s="11">
        <f>[20]Janeiro!$D$29</f>
        <v>21.8</v>
      </c>
      <c r="AA24" s="11">
        <f>[20]Janeiro!$D$30</f>
        <v>23.3</v>
      </c>
      <c r="AB24" s="11">
        <f>[20]Janeiro!$D$31</f>
        <v>21.4</v>
      </c>
      <c r="AC24" s="11">
        <f>[20]Janeiro!$D$32</f>
        <v>21.1</v>
      </c>
      <c r="AD24" s="11">
        <f>[20]Janeiro!$D$33</f>
        <v>20.5</v>
      </c>
      <c r="AE24" s="11">
        <f>[20]Janeiro!$D$34</f>
        <v>20.6</v>
      </c>
      <c r="AF24" s="11">
        <f>[20]Janeiro!$D$35</f>
        <v>22</v>
      </c>
      <c r="AG24" s="15">
        <f t="shared" si="9"/>
        <v>20.5</v>
      </c>
      <c r="AH24" s="94">
        <f>AVERAGE(B24:AF24)</f>
        <v>22.232258064516127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[21]Janeiro!$D$5</f>
        <v>23.9</v>
      </c>
      <c r="C25" s="11">
        <f>[21]Janeiro!$D$6</f>
        <v>23.7</v>
      </c>
      <c r="D25" s="11">
        <f>[21]Janeiro!$D$7</f>
        <v>23.6</v>
      </c>
      <c r="E25" s="11">
        <f>[21]Janeiro!$D$8</f>
        <v>23.3</v>
      </c>
      <c r="F25" s="11">
        <f>[21]Janeiro!$D$9</f>
        <v>23.3</v>
      </c>
      <c r="G25" s="11">
        <f>[21]Janeiro!$D$10</f>
        <v>22.9</v>
      </c>
      <c r="H25" s="11">
        <f>[21]Janeiro!$D$11</f>
        <v>22.7</v>
      </c>
      <c r="I25" s="11">
        <f>[21]Janeiro!$D$12</f>
        <v>22.9</v>
      </c>
      <c r="J25" s="11">
        <f>[21]Janeiro!$D$13</f>
        <v>22.7</v>
      </c>
      <c r="K25" s="11">
        <f>[21]Janeiro!$D$14</f>
        <v>21.4</v>
      </c>
      <c r="L25" s="11">
        <f>[21]Janeiro!$D$15</f>
        <v>20.3</v>
      </c>
      <c r="M25" s="11">
        <f>[21]Janeiro!$D$16</f>
        <v>21.3</v>
      </c>
      <c r="N25" s="11">
        <f>[21]Janeiro!$D$17</f>
        <v>22.2</v>
      </c>
      <c r="O25" s="11">
        <f>[21]Janeiro!$D$18</f>
        <v>22.9</v>
      </c>
      <c r="P25" s="11">
        <f>[21]Janeiro!$D$19</f>
        <v>23.1</v>
      </c>
      <c r="Q25" s="11">
        <f>[21]Janeiro!$D$20</f>
        <v>22.1</v>
      </c>
      <c r="R25" s="11">
        <f>[21]Janeiro!$D$21</f>
        <v>22.5</v>
      </c>
      <c r="S25" s="11">
        <f>[21]Janeiro!$D$22</f>
        <v>21.4</v>
      </c>
      <c r="T25" s="11">
        <f>[21]Janeiro!$D$23</f>
        <v>22</v>
      </c>
      <c r="U25" s="11">
        <f>[21]Janeiro!$D$24</f>
        <v>20.100000000000001</v>
      </c>
      <c r="V25" s="11">
        <f>[21]Janeiro!$D$25</f>
        <v>21.7</v>
      </c>
      <c r="W25" s="11">
        <f>[21]Janeiro!$D$26</f>
        <v>21.9</v>
      </c>
      <c r="X25" s="11">
        <f>[21]Janeiro!$D$27</f>
        <v>22.1</v>
      </c>
      <c r="Y25" s="11">
        <f>[21]Janeiro!$D$28</f>
        <v>21.6</v>
      </c>
      <c r="Z25" s="11">
        <f>[21]Janeiro!$D$29</f>
        <v>19.600000000000001</v>
      </c>
      <c r="AA25" s="11">
        <f>[21]Janeiro!$D$30</f>
        <v>24.1</v>
      </c>
      <c r="AB25" s="11">
        <f>[21]Janeiro!$D$31</f>
        <v>21.8</v>
      </c>
      <c r="AC25" s="11">
        <f>[21]Janeiro!$D$32</f>
        <v>22</v>
      </c>
      <c r="AD25" s="11">
        <f>[21]Janeiro!$D$33</f>
        <v>19.2</v>
      </c>
      <c r="AE25" s="11">
        <f>[21]Janeiro!$D$34</f>
        <v>20.100000000000001</v>
      </c>
      <c r="AF25" s="11">
        <f>[21]Janeiro!$D$35</f>
        <v>21.1</v>
      </c>
      <c r="AG25" s="15">
        <f t="shared" si="9"/>
        <v>19.2</v>
      </c>
      <c r="AH25" s="94">
        <f>AVERAGE(B25:AF25)</f>
        <v>22.048387096774196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[22]Janeiro!$D$5</f>
        <v>23.8</v>
      </c>
      <c r="C26" s="11">
        <f>[22]Janeiro!$D$6</f>
        <v>23.5</v>
      </c>
      <c r="D26" s="11">
        <f>[22]Janeiro!$D$7</f>
        <v>22.7</v>
      </c>
      <c r="E26" s="11">
        <f>[22]Janeiro!$D$8</f>
        <v>23.1</v>
      </c>
      <c r="F26" s="11">
        <f>[22]Janeiro!$D$9</f>
        <v>21.3</v>
      </c>
      <c r="G26" s="11">
        <f>[22]Janeiro!$D$10</f>
        <v>22.3</v>
      </c>
      <c r="H26" s="11">
        <f>[22]Janeiro!$D$11</f>
        <v>22.2</v>
      </c>
      <c r="I26" s="11">
        <f>[22]Janeiro!$D$12</f>
        <v>22.7</v>
      </c>
      <c r="J26" s="11">
        <f>[22]Janeiro!$D$13</f>
        <v>22.4</v>
      </c>
      <c r="K26" s="11">
        <f>[22]Janeiro!$D$14</f>
        <v>20.8</v>
      </c>
      <c r="L26" s="11">
        <f>[22]Janeiro!$D$15</f>
        <v>20.9</v>
      </c>
      <c r="M26" s="11">
        <f>[22]Janeiro!$D$16</f>
        <v>20.3</v>
      </c>
      <c r="N26" s="11">
        <f>[22]Janeiro!$D$17</f>
        <v>21.6</v>
      </c>
      <c r="O26" s="11">
        <f>[22]Janeiro!$D$18</f>
        <v>22</v>
      </c>
      <c r="P26" s="11">
        <f>[22]Janeiro!$D$19</f>
        <v>22.6</v>
      </c>
      <c r="Q26" s="11">
        <f>[22]Janeiro!$D$20</f>
        <v>22.5</v>
      </c>
      <c r="R26" s="11">
        <f>[22]Janeiro!$D$21</f>
        <v>23.7</v>
      </c>
      <c r="S26" s="11">
        <f>[22]Janeiro!$D$22</f>
        <v>20.6</v>
      </c>
      <c r="T26" s="11">
        <f>[22]Janeiro!$D$23</f>
        <v>20.6</v>
      </c>
      <c r="U26" s="11">
        <f>[22]Janeiro!$D$24</f>
        <v>21.3</v>
      </c>
      <c r="V26" s="11">
        <f>[22]Janeiro!$D$25</f>
        <v>21.7</v>
      </c>
      <c r="W26" s="11">
        <f>[22]Janeiro!$D$26</f>
        <v>22.3</v>
      </c>
      <c r="X26" s="11">
        <f>[22]Janeiro!$D$27</f>
        <v>23.5</v>
      </c>
      <c r="Y26" s="11">
        <f>[22]Janeiro!$D$28</f>
        <v>23.2</v>
      </c>
      <c r="Z26" s="11">
        <f>[22]Janeiro!$D$29</f>
        <v>21.7</v>
      </c>
      <c r="AA26" s="11">
        <f>[22]Janeiro!$D$30</f>
        <v>23.2</v>
      </c>
      <c r="AB26" s="11">
        <f>[22]Janeiro!$D$31</f>
        <v>21.7</v>
      </c>
      <c r="AC26" s="11">
        <f>[22]Janeiro!$D$32</f>
        <v>20.8</v>
      </c>
      <c r="AD26" s="11">
        <f>[22]Janeiro!$D$33</f>
        <v>19.899999999999999</v>
      </c>
      <c r="AE26" s="11">
        <f>[22]Janeiro!$D$34</f>
        <v>20.100000000000001</v>
      </c>
      <c r="AF26" s="11">
        <f>[22]Janeiro!$D$35</f>
        <v>21.1</v>
      </c>
      <c r="AG26" s="15">
        <f>MIN(B26:AF26)</f>
        <v>19.899999999999999</v>
      </c>
      <c r="AH26" s="94">
        <f>AVERAGE(B26:AF26)</f>
        <v>21.938709677419364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[23]Janeiro!$D$5</f>
        <v>24.6</v>
      </c>
      <c r="C27" s="11">
        <f>[23]Janeiro!$D$6</f>
        <v>24.5</v>
      </c>
      <c r="D27" s="11">
        <f>[23]Janeiro!$D$7</f>
        <v>23.9</v>
      </c>
      <c r="E27" s="11">
        <f>[23]Janeiro!$D$8</f>
        <v>23.8</v>
      </c>
      <c r="F27" s="11">
        <f>[23]Janeiro!$D$9</f>
        <v>23</v>
      </c>
      <c r="G27" s="11">
        <f>[23]Janeiro!$D$10</f>
        <v>22.9</v>
      </c>
      <c r="H27" s="11">
        <f>[23]Janeiro!$D$11</f>
        <v>23.7</v>
      </c>
      <c r="I27" s="11">
        <f>[23]Janeiro!$D$12</f>
        <v>22.5</v>
      </c>
      <c r="J27" s="11">
        <f>[23]Janeiro!$D$13</f>
        <v>23.5</v>
      </c>
      <c r="K27" s="11">
        <f>[23]Janeiro!$D$14</f>
        <v>21.4</v>
      </c>
      <c r="L27" s="11">
        <f>[23]Janeiro!$D$15</f>
        <v>20.9</v>
      </c>
      <c r="M27" s="11">
        <f>[23]Janeiro!$D$16</f>
        <v>21.5</v>
      </c>
      <c r="N27" s="11">
        <f>[23]Janeiro!$D$17</f>
        <v>22.4</v>
      </c>
      <c r="O27" s="11">
        <f>[23]Janeiro!$D$18</f>
        <v>23.3</v>
      </c>
      <c r="P27" s="11">
        <f>[23]Janeiro!$D$19</f>
        <v>23.1</v>
      </c>
      <c r="Q27" s="11">
        <f>[23]Janeiro!$D$20</f>
        <v>22.9</v>
      </c>
      <c r="R27" s="11">
        <f>[23]Janeiro!$D$21</f>
        <v>24</v>
      </c>
      <c r="S27" s="11">
        <f>[23]Janeiro!$D$22</f>
        <v>22.3</v>
      </c>
      <c r="T27" s="11">
        <f>[23]Janeiro!$D$23</f>
        <v>22.2</v>
      </c>
      <c r="U27" s="11">
        <f>[23]Janeiro!$D$24</f>
        <v>20.2</v>
      </c>
      <c r="V27" s="11">
        <f>[23]Janeiro!$D$25</f>
        <v>22.4</v>
      </c>
      <c r="W27" s="11">
        <f>[23]Janeiro!$D$26</f>
        <v>22.6</v>
      </c>
      <c r="X27" s="11">
        <f>[23]Janeiro!$D$27</f>
        <v>24.4</v>
      </c>
      <c r="Y27" s="11">
        <f>[23]Janeiro!$D$28</f>
        <v>22.1</v>
      </c>
      <c r="Z27" s="11">
        <f>[23]Janeiro!$D$29</f>
        <v>21.6</v>
      </c>
      <c r="AA27" s="11">
        <f>[23]Janeiro!$D$30</f>
        <v>23.4</v>
      </c>
      <c r="AB27" s="11">
        <f>[23]Janeiro!$D$31</f>
        <v>22.7</v>
      </c>
      <c r="AC27" s="11">
        <f>[23]Janeiro!$D$32</f>
        <v>21.6</v>
      </c>
      <c r="AD27" s="11">
        <f>[23]Janeiro!$D$33</f>
        <v>21.9</v>
      </c>
      <c r="AE27" s="11">
        <f>[23]Janeiro!$D$34</f>
        <v>22.1</v>
      </c>
      <c r="AF27" s="11">
        <f>[23]Janeiro!$D$35</f>
        <v>22.8</v>
      </c>
      <c r="AG27" s="15">
        <f>MIN(B27:AF27)</f>
        <v>20.2</v>
      </c>
      <c r="AH27" s="94">
        <f>AVERAGE(B27:AF27)</f>
        <v>22.716129032258067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[24]Janeiro!$D$5</f>
        <v>23.6</v>
      </c>
      <c r="C28" s="11">
        <f>[24]Janeiro!$D$6</f>
        <v>22.9</v>
      </c>
      <c r="D28" s="11">
        <f>[24]Janeiro!$D$7</f>
        <v>23.2</v>
      </c>
      <c r="E28" s="11">
        <f>[24]Janeiro!$D$8</f>
        <v>24.5</v>
      </c>
      <c r="F28" s="11">
        <f>[24]Janeiro!$D$9</f>
        <v>21.4</v>
      </c>
      <c r="G28" s="11">
        <f>[24]Janeiro!$D$10</f>
        <v>22.9</v>
      </c>
      <c r="H28" s="11">
        <f>[24]Janeiro!$D$11</f>
        <v>22.7</v>
      </c>
      <c r="I28" s="11">
        <f>[24]Janeiro!$D$12</f>
        <v>22.3</v>
      </c>
      <c r="J28" s="11">
        <f>[24]Janeiro!$D$13</f>
        <v>20.399999999999999</v>
      </c>
      <c r="K28" s="11">
        <f>[24]Janeiro!$D$14</f>
        <v>18.2</v>
      </c>
      <c r="L28" s="11">
        <f>[24]Janeiro!$D$15</f>
        <v>21.2</v>
      </c>
      <c r="M28" s="11">
        <f>[24]Janeiro!$D$16</f>
        <v>20.9</v>
      </c>
      <c r="N28" s="11">
        <f>[24]Janeiro!$D$17</f>
        <v>22.7</v>
      </c>
      <c r="O28" s="11">
        <f>[24]Janeiro!$D$18</f>
        <v>23.6</v>
      </c>
      <c r="P28" s="11">
        <f>[24]Janeiro!$D$19</f>
        <v>24.8</v>
      </c>
      <c r="Q28" s="11">
        <f>[24]Janeiro!$D$20</f>
        <v>23.9</v>
      </c>
      <c r="R28" s="11">
        <f>[24]Janeiro!$D$21</f>
        <v>24.3</v>
      </c>
      <c r="S28" s="11">
        <f>[24]Janeiro!$D$22</f>
        <v>22.4</v>
      </c>
      <c r="T28" s="11">
        <f>[24]Janeiro!$D$23</f>
        <v>22</v>
      </c>
      <c r="U28" s="11">
        <f>[24]Janeiro!$D$24</f>
        <v>21.7</v>
      </c>
      <c r="V28" s="11">
        <f>[24]Janeiro!$D$25</f>
        <v>22.7</v>
      </c>
      <c r="W28" s="11">
        <f>[24]Janeiro!$D$26</f>
        <v>24</v>
      </c>
      <c r="X28" s="11">
        <f>[24]Janeiro!$D$27</f>
        <v>27.1</v>
      </c>
      <c r="Y28" s="11">
        <f>[24]Janeiro!$D$28</f>
        <v>25.3</v>
      </c>
      <c r="Z28" s="11">
        <f>[24]Janeiro!$D$29</f>
        <v>22.7</v>
      </c>
      <c r="AA28" s="11">
        <f>[24]Janeiro!$D$30</f>
        <v>24.1</v>
      </c>
      <c r="AB28" s="11">
        <f>[24]Janeiro!$D$31</f>
        <v>21.7</v>
      </c>
      <c r="AC28" s="11">
        <f>[24]Janeiro!$D$32</f>
        <v>21.3</v>
      </c>
      <c r="AD28" s="11">
        <f>[24]Janeiro!$D$33</f>
        <v>21.8</v>
      </c>
      <c r="AE28" s="11">
        <f>[24]Janeiro!$D$34</f>
        <v>23.7</v>
      </c>
      <c r="AF28" s="11">
        <f>[24]Janeiro!$D$35</f>
        <v>22.8</v>
      </c>
      <c r="AG28" s="15">
        <f t="shared" ref="AG28:AG30" si="11">MIN(B28:AF28)</f>
        <v>18.2</v>
      </c>
      <c r="AH28" s="94">
        <f t="shared" ref="AH28:AH30" si="12">AVERAGE(B28:AF28)</f>
        <v>22.799999999999997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[25]Janeiro!$D$5</f>
        <v>24.4</v>
      </c>
      <c r="C29" s="11">
        <f>[25]Janeiro!$D$6</f>
        <v>24.4</v>
      </c>
      <c r="D29" s="11">
        <f>[25]Janeiro!$D$7</f>
        <v>24</v>
      </c>
      <c r="E29" s="11">
        <f>[25]Janeiro!$D$8</f>
        <v>24.6</v>
      </c>
      <c r="F29" s="11">
        <f>[25]Janeiro!$D$9</f>
        <v>22.6</v>
      </c>
      <c r="G29" s="11">
        <f>[25]Janeiro!$D$10</f>
        <v>23.9</v>
      </c>
      <c r="H29" s="11">
        <f>[25]Janeiro!$D$11</f>
        <v>24.9</v>
      </c>
      <c r="I29" s="11">
        <f>[25]Janeiro!$D$12</f>
        <v>24.1</v>
      </c>
      <c r="J29" s="11">
        <f>[25]Janeiro!$D$13</f>
        <v>22.6</v>
      </c>
      <c r="K29" s="11">
        <f>[25]Janeiro!$D$14</f>
        <v>21</v>
      </c>
      <c r="L29" s="11">
        <f>[25]Janeiro!$D$15</f>
        <v>22.5</v>
      </c>
      <c r="M29" s="11">
        <f>[25]Janeiro!$D$16</f>
        <v>22.5</v>
      </c>
      <c r="N29" s="11">
        <f>[25]Janeiro!$D$17</f>
        <v>22.5</v>
      </c>
      <c r="O29" s="11">
        <f>[25]Janeiro!$D$18</f>
        <v>22.8</v>
      </c>
      <c r="P29" s="11">
        <f>[25]Janeiro!$D$19</f>
        <v>24.3</v>
      </c>
      <c r="Q29" s="11">
        <f>[25]Janeiro!$D$20</f>
        <v>24.1</v>
      </c>
      <c r="R29" s="11">
        <f>[25]Janeiro!$D$21</f>
        <v>23.9</v>
      </c>
      <c r="S29" s="11">
        <f>[25]Janeiro!$D$22</f>
        <v>24.4</v>
      </c>
      <c r="T29" s="11">
        <f>[25]Janeiro!$D$23</f>
        <v>23.3</v>
      </c>
      <c r="U29" s="11">
        <f>[25]Janeiro!$D$24</f>
        <v>21.9</v>
      </c>
      <c r="V29" s="11">
        <f>[25]Janeiro!$D$25</f>
        <v>22.9</v>
      </c>
      <c r="W29" s="11">
        <f>[25]Janeiro!$D$26</f>
        <v>22.3</v>
      </c>
      <c r="X29" s="11">
        <f>[25]Janeiro!$D$27</f>
        <v>23.8</v>
      </c>
      <c r="Y29" s="11">
        <f>[25]Janeiro!$D$28</f>
        <v>23.3</v>
      </c>
      <c r="Z29" s="11">
        <f>[25]Janeiro!$D$29</f>
        <v>21.7</v>
      </c>
      <c r="AA29" s="11">
        <f>[25]Janeiro!$D$30</f>
        <v>23.6</v>
      </c>
      <c r="AB29" s="11">
        <f>[25]Janeiro!$D$31</f>
        <v>23.2</v>
      </c>
      <c r="AC29" s="11">
        <f>[25]Janeiro!$D$32</f>
        <v>23.3</v>
      </c>
      <c r="AD29" s="11">
        <f>[25]Janeiro!$D$33</f>
        <v>22.4</v>
      </c>
      <c r="AE29" s="11">
        <f>[25]Janeiro!$D$34</f>
        <v>21.7</v>
      </c>
      <c r="AF29" s="11">
        <f>[25]Janeiro!$D$35</f>
        <v>22.2</v>
      </c>
      <c r="AG29" s="15">
        <f t="shared" si="11"/>
        <v>21</v>
      </c>
      <c r="AH29" s="94">
        <f t="shared" si="12"/>
        <v>23.196774193548389</v>
      </c>
      <c r="AM29" t="s">
        <v>47</v>
      </c>
    </row>
    <row r="30" spans="1:39" x14ac:dyDescent="0.2">
      <c r="A30" s="58" t="s">
        <v>10</v>
      </c>
      <c r="B30" s="11">
        <f>[26]Janeiro!$D$5</f>
        <v>22.7</v>
      </c>
      <c r="C30" s="11">
        <f>[26]Janeiro!$D$6</f>
        <v>24.3</v>
      </c>
      <c r="D30" s="11">
        <f>[26]Janeiro!$D$7</f>
        <v>24.1</v>
      </c>
      <c r="E30" s="11">
        <f>[26]Janeiro!$D$8</f>
        <v>23.9</v>
      </c>
      <c r="F30" s="11">
        <f>[26]Janeiro!$D$9</f>
        <v>21.6</v>
      </c>
      <c r="G30" s="11">
        <f>[26]Janeiro!$D$10</f>
        <v>22</v>
      </c>
      <c r="H30" s="11">
        <f>[26]Janeiro!$D$11</f>
        <v>23</v>
      </c>
      <c r="I30" s="11">
        <f>[26]Janeiro!$D$12</f>
        <v>22.9</v>
      </c>
      <c r="J30" s="11">
        <f>[26]Janeiro!$D$13</f>
        <v>23.2</v>
      </c>
      <c r="K30" s="11">
        <f>[26]Janeiro!$D$14</f>
        <v>21.3</v>
      </c>
      <c r="L30" s="11">
        <f>[26]Janeiro!$D$15</f>
        <v>21.4</v>
      </c>
      <c r="M30" s="11">
        <f>[26]Janeiro!$D$16</f>
        <v>21.5</v>
      </c>
      <c r="N30" s="11">
        <f>[26]Janeiro!$D$17</f>
        <v>23</v>
      </c>
      <c r="O30" s="11">
        <f>[26]Janeiro!$D$18</f>
        <v>23.2</v>
      </c>
      <c r="P30" s="11">
        <f>[26]Janeiro!$D$19</f>
        <v>22.7</v>
      </c>
      <c r="Q30" s="11">
        <f>[26]Janeiro!$D$20</f>
        <v>23.3</v>
      </c>
      <c r="R30" s="11">
        <f>[26]Janeiro!$D$21</f>
        <v>24.5</v>
      </c>
      <c r="S30" s="11">
        <f>[26]Janeiro!$D$22</f>
        <v>22.5</v>
      </c>
      <c r="T30" s="11">
        <f>[26]Janeiro!$D$23</f>
        <v>22.4</v>
      </c>
      <c r="U30" s="11">
        <f>[26]Janeiro!$D$24</f>
        <v>21.2</v>
      </c>
      <c r="V30" s="11">
        <f>[26]Janeiro!$D$25</f>
        <v>22.4</v>
      </c>
      <c r="W30" s="11">
        <f>[26]Janeiro!$D$26</f>
        <v>23.8</v>
      </c>
      <c r="X30" s="11">
        <f>[26]Janeiro!$D$27</f>
        <v>23.8</v>
      </c>
      <c r="Y30" s="11">
        <f>[26]Janeiro!$D$28</f>
        <v>24.9</v>
      </c>
      <c r="Z30" s="11">
        <f>[26]Janeiro!$D$29</f>
        <v>21.7</v>
      </c>
      <c r="AA30" s="11">
        <f>[26]Janeiro!$D$30</f>
        <v>23.8</v>
      </c>
      <c r="AB30" s="11">
        <f>[26]Janeiro!$D$31</f>
        <v>22.3</v>
      </c>
      <c r="AC30" s="11">
        <f>[26]Janeiro!$D$32</f>
        <v>21.9</v>
      </c>
      <c r="AD30" s="11">
        <f>[26]Janeiro!$D$33</f>
        <v>21</v>
      </c>
      <c r="AE30" s="11">
        <f>[26]Janeiro!$D$34</f>
        <v>22</v>
      </c>
      <c r="AF30" s="11">
        <f>[26]Janeiro!$D$35</f>
        <v>22.6</v>
      </c>
      <c r="AG30" s="15">
        <f t="shared" si="11"/>
        <v>21</v>
      </c>
      <c r="AH30" s="94">
        <f t="shared" si="12"/>
        <v>22.738709677419351</v>
      </c>
      <c r="AL30" t="s">
        <v>47</v>
      </c>
    </row>
    <row r="31" spans="1:39" x14ac:dyDescent="0.2">
      <c r="A31" s="58" t="s">
        <v>172</v>
      </c>
      <c r="B31" s="11">
        <f>[27]Janeiro!$D$5</f>
        <v>22.4</v>
      </c>
      <c r="C31" s="11">
        <f>[27]Janeiro!$D$6</f>
        <v>21.7</v>
      </c>
      <c r="D31" s="11">
        <f>[27]Janeiro!$D$7</f>
        <v>21.2</v>
      </c>
      <c r="E31" s="11">
        <f>[27]Janeiro!$D$8</f>
        <v>22</v>
      </c>
      <c r="F31" s="11">
        <f>[27]Janeiro!$D$9</f>
        <v>21</v>
      </c>
      <c r="G31" s="11">
        <f>[27]Janeiro!$D$10</f>
        <v>21</v>
      </c>
      <c r="H31" s="11">
        <f>[27]Janeiro!$D$11</f>
        <v>22.2</v>
      </c>
      <c r="I31" s="11">
        <f>[27]Janeiro!$D$12</f>
        <v>22.1</v>
      </c>
      <c r="J31" s="11">
        <f>[27]Janeiro!$D$13</f>
        <v>20.9</v>
      </c>
      <c r="K31" s="11">
        <f>[27]Janeiro!$D$14</f>
        <v>19.5</v>
      </c>
      <c r="L31" s="11">
        <f>[27]Janeiro!$D$15</f>
        <v>20.100000000000001</v>
      </c>
      <c r="M31" s="11">
        <f>[27]Janeiro!$D$16</f>
        <v>19.2</v>
      </c>
      <c r="N31" s="11">
        <f>[27]Janeiro!$D$17</f>
        <v>20.9</v>
      </c>
      <c r="O31" s="11">
        <f>[27]Janeiro!$D$18</f>
        <v>20.399999999999999</v>
      </c>
      <c r="P31" s="11">
        <f>[27]Janeiro!$D$19</f>
        <v>22.4</v>
      </c>
      <c r="Q31" s="11">
        <f>[27]Janeiro!$D$20</f>
        <v>21.4</v>
      </c>
      <c r="R31" s="11">
        <f>[27]Janeiro!$D$21</f>
        <v>21.5</v>
      </c>
      <c r="S31" s="11">
        <f>[27]Janeiro!$D$22</f>
        <v>22.1</v>
      </c>
      <c r="T31" s="11">
        <f>[27]Janeiro!$D$23</f>
        <v>21.5</v>
      </c>
      <c r="U31" s="11">
        <f>[27]Janeiro!$D$24</f>
        <v>20</v>
      </c>
      <c r="V31" s="11">
        <f>[27]Janeiro!$D$25</f>
        <v>20.7</v>
      </c>
      <c r="W31" s="11">
        <f>[27]Janeiro!$D$26</f>
        <v>21.2</v>
      </c>
      <c r="X31" s="11">
        <f>[27]Janeiro!$D$27</f>
        <v>22.9</v>
      </c>
      <c r="Y31" s="11">
        <f>[27]Janeiro!$D$28</f>
        <v>22.8</v>
      </c>
      <c r="Z31" s="11">
        <f>[27]Janeiro!$D$29</f>
        <v>20.9</v>
      </c>
      <c r="AA31" s="11">
        <f>[27]Janeiro!$D$30</f>
        <v>22.9</v>
      </c>
      <c r="AB31" s="11">
        <f>[27]Janeiro!$D$31</f>
        <v>20.2</v>
      </c>
      <c r="AC31" s="11">
        <f>[27]Janeiro!$D$32</f>
        <v>20.2</v>
      </c>
      <c r="AD31" s="11">
        <f>[27]Janeiro!$D$33</f>
        <v>19.3</v>
      </c>
      <c r="AE31" s="11">
        <f>[27]Janeiro!$D$34</f>
        <v>21.2</v>
      </c>
      <c r="AF31" s="11">
        <f>[27]Janeiro!$D$35</f>
        <v>21.7</v>
      </c>
      <c r="AG31" s="15">
        <f>MIN(B31:AF31)</f>
        <v>19.2</v>
      </c>
      <c r="AH31" s="94">
        <f>AVERAGE(B31:AF31)</f>
        <v>21.20967741935484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>
        <f>[28]Janeiro!$D$5</f>
        <v>22</v>
      </c>
      <c r="C32" s="11">
        <f>[28]Janeiro!$D$6</f>
        <v>23.1</v>
      </c>
      <c r="D32" s="11">
        <f>[28]Janeiro!$D$7</f>
        <v>21.4</v>
      </c>
      <c r="E32" s="11">
        <f>[28]Janeiro!$D$8</f>
        <v>22.4</v>
      </c>
      <c r="F32" s="11">
        <f>[28]Janeiro!$D$9</f>
        <v>21.6</v>
      </c>
      <c r="G32" s="11">
        <f>[28]Janeiro!$D$10</f>
        <v>21.6</v>
      </c>
      <c r="H32" s="11">
        <f>[28]Janeiro!$D$11</f>
        <v>22.2</v>
      </c>
      <c r="I32" s="11">
        <f>[28]Janeiro!$D$12</f>
        <v>22.1</v>
      </c>
      <c r="J32" s="11">
        <f>[28]Janeiro!$D$13</f>
        <v>20.3</v>
      </c>
      <c r="K32" s="11">
        <f>[28]Janeiro!$D$14</f>
        <v>20.100000000000001</v>
      </c>
      <c r="L32" s="11">
        <f>[28]Janeiro!$D$15</f>
        <v>20.2</v>
      </c>
      <c r="M32" s="11">
        <f>[28]Janeiro!$D$16</f>
        <v>20.6</v>
      </c>
      <c r="N32" s="11">
        <f>[28]Janeiro!$D$17</f>
        <v>19.600000000000001</v>
      </c>
      <c r="O32" s="11">
        <f>[28]Janeiro!$D$18</f>
        <v>20.399999999999999</v>
      </c>
      <c r="P32" s="11">
        <f>[28]Janeiro!$D$19</f>
        <v>22.4</v>
      </c>
      <c r="Q32" s="11">
        <f>[28]Janeiro!$D$20</f>
        <v>21.6</v>
      </c>
      <c r="R32" s="11">
        <f>[28]Janeiro!$D$21</f>
        <v>22.3</v>
      </c>
      <c r="S32" s="11">
        <f>[28]Janeiro!$D$22</f>
        <v>21.4</v>
      </c>
      <c r="T32" s="11">
        <f>[28]Janeiro!$D$23</f>
        <v>21</v>
      </c>
      <c r="U32" s="11">
        <f>[28]Janeiro!$D$24</f>
        <v>21.1</v>
      </c>
      <c r="V32" s="11">
        <f>[28]Janeiro!$D$25</f>
        <v>20.6</v>
      </c>
      <c r="W32" s="11">
        <f>[28]Janeiro!$D$26</f>
        <v>20.7</v>
      </c>
      <c r="X32" s="11">
        <f>[28]Janeiro!$D$27</f>
        <v>22.6</v>
      </c>
      <c r="Y32" s="11">
        <f>[28]Janeiro!$D$28</f>
        <v>23</v>
      </c>
      <c r="Z32" s="11">
        <f>[28]Janeiro!$D$29</f>
        <v>20</v>
      </c>
      <c r="AA32" s="11">
        <f>[28]Janeiro!$D$30</f>
        <v>22.3</v>
      </c>
      <c r="AB32" s="11">
        <f>[28]Janeiro!$D$31</f>
        <v>20</v>
      </c>
      <c r="AC32" s="11">
        <f>[28]Janeiro!$D$32</f>
        <v>20.100000000000001</v>
      </c>
      <c r="AD32" s="11">
        <f>[28]Janeiro!$D$33</f>
        <v>20.100000000000001</v>
      </c>
      <c r="AE32" s="11">
        <f>[28]Janeiro!$D$34</f>
        <v>19.899999999999999</v>
      </c>
      <c r="AF32" s="11">
        <f>[28]Janeiro!$D$35</f>
        <v>20.3</v>
      </c>
      <c r="AG32" s="15">
        <f t="shared" ref="AG32:AG35" si="13">MIN(B32:AF32)</f>
        <v>19.600000000000001</v>
      </c>
      <c r="AH32" s="94">
        <f t="shared" ref="AH32:AH35" si="14">AVERAGE(B32:AF32)</f>
        <v>21.193548387096772</v>
      </c>
    </row>
    <row r="33" spans="1:39" s="5" customFormat="1" x14ac:dyDescent="0.2">
      <c r="A33" s="58" t="s">
        <v>12</v>
      </c>
      <c r="B33" s="11">
        <f>[29]Janeiro!$D$5</f>
        <v>25.2</v>
      </c>
      <c r="C33" s="11">
        <f>[29]Janeiro!$D$6</f>
        <v>25.3</v>
      </c>
      <c r="D33" s="11">
        <f>[29]Janeiro!$D$7</f>
        <v>27.1</v>
      </c>
      <c r="E33" s="11">
        <f>[29]Janeiro!$D$8</f>
        <v>27</v>
      </c>
      <c r="F33" s="11">
        <f>[29]Janeiro!$D$9</f>
        <v>25.4</v>
      </c>
      <c r="G33" s="11">
        <f>[29]Janeiro!$D$10</f>
        <v>26.9</v>
      </c>
      <c r="H33" s="11">
        <f>[29]Janeiro!$D$11</f>
        <v>23.8</v>
      </c>
      <c r="I33" s="11">
        <f>[29]Janeiro!$D$12</f>
        <v>24.4</v>
      </c>
      <c r="J33" s="11">
        <f>[29]Janeiro!$D$13</f>
        <v>26.8</v>
      </c>
      <c r="K33" s="11">
        <f>[29]Janeiro!$D$14</f>
        <v>22.9</v>
      </c>
      <c r="L33" s="11">
        <f>[29]Janeiro!$D$15</f>
        <v>24.1</v>
      </c>
      <c r="M33" s="11">
        <f>[29]Janeiro!$D$16</f>
        <v>24.5</v>
      </c>
      <c r="N33" s="11">
        <f>[29]Janeiro!$D$17</f>
        <v>24.5</v>
      </c>
      <c r="O33" s="11">
        <f>[29]Janeiro!$D$18</f>
        <v>25.9</v>
      </c>
      <c r="P33" s="11">
        <f>[29]Janeiro!$D$19</f>
        <v>26.4</v>
      </c>
      <c r="Q33" s="11">
        <f>[29]Janeiro!$D$20</f>
        <v>26</v>
      </c>
      <c r="R33" s="11">
        <f>[29]Janeiro!$D$21</f>
        <v>26.9</v>
      </c>
      <c r="S33" s="11">
        <f>[29]Janeiro!$D$22</f>
        <v>23.9</v>
      </c>
      <c r="T33" s="11">
        <f>[29]Janeiro!$D$23</f>
        <v>24.9</v>
      </c>
      <c r="U33" s="11">
        <f>[29]Janeiro!$D$24</f>
        <v>24.1</v>
      </c>
      <c r="V33" s="11">
        <f>[29]Janeiro!$D$25</f>
        <v>25.1</v>
      </c>
      <c r="W33" s="11">
        <f>[29]Janeiro!$D$26</f>
        <v>26.6</v>
      </c>
      <c r="X33" s="11">
        <f>[29]Janeiro!$D$27</f>
        <v>30.2</v>
      </c>
      <c r="Y33" s="11">
        <f>[29]Janeiro!$D$28</f>
        <v>26.3</v>
      </c>
      <c r="Z33" s="11">
        <f>[29]Janeiro!$D$29</f>
        <v>24.9</v>
      </c>
      <c r="AA33" s="11">
        <f>[29]Janeiro!$D$30</f>
        <v>26.2</v>
      </c>
      <c r="AB33" s="11">
        <f>[29]Janeiro!$D$31</f>
        <v>25.6</v>
      </c>
      <c r="AC33" s="11">
        <f>[29]Janeiro!$D$32</f>
        <v>23.7</v>
      </c>
      <c r="AD33" s="11">
        <f>[29]Janeiro!$D$33</f>
        <v>24.1</v>
      </c>
      <c r="AE33" s="11">
        <f>[29]Janeiro!$D$34</f>
        <v>24.5</v>
      </c>
      <c r="AF33" s="11">
        <f>[29]Janeiro!$D$35</f>
        <v>25.6</v>
      </c>
      <c r="AG33" s="15">
        <f t="shared" si="13"/>
        <v>22.9</v>
      </c>
      <c r="AH33" s="94">
        <f t="shared" si="14"/>
        <v>25.445161290322584</v>
      </c>
      <c r="AL33" s="5" t="s">
        <v>47</v>
      </c>
    </row>
    <row r="34" spans="1:39" x14ac:dyDescent="0.2">
      <c r="A34" s="58" t="s">
        <v>13</v>
      </c>
      <c r="B34" s="11">
        <f>[30]Janeiro!$D$5</f>
        <v>24.7</v>
      </c>
      <c r="C34" s="11">
        <f>[30]Janeiro!$D$6</f>
        <v>24.7</v>
      </c>
      <c r="D34" s="11">
        <f>[30]Janeiro!$D$7</f>
        <v>24</v>
      </c>
      <c r="E34" s="11">
        <f>[30]Janeiro!$D$8</f>
        <v>24.7</v>
      </c>
      <c r="F34" s="11">
        <f>[30]Janeiro!$D$9</f>
        <v>23.6</v>
      </c>
      <c r="G34" s="11">
        <f>[30]Janeiro!$D$10</f>
        <v>24.3</v>
      </c>
      <c r="H34" s="11">
        <f>[30]Janeiro!$D$11</f>
        <v>25</v>
      </c>
      <c r="I34" s="11">
        <f>[30]Janeiro!$D$12</f>
        <v>23.9</v>
      </c>
      <c r="J34" s="11">
        <f>[30]Janeiro!$D$13</f>
        <v>22.5</v>
      </c>
      <c r="K34" s="11">
        <f>[30]Janeiro!$D$14</f>
        <v>21.5</v>
      </c>
      <c r="L34" s="11">
        <f>[30]Janeiro!$D$15</f>
        <v>23.9</v>
      </c>
      <c r="M34" s="11">
        <f>[30]Janeiro!$D$16</f>
        <v>22.9</v>
      </c>
      <c r="N34" s="11">
        <f>[30]Janeiro!$D$17</f>
        <v>22</v>
      </c>
      <c r="O34" s="11">
        <f>[30]Janeiro!$D$18</f>
        <v>22.8</v>
      </c>
      <c r="P34" s="11">
        <f>[30]Janeiro!$D$19</f>
        <v>22.6</v>
      </c>
      <c r="Q34" s="11">
        <f>[30]Janeiro!$D$20</f>
        <v>23.4</v>
      </c>
      <c r="R34" s="11">
        <f>[30]Janeiro!$D$21</f>
        <v>24.5</v>
      </c>
      <c r="S34" s="11">
        <f>[30]Janeiro!$D$22</f>
        <v>20.100000000000001</v>
      </c>
      <c r="T34" s="11">
        <f>[30]Janeiro!$D$23</f>
        <v>22.7</v>
      </c>
      <c r="U34" s="11">
        <f>[30]Janeiro!$D$24</f>
        <v>22.9</v>
      </c>
      <c r="V34" s="11">
        <f>[30]Janeiro!$D$25</f>
        <v>22.3</v>
      </c>
      <c r="W34" s="11">
        <f>[30]Janeiro!$D$26</f>
        <v>23.9</v>
      </c>
      <c r="X34" s="11">
        <f>[30]Janeiro!$D$27</f>
        <v>24</v>
      </c>
      <c r="Y34" s="11">
        <f>[30]Janeiro!$D$28</f>
        <v>23.4</v>
      </c>
      <c r="Z34" s="11">
        <f>[30]Janeiro!$D$29</f>
        <v>24.4</v>
      </c>
      <c r="AA34" s="11">
        <f>[30]Janeiro!$D$30</f>
        <v>24.6</v>
      </c>
      <c r="AB34" s="11">
        <f>[30]Janeiro!$D$31</f>
        <v>22.3</v>
      </c>
      <c r="AC34" s="11">
        <f>[30]Janeiro!$D$32</f>
        <v>23.9</v>
      </c>
      <c r="AD34" s="11">
        <f>[30]Janeiro!$D$33</f>
        <v>22.7</v>
      </c>
      <c r="AE34" s="11">
        <f>[30]Janeiro!$D$34</f>
        <v>21.9</v>
      </c>
      <c r="AF34" s="11">
        <f>[30]Janeiro!$D$35</f>
        <v>22.2</v>
      </c>
      <c r="AG34" s="15">
        <f t="shared" si="13"/>
        <v>20.100000000000001</v>
      </c>
      <c r="AH34" s="94">
        <f t="shared" si="14"/>
        <v>23.299999999999997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[31]Janeiro!$D$5</f>
        <v>23.6</v>
      </c>
      <c r="C35" s="11">
        <f>[31]Janeiro!$D$6</f>
        <v>23</v>
      </c>
      <c r="D35" s="11">
        <f>[31]Janeiro!$D$7</f>
        <v>23.9</v>
      </c>
      <c r="E35" s="11">
        <f>[31]Janeiro!$D$8</f>
        <v>25.2</v>
      </c>
      <c r="F35" s="11">
        <f>[31]Janeiro!$D$9</f>
        <v>22.9</v>
      </c>
      <c r="G35" s="11">
        <f>[31]Janeiro!$D$10</f>
        <v>24.6</v>
      </c>
      <c r="H35" s="11">
        <f>[31]Janeiro!$D$11</f>
        <v>25</v>
      </c>
      <c r="I35" s="11">
        <f>[31]Janeiro!$D$12</f>
        <v>23.8</v>
      </c>
      <c r="J35" s="11">
        <f>[31]Janeiro!$D$13</f>
        <v>23.8</v>
      </c>
      <c r="K35" s="11">
        <f>[31]Janeiro!$D$14</f>
        <v>22.5</v>
      </c>
      <c r="L35" s="11">
        <f>[31]Janeiro!$D$15</f>
        <v>22.6</v>
      </c>
      <c r="M35" s="11">
        <f>[31]Janeiro!$D$16</f>
        <v>21.9</v>
      </c>
      <c r="N35" s="11">
        <f>[31]Janeiro!$D$17</f>
        <v>22.7</v>
      </c>
      <c r="O35" s="11">
        <f>[31]Janeiro!$D$18</f>
        <v>22.7</v>
      </c>
      <c r="P35" s="11">
        <f>[31]Janeiro!$D$19</f>
        <v>23.7</v>
      </c>
      <c r="Q35" s="11">
        <f>[31]Janeiro!$D$20</f>
        <v>24.2</v>
      </c>
      <c r="R35" s="11">
        <f>[31]Janeiro!$D$21</f>
        <v>23.9</v>
      </c>
      <c r="S35" s="11">
        <f>[31]Janeiro!$D$22</f>
        <v>24.1</v>
      </c>
      <c r="T35" s="11">
        <f>[31]Janeiro!$D$23</f>
        <v>22.4</v>
      </c>
      <c r="U35" s="11">
        <f>[31]Janeiro!$D$24</f>
        <v>22.1</v>
      </c>
      <c r="V35" s="11">
        <f>[31]Janeiro!$D$25</f>
        <v>22.6</v>
      </c>
      <c r="W35" s="11">
        <f>[31]Janeiro!$D$26</f>
        <v>22.5</v>
      </c>
      <c r="X35" s="11">
        <f>[31]Janeiro!$D$27</f>
        <v>23.4</v>
      </c>
      <c r="Y35" s="11">
        <f>[31]Janeiro!$D$28</f>
        <v>24.5</v>
      </c>
      <c r="Z35" s="11">
        <f>[31]Janeiro!$D$29</f>
        <v>21.6</v>
      </c>
      <c r="AA35" s="11">
        <f>[31]Janeiro!$D$30</f>
        <v>22.8</v>
      </c>
      <c r="AB35" s="11">
        <f>[31]Janeiro!$D$31</f>
        <v>22.2</v>
      </c>
      <c r="AC35" s="11">
        <f>[31]Janeiro!$D$32</f>
        <v>22.3</v>
      </c>
      <c r="AD35" s="11">
        <f>[31]Janeiro!$D$33</f>
        <v>21.2</v>
      </c>
      <c r="AE35" s="11">
        <f>[31]Janeiro!$D$34</f>
        <v>22.1</v>
      </c>
      <c r="AF35" s="11">
        <f>[31]Janeiro!$D$35</f>
        <v>21.5</v>
      </c>
      <c r="AG35" s="15">
        <f t="shared" si="13"/>
        <v>21.2</v>
      </c>
      <c r="AH35" s="94">
        <f t="shared" si="14"/>
        <v>23.0741935483871</v>
      </c>
      <c r="AK35" t="s">
        <v>47</v>
      </c>
    </row>
    <row r="36" spans="1:39" x14ac:dyDescent="0.2">
      <c r="A36" s="58" t="s">
        <v>144</v>
      </c>
      <c r="B36" s="11">
        <f>[32]Janeiro!$D$5</f>
        <v>22</v>
      </c>
      <c r="C36" s="11">
        <f>[32]Janeiro!$D$6</f>
        <v>21.8</v>
      </c>
      <c r="D36" s="11">
        <f>[32]Janeiro!$D$7</f>
        <v>23.1</v>
      </c>
      <c r="E36" s="11">
        <f>[32]Janeiro!$D$8</f>
        <v>22.8</v>
      </c>
      <c r="F36" s="11">
        <f>[32]Janeiro!$D$9</f>
        <v>22</v>
      </c>
      <c r="G36" s="11">
        <f>[32]Janeiro!$D$10</f>
        <v>22.6</v>
      </c>
      <c r="H36" s="11">
        <f>[32]Janeiro!$D$11</f>
        <v>22.8</v>
      </c>
      <c r="I36" s="11">
        <f>[32]Janeiro!$D$12</f>
        <v>22.1</v>
      </c>
      <c r="J36" s="11">
        <f>[32]Janeiro!$D$13</f>
        <v>22.5</v>
      </c>
      <c r="K36" s="11">
        <f>[32]Janeiro!$D$14</f>
        <v>21.7</v>
      </c>
      <c r="L36" s="11">
        <f>[32]Janeiro!$D$15</f>
        <v>20.100000000000001</v>
      </c>
      <c r="M36" s="11">
        <f>[32]Janeiro!$D$16</f>
        <v>20.6</v>
      </c>
      <c r="N36" s="11">
        <f>[32]Janeiro!$D$17</f>
        <v>22.4</v>
      </c>
      <c r="O36" s="11">
        <f>[32]Janeiro!$D$18</f>
        <v>22.2</v>
      </c>
      <c r="P36" s="11">
        <f>[32]Janeiro!$D$19</f>
        <v>23.2</v>
      </c>
      <c r="Q36" s="11">
        <f>[32]Janeiro!$D$20</f>
        <v>22.6</v>
      </c>
      <c r="R36" s="11">
        <f>[32]Janeiro!$D$21</f>
        <v>23.2</v>
      </c>
      <c r="S36" s="11">
        <f>[32]Janeiro!$D$22</f>
        <v>22.3</v>
      </c>
      <c r="T36" s="11">
        <f>[32]Janeiro!$D$23</f>
        <v>22.2</v>
      </c>
      <c r="U36" s="11">
        <f>[32]Janeiro!$D$24</f>
        <v>21.5</v>
      </c>
      <c r="V36" s="11">
        <f>[32]Janeiro!$D$25</f>
        <v>21.9</v>
      </c>
      <c r="W36" s="11">
        <f>[32]Janeiro!$D$26</f>
        <v>22.5</v>
      </c>
      <c r="X36" s="11">
        <f>[32]Janeiro!$D$27</f>
        <v>23.3</v>
      </c>
      <c r="Y36" s="11">
        <f>[32]Janeiro!$D$28</f>
        <v>23</v>
      </c>
      <c r="Z36" s="11">
        <f>[32]Janeiro!$D$29</f>
        <v>21</v>
      </c>
      <c r="AA36" s="11">
        <f>[32]Janeiro!$D$30</f>
        <v>20.6</v>
      </c>
      <c r="AB36" s="11">
        <f>[32]Janeiro!$D$31</f>
        <v>20.8</v>
      </c>
      <c r="AC36" s="11">
        <f>[32]Janeiro!$D$32</f>
        <v>21.5</v>
      </c>
      <c r="AD36" s="11">
        <f>[32]Janeiro!$D$33</f>
        <v>20.6</v>
      </c>
      <c r="AE36" s="11">
        <f>[32]Janeiro!$D$34</f>
        <v>21.8</v>
      </c>
      <c r="AF36" s="11">
        <f>[32]Janeiro!$D$35</f>
        <v>20.8</v>
      </c>
      <c r="AG36" s="15">
        <f>MIN(B36:AF36)</f>
        <v>20.100000000000001</v>
      </c>
      <c r="AH36" s="94">
        <f>AVERAGE(B36:AF36)</f>
        <v>21.983870967741932</v>
      </c>
      <c r="AJ36" t="s">
        <v>47</v>
      </c>
    </row>
    <row r="37" spans="1:39" x14ac:dyDescent="0.2">
      <c r="A37" s="58" t="s">
        <v>14</v>
      </c>
      <c r="B37" s="11">
        <f>[33]Janeiro!$D$5</f>
        <v>23.1</v>
      </c>
      <c r="C37" s="11">
        <f>[33]Janeiro!$D$6</f>
        <v>24.2</v>
      </c>
      <c r="D37" s="11">
        <f>[33]Janeiro!$D$7</f>
        <v>23.4</v>
      </c>
      <c r="E37" s="11">
        <f>[33]Janeiro!$D$8</f>
        <v>23.1</v>
      </c>
      <c r="F37" s="11">
        <f>[33]Janeiro!$D$9</f>
        <v>22.8</v>
      </c>
      <c r="G37" s="11">
        <f>[33]Janeiro!$D$10</f>
        <v>22.7</v>
      </c>
      <c r="H37" s="11">
        <f>[33]Janeiro!$D$11</f>
        <v>22.5</v>
      </c>
      <c r="I37" s="11">
        <f>[33]Janeiro!$D$12</f>
        <v>21.5</v>
      </c>
      <c r="J37" s="11">
        <f>[33]Janeiro!$D$13</f>
        <v>21</v>
      </c>
      <c r="K37" s="11">
        <f>[33]Janeiro!$D$14</f>
        <v>22.6</v>
      </c>
      <c r="L37" s="11">
        <f>[33]Janeiro!$D$15</f>
        <v>22.2</v>
      </c>
      <c r="M37" s="11">
        <f>[33]Janeiro!$D$16</f>
        <v>23.5</v>
      </c>
      <c r="N37" s="11">
        <f>[33]Janeiro!$D$17</f>
        <v>23.6</v>
      </c>
      <c r="O37" s="11">
        <f>[33]Janeiro!$D$18</f>
        <v>21.2</v>
      </c>
      <c r="P37" s="11">
        <f>[33]Janeiro!$D$19</f>
        <v>22.8</v>
      </c>
      <c r="Q37" s="11">
        <f>[33]Janeiro!$D$20</f>
        <v>22.1</v>
      </c>
      <c r="R37" s="11">
        <f>[33]Janeiro!$D$21</f>
        <v>22</v>
      </c>
      <c r="S37" s="11">
        <f>[33]Janeiro!$D$22</f>
        <v>21.8</v>
      </c>
      <c r="T37" s="11">
        <f>[33]Janeiro!$D$23</f>
        <v>21.7</v>
      </c>
      <c r="U37" s="11">
        <f>[33]Janeiro!$D$24</f>
        <v>21.2</v>
      </c>
      <c r="V37" s="11">
        <f>[33]Janeiro!$D$25</f>
        <v>22.7</v>
      </c>
      <c r="W37" s="11">
        <f>[33]Janeiro!$D$26</f>
        <v>22.5</v>
      </c>
      <c r="X37" s="11">
        <f>[33]Janeiro!$D$27</f>
        <v>23.9</v>
      </c>
      <c r="Y37" s="11">
        <f>[33]Janeiro!$D$28</f>
        <v>23.3</v>
      </c>
      <c r="Z37" s="11">
        <f>[33]Janeiro!$D$29</f>
        <v>22</v>
      </c>
      <c r="AA37" s="11">
        <f>[33]Janeiro!$D$30</f>
        <v>21.8</v>
      </c>
      <c r="AB37" s="11">
        <f>[33]Janeiro!$D$31</f>
        <v>20.6</v>
      </c>
      <c r="AC37" s="11">
        <f>[33]Janeiro!$D$32</f>
        <v>21.6</v>
      </c>
      <c r="AD37" s="11">
        <f>[33]Janeiro!$D$33</f>
        <v>21.4</v>
      </c>
      <c r="AE37" s="11">
        <f>[33]Janeiro!$D$34</f>
        <v>21.6</v>
      </c>
      <c r="AF37" s="11">
        <f>[33]Janeiro!$D$35</f>
        <v>24.2</v>
      </c>
      <c r="AG37" s="15">
        <f t="shared" ref="AG37:AG38" si="15">MIN(B37:AF37)</f>
        <v>20.6</v>
      </c>
      <c r="AH37" s="94">
        <f t="shared" ref="AH37:AH38" si="16">AVERAGE(B37:AF37)</f>
        <v>22.406451612903226</v>
      </c>
    </row>
    <row r="38" spans="1:39" x14ac:dyDescent="0.2">
      <c r="A38" s="58" t="s">
        <v>174</v>
      </c>
      <c r="B38" s="11">
        <f>[34]Janeiro!$D$5</f>
        <v>23.9</v>
      </c>
      <c r="C38" s="11">
        <f>[34]Janeiro!$D$6</f>
        <v>24.3</v>
      </c>
      <c r="D38" s="11">
        <f>[34]Janeiro!$D$7</f>
        <v>23.7</v>
      </c>
      <c r="E38" s="11">
        <f>[34]Janeiro!$D$8</f>
        <v>25.3</v>
      </c>
      <c r="F38" s="11">
        <f>[34]Janeiro!$D$9</f>
        <v>24.6</v>
      </c>
      <c r="G38" s="11">
        <f>[34]Janeiro!$D$10</f>
        <v>24</v>
      </c>
      <c r="H38" s="11">
        <f>[34]Janeiro!$D$11</f>
        <v>25.2</v>
      </c>
      <c r="I38" s="11">
        <f>[34]Janeiro!$D$12</f>
        <v>23</v>
      </c>
      <c r="J38" s="11">
        <f>[34]Janeiro!$D$13</f>
        <v>23.7</v>
      </c>
      <c r="K38" s="11">
        <f>[34]Janeiro!$D$14</f>
        <v>22.9</v>
      </c>
      <c r="L38" s="11">
        <f>[34]Janeiro!$D$15</f>
        <v>23.6</v>
      </c>
      <c r="M38" s="11">
        <f>[34]Janeiro!$D$16</f>
        <v>23.5</v>
      </c>
      <c r="N38" s="11">
        <f>[34]Janeiro!$D$17</f>
        <v>22.9</v>
      </c>
      <c r="O38" s="11">
        <f>[34]Janeiro!$D$18</f>
        <v>25.1</v>
      </c>
      <c r="P38" s="11">
        <f>[34]Janeiro!$D$19</f>
        <v>22.8</v>
      </c>
      <c r="Q38" s="11">
        <f>[34]Janeiro!$D$20</f>
        <v>23.7</v>
      </c>
      <c r="R38" s="11">
        <f>[34]Janeiro!$D$21</f>
        <v>23.4</v>
      </c>
      <c r="S38" s="11">
        <f>[34]Janeiro!$D$22</f>
        <v>23.1</v>
      </c>
      <c r="T38" s="11">
        <f>[34]Janeiro!$D$23</f>
        <v>24.5</v>
      </c>
      <c r="U38" s="11">
        <f>[34]Janeiro!$D$24</f>
        <v>22.8</v>
      </c>
      <c r="V38" s="11">
        <f>[34]Janeiro!$D$25</f>
        <v>22.5</v>
      </c>
      <c r="W38" s="11">
        <f>[34]Janeiro!$D$26</f>
        <v>23.5</v>
      </c>
      <c r="X38" s="11">
        <f>[34]Janeiro!$D$27</f>
        <v>23.4</v>
      </c>
      <c r="Y38" s="11">
        <f>[34]Janeiro!$D$28</f>
        <v>23.8</v>
      </c>
      <c r="Z38" s="11">
        <f>[34]Janeiro!$D$29</f>
        <v>23.5</v>
      </c>
      <c r="AA38" s="11">
        <f>[34]Janeiro!$D$30</f>
        <v>24.5</v>
      </c>
      <c r="AB38" s="11">
        <f>[34]Janeiro!$D$31</f>
        <v>22.4</v>
      </c>
      <c r="AC38" s="11">
        <f>[34]Janeiro!$D$32</f>
        <v>22.5</v>
      </c>
      <c r="AD38" s="11">
        <f>[34]Janeiro!$D$33</f>
        <v>23.6</v>
      </c>
      <c r="AE38" s="11">
        <f>[34]Janeiro!$D$34</f>
        <v>22.8</v>
      </c>
      <c r="AF38" s="11">
        <f>[34]Janeiro!$D$35</f>
        <v>22.2</v>
      </c>
      <c r="AG38" s="15">
        <f t="shared" si="15"/>
        <v>22.2</v>
      </c>
      <c r="AH38" s="94">
        <f t="shared" si="16"/>
        <v>23.570967741935483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[35]Janeiro!$D$5</f>
        <v>23.2</v>
      </c>
      <c r="C39" s="11">
        <f>[35]Janeiro!$D$6</f>
        <v>22.7</v>
      </c>
      <c r="D39" s="11">
        <f>[35]Janeiro!$D$7</f>
        <v>22.8</v>
      </c>
      <c r="E39" s="11">
        <f>[35]Janeiro!$D$8</f>
        <v>24.4</v>
      </c>
      <c r="F39" s="11">
        <f>[35]Janeiro!$D$9</f>
        <v>19.899999999999999</v>
      </c>
      <c r="G39" s="11">
        <f>[35]Janeiro!$D$10</f>
        <v>21.5</v>
      </c>
      <c r="H39" s="11">
        <f>[35]Janeiro!$D$11</f>
        <v>22.5</v>
      </c>
      <c r="I39" s="11">
        <f>[35]Janeiro!$D$12</f>
        <v>22.1</v>
      </c>
      <c r="J39" s="11">
        <f>[35]Janeiro!$D$13</f>
        <v>20.6</v>
      </c>
      <c r="K39" s="11">
        <f>[35]Janeiro!$D$14</f>
        <v>21</v>
      </c>
      <c r="L39" s="11">
        <f>[35]Janeiro!$D$15</f>
        <v>19</v>
      </c>
      <c r="M39" s="11">
        <f>[35]Janeiro!$D$16</f>
        <v>19.899999999999999</v>
      </c>
      <c r="N39" s="11">
        <f>[35]Janeiro!$D$17</f>
        <v>20.9</v>
      </c>
      <c r="O39" s="11">
        <f>[35]Janeiro!$D$18</f>
        <v>20.2</v>
      </c>
      <c r="P39" s="11">
        <f>[35]Janeiro!$D$19</f>
        <v>21.9</v>
      </c>
      <c r="Q39" s="11">
        <f>[35]Janeiro!$D$20</f>
        <v>22.2</v>
      </c>
      <c r="R39" s="11">
        <f>[35]Janeiro!$D$21</f>
        <v>23.6</v>
      </c>
      <c r="S39" s="11">
        <f>[35]Janeiro!$D$22</f>
        <v>21.6</v>
      </c>
      <c r="T39" s="11">
        <f>[35]Janeiro!$D$23</f>
        <v>20.399999999999999</v>
      </c>
      <c r="U39" s="11">
        <f>[35]Janeiro!$D$24</f>
        <v>18.600000000000001</v>
      </c>
      <c r="V39" s="11">
        <f>[35]Janeiro!$D$25</f>
        <v>20.8</v>
      </c>
      <c r="W39" s="11">
        <f>[35]Janeiro!$D$26</f>
        <v>22.3</v>
      </c>
      <c r="X39" s="11">
        <f>[35]Janeiro!$D$27</f>
        <v>24.3</v>
      </c>
      <c r="Y39" s="11">
        <f>[35]Janeiro!$D$28</f>
        <v>20.3</v>
      </c>
      <c r="Z39" s="11">
        <f>[35]Janeiro!$D$29</f>
        <v>21.1</v>
      </c>
      <c r="AA39" s="11">
        <f>[35]Janeiro!$D$30</f>
        <v>22.5</v>
      </c>
      <c r="AB39" s="11">
        <f>[35]Janeiro!$D$31</f>
        <v>20.100000000000001</v>
      </c>
      <c r="AC39" s="11">
        <f>[35]Janeiro!$D$32</f>
        <v>19.899999999999999</v>
      </c>
      <c r="AD39" s="11">
        <f>[35]Janeiro!$D$33</f>
        <v>19.899999999999999</v>
      </c>
      <c r="AE39" s="11">
        <f>[35]Janeiro!$D$34</f>
        <v>22</v>
      </c>
      <c r="AF39" s="11">
        <f>[35]Janeiro!$D$35</f>
        <v>23.3</v>
      </c>
      <c r="AG39" s="15">
        <f t="shared" ref="AG39:AG41" si="17">MIN(B39:AF39)</f>
        <v>18.600000000000001</v>
      </c>
      <c r="AH39" s="94">
        <f t="shared" ref="AH39:AH41" si="18">AVERAGE(B39:AF39)</f>
        <v>21.467741935483868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[36]Janeiro!$D$5</f>
        <v>25.4</v>
      </c>
      <c r="C40" s="11">
        <f>[36]Janeiro!$D$6</f>
        <v>25.2</v>
      </c>
      <c r="D40" s="11">
        <f>[36]Janeiro!$D$7</f>
        <v>25.4</v>
      </c>
      <c r="E40" s="11">
        <f>[36]Janeiro!$D$8</f>
        <v>26</v>
      </c>
      <c r="F40" s="11">
        <f>[36]Janeiro!$D$9</f>
        <v>24.7</v>
      </c>
      <c r="G40" s="11">
        <f>[36]Janeiro!$D$10</f>
        <v>25.4</v>
      </c>
      <c r="H40" s="11">
        <f>[36]Janeiro!$D$11</f>
        <v>27.2</v>
      </c>
      <c r="I40" s="11">
        <f>[36]Janeiro!$D$12</f>
        <v>24.8</v>
      </c>
      <c r="J40" s="11">
        <f>[36]Janeiro!$D$13</f>
        <v>25.3</v>
      </c>
      <c r="K40" s="11">
        <f>[36]Janeiro!$D$14</f>
        <v>23.5</v>
      </c>
      <c r="L40" s="11">
        <f>[36]Janeiro!$D$15</f>
        <v>25</v>
      </c>
      <c r="M40" s="11">
        <f>[36]Janeiro!$D$16</f>
        <v>22.9</v>
      </c>
      <c r="N40" s="11">
        <f>[36]Janeiro!$D$17</f>
        <v>23.7</v>
      </c>
      <c r="O40" s="11">
        <f>[36]Janeiro!$D$18</f>
        <v>25.3</v>
      </c>
      <c r="P40" s="11">
        <f>[36]Janeiro!$D$19</f>
        <v>25.2</v>
      </c>
      <c r="Q40" s="11">
        <f>[36]Janeiro!$D$20</f>
        <v>25.7</v>
      </c>
      <c r="R40" s="11">
        <f>[36]Janeiro!$D$21</f>
        <v>26.4</v>
      </c>
      <c r="S40" s="11">
        <f>[36]Janeiro!$D$22</f>
        <v>27.3</v>
      </c>
      <c r="T40" s="11">
        <f>[36]Janeiro!$D$23</f>
        <v>21.8</v>
      </c>
      <c r="U40" s="11">
        <f>[36]Janeiro!$D$24</f>
        <v>21.3</v>
      </c>
      <c r="V40" s="11">
        <f>[36]Janeiro!$D$25</f>
        <v>23.2</v>
      </c>
      <c r="W40" s="11">
        <f>[36]Janeiro!$D$26</f>
        <v>24.9</v>
      </c>
      <c r="X40" s="11">
        <f>[36]Janeiro!$D$27</f>
        <v>26.5</v>
      </c>
      <c r="Y40" s="11">
        <f>[36]Janeiro!$D$28</f>
        <v>27.8</v>
      </c>
      <c r="Z40" s="11">
        <f>[36]Janeiro!$D$29</f>
        <v>25.5</v>
      </c>
      <c r="AA40" s="11">
        <f>[36]Janeiro!$D$30</f>
        <v>25.6</v>
      </c>
      <c r="AB40" s="11">
        <f>[36]Janeiro!$D$31</f>
        <v>25</v>
      </c>
      <c r="AC40" s="11">
        <f>[36]Janeiro!$D$32</f>
        <v>24.8</v>
      </c>
      <c r="AD40" s="11">
        <f>[36]Janeiro!$D$33</f>
        <v>24.2</v>
      </c>
      <c r="AE40" s="11">
        <f>[36]Janeiro!$D$34</f>
        <v>23.6</v>
      </c>
      <c r="AF40" s="11">
        <f>[36]Janeiro!$D$35</f>
        <v>24.3</v>
      </c>
      <c r="AG40" s="15">
        <f t="shared" si="17"/>
        <v>21.3</v>
      </c>
      <c r="AH40" s="94">
        <f t="shared" si="18"/>
        <v>24.932258064516123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[37]Janeiro!$D$5</f>
        <v>21</v>
      </c>
      <c r="C41" s="11">
        <f>[37]Janeiro!$D$6</f>
        <v>21.2</v>
      </c>
      <c r="D41" s="11">
        <f>[37]Janeiro!$D$7</f>
        <v>22.6</v>
      </c>
      <c r="E41" s="11">
        <f>[37]Janeiro!$D$8</f>
        <v>23.8</v>
      </c>
      <c r="F41" s="11">
        <f>[37]Janeiro!$D$9</f>
        <v>22.9</v>
      </c>
      <c r="G41" s="11">
        <f>[37]Janeiro!$D$10</f>
        <v>22.9</v>
      </c>
      <c r="H41" s="11">
        <f>[37]Janeiro!$D$11</f>
        <v>23.1</v>
      </c>
      <c r="I41" s="11">
        <f>[37]Janeiro!$D$12</f>
        <v>21.8</v>
      </c>
      <c r="J41" s="11">
        <f>[37]Janeiro!$D$13</f>
        <v>20.9</v>
      </c>
      <c r="K41" s="11">
        <f>[37]Janeiro!$D$14</f>
        <v>21.5</v>
      </c>
      <c r="L41" s="11">
        <f>[37]Janeiro!$D$15</f>
        <v>21.4</v>
      </c>
      <c r="M41" s="11">
        <f>[37]Janeiro!$D$16</f>
        <v>21.7</v>
      </c>
      <c r="N41" s="11">
        <f>[37]Janeiro!$D$17</f>
        <v>22.6</v>
      </c>
      <c r="O41" s="11">
        <f>[37]Janeiro!$D$18</f>
        <v>22.9</v>
      </c>
      <c r="P41" s="11">
        <f>[37]Janeiro!$D$19</f>
        <v>22.9</v>
      </c>
      <c r="Q41" s="11">
        <f>[37]Janeiro!$D$20</f>
        <v>22.6</v>
      </c>
      <c r="R41" s="11">
        <f>[37]Janeiro!$D$21</f>
        <v>22.7</v>
      </c>
      <c r="S41" s="11">
        <f>[37]Janeiro!$D$22</f>
        <v>22.1</v>
      </c>
      <c r="T41" s="11">
        <f>[37]Janeiro!$D$23</f>
        <v>21.7</v>
      </c>
      <c r="U41" s="11">
        <f>[37]Janeiro!$D$24</f>
        <v>22</v>
      </c>
      <c r="V41" s="11">
        <f>[37]Janeiro!$D$25</f>
        <v>20.6</v>
      </c>
      <c r="W41" s="11">
        <f>[37]Janeiro!$D$26</f>
        <v>22.2</v>
      </c>
      <c r="X41" s="11">
        <f>[37]Janeiro!$D$27</f>
        <v>22</v>
      </c>
      <c r="Y41" s="11">
        <f>[37]Janeiro!$D$28</f>
        <v>21.6</v>
      </c>
      <c r="Z41" s="11">
        <f>[37]Janeiro!$D$29</f>
        <v>21</v>
      </c>
      <c r="AA41" s="11">
        <f>[37]Janeiro!$D$30</f>
        <v>22.3</v>
      </c>
      <c r="AB41" s="11">
        <f>[37]Janeiro!$D$31</f>
        <v>20.5</v>
      </c>
      <c r="AC41" s="11">
        <f>[37]Janeiro!$D$32</f>
        <v>21.1</v>
      </c>
      <c r="AD41" s="11">
        <f>[37]Janeiro!$D$33</f>
        <v>20.3</v>
      </c>
      <c r="AE41" s="11">
        <f>[37]Janeiro!$D$34</f>
        <v>21.1</v>
      </c>
      <c r="AF41" s="11">
        <f>[37]Janeiro!$D$35</f>
        <v>20.9</v>
      </c>
      <c r="AG41" s="15">
        <f t="shared" si="17"/>
        <v>20.3</v>
      </c>
      <c r="AH41" s="94">
        <f t="shared" si="18"/>
        <v>21.86774193548387</v>
      </c>
      <c r="AL41" t="s">
        <v>47</v>
      </c>
    </row>
    <row r="42" spans="1:39" x14ac:dyDescent="0.2">
      <c r="A42" s="58" t="s">
        <v>17</v>
      </c>
      <c r="B42" s="11">
        <f>[38]Janeiro!$D$5</f>
        <v>23</v>
      </c>
      <c r="C42" s="11">
        <f>[38]Janeiro!$D$6</f>
        <v>22.3</v>
      </c>
      <c r="D42" s="11">
        <f>[38]Janeiro!$D$7</f>
        <v>21.5</v>
      </c>
      <c r="E42" s="11">
        <f>[38]Janeiro!$D$8</f>
        <v>23</v>
      </c>
      <c r="F42" s="11">
        <f>[38]Janeiro!$D$9</f>
        <v>21.3</v>
      </c>
      <c r="G42" s="11">
        <f>[38]Janeiro!$D$10</f>
        <v>23.2</v>
      </c>
      <c r="H42" s="11">
        <f>[38]Janeiro!$D$11</f>
        <v>22</v>
      </c>
      <c r="I42" s="11">
        <f>[38]Janeiro!$D$12</f>
        <v>22.7</v>
      </c>
      <c r="J42" s="11">
        <f>[38]Janeiro!$D$13</f>
        <v>21.4</v>
      </c>
      <c r="K42" s="11">
        <f>[38]Janeiro!$D$14</f>
        <v>21.2</v>
      </c>
      <c r="L42" s="11">
        <f>[38]Janeiro!$D$15</f>
        <v>21.2</v>
      </c>
      <c r="M42" s="11">
        <f>[38]Janeiro!$D$16</f>
        <v>20.7</v>
      </c>
      <c r="N42" s="11">
        <f>[38]Janeiro!$D$17</f>
        <v>22</v>
      </c>
      <c r="O42" s="11">
        <f>[38]Janeiro!$D$18</f>
        <v>21.8</v>
      </c>
      <c r="P42" s="11">
        <f>[38]Janeiro!$D$19</f>
        <v>22.1</v>
      </c>
      <c r="Q42" s="11">
        <f>[38]Janeiro!$D$20</f>
        <v>21.8</v>
      </c>
      <c r="R42" s="11">
        <f>[38]Janeiro!$D$21</f>
        <v>22.3</v>
      </c>
      <c r="S42" s="11">
        <f>[38]Janeiro!$D$22</f>
        <v>22.9</v>
      </c>
      <c r="T42" s="11">
        <f>[38]Janeiro!$D$23</f>
        <v>21</v>
      </c>
      <c r="U42" s="11">
        <f>[38]Janeiro!$D$24</f>
        <v>21.1</v>
      </c>
      <c r="V42" s="11">
        <f>[38]Janeiro!$D$25</f>
        <v>21</v>
      </c>
      <c r="W42" s="11">
        <f>[38]Janeiro!$D$26</f>
        <v>21.2</v>
      </c>
      <c r="X42" s="11">
        <f>[38]Janeiro!$D$27</f>
        <v>22.5</v>
      </c>
      <c r="Y42" s="11">
        <f>[38]Janeiro!$D$28</f>
        <v>22.8</v>
      </c>
      <c r="Z42" s="11">
        <f>[38]Janeiro!$D$29</f>
        <v>19.899999999999999</v>
      </c>
      <c r="AA42" s="11">
        <f>[38]Janeiro!$D$30</f>
        <v>22.3</v>
      </c>
      <c r="AB42" s="11">
        <f>[38]Janeiro!$D$31</f>
        <v>21.1</v>
      </c>
      <c r="AC42" s="11">
        <f>[38]Janeiro!$D$32</f>
        <v>20.7</v>
      </c>
      <c r="AD42" s="11">
        <f>[38]Janeiro!$D$33</f>
        <v>19.899999999999999</v>
      </c>
      <c r="AE42" s="11">
        <f>[38]Janeiro!$D$34</f>
        <v>20.5</v>
      </c>
      <c r="AF42" s="11">
        <f>[38]Janeiro!$D$35</f>
        <v>20</v>
      </c>
      <c r="AG42" s="15">
        <f t="shared" ref="AG42:AG43" si="19">MIN(B42:AF42)</f>
        <v>19.899999999999999</v>
      </c>
      <c r="AH42" s="94">
        <f t="shared" ref="AH42:AH43" si="20">AVERAGE(B42:AF42)</f>
        <v>21.625806451612902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[39]Janeiro!$D$5</f>
        <v>21.5</v>
      </c>
      <c r="C43" s="11">
        <f>[39]Janeiro!$D$6</f>
        <v>23.5</v>
      </c>
      <c r="D43" s="11">
        <f>[39]Janeiro!$D$7</f>
        <v>22.4</v>
      </c>
      <c r="E43" s="11">
        <f>[39]Janeiro!$D$8</f>
        <v>22.5</v>
      </c>
      <c r="F43" s="11">
        <f>[39]Janeiro!$D$9</f>
        <v>22</v>
      </c>
      <c r="G43" s="11">
        <f>[39]Janeiro!$D$10</f>
        <v>23.4</v>
      </c>
      <c r="H43" s="11">
        <f>[39]Janeiro!$D$11</f>
        <v>23.5</v>
      </c>
      <c r="I43" s="11">
        <f>[39]Janeiro!$D$12</f>
        <v>22.2</v>
      </c>
      <c r="J43" s="11">
        <f>[39]Janeiro!$D$13</f>
        <v>22.4</v>
      </c>
      <c r="K43" s="11">
        <f>[39]Janeiro!$D$14</f>
        <v>21.6</v>
      </c>
      <c r="L43" s="11">
        <f>[39]Janeiro!$D$15</f>
        <v>20.8</v>
      </c>
      <c r="M43" s="11">
        <f>[39]Janeiro!$D$16</f>
        <v>21.3</v>
      </c>
      <c r="N43" s="11">
        <f>[39]Janeiro!$D$17</f>
        <v>22.4</v>
      </c>
      <c r="O43" s="11">
        <f>[39]Janeiro!$D$18</f>
        <v>22.5</v>
      </c>
      <c r="P43" s="11">
        <f>[39]Janeiro!$D$19</f>
        <v>22.2</v>
      </c>
      <c r="Q43" s="11">
        <f>[39]Janeiro!$D$20</f>
        <v>20.9</v>
      </c>
      <c r="R43" s="11">
        <f>[39]Janeiro!$D$21</f>
        <v>21.9</v>
      </c>
      <c r="S43" s="11">
        <f>[39]Janeiro!$D$22</f>
        <v>21.8</v>
      </c>
      <c r="T43" s="11">
        <f>[39]Janeiro!$D$23</f>
        <v>20.6</v>
      </c>
      <c r="U43" s="11">
        <f>[39]Janeiro!$D$24</f>
        <v>22.2</v>
      </c>
      <c r="V43" s="11">
        <f>[39]Janeiro!$D$25</f>
        <v>19.899999999999999</v>
      </c>
      <c r="W43" s="11">
        <f>[39]Janeiro!$D$26</f>
        <v>21.1</v>
      </c>
      <c r="X43" s="11">
        <f>[39]Janeiro!$D$27</f>
        <v>21.8</v>
      </c>
      <c r="Y43" s="11">
        <f>[39]Janeiro!$D$28</f>
        <v>23.2</v>
      </c>
      <c r="Z43" s="11">
        <f>[39]Janeiro!$D$29</f>
        <v>20.2</v>
      </c>
      <c r="AA43" s="11">
        <f>[39]Janeiro!$D$30</f>
        <v>22.5</v>
      </c>
      <c r="AB43" s="11">
        <f>[39]Janeiro!$D$31</f>
        <v>19.7</v>
      </c>
      <c r="AC43" s="11">
        <f>[39]Janeiro!$D$32</f>
        <v>21.4</v>
      </c>
      <c r="AD43" s="11">
        <f>[39]Janeiro!$D$33</f>
        <v>19.5</v>
      </c>
      <c r="AE43" s="11">
        <f>[39]Janeiro!$D$34</f>
        <v>21.3</v>
      </c>
      <c r="AF43" s="11">
        <f>[39]Janeiro!$D$35</f>
        <v>20.3</v>
      </c>
      <c r="AG43" s="15">
        <f t="shared" si="19"/>
        <v>19.5</v>
      </c>
      <c r="AH43" s="94">
        <f t="shared" si="20"/>
        <v>21.693548387096776</v>
      </c>
      <c r="AJ43" t="s">
        <v>47</v>
      </c>
    </row>
    <row r="44" spans="1:39" x14ac:dyDescent="0.2">
      <c r="A44" s="58" t="s">
        <v>18</v>
      </c>
      <c r="B44" s="11">
        <f>[40]Janeiro!$D$5</f>
        <v>21.2</v>
      </c>
      <c r="C44" s="11">
        <f>[40]Janeiro!$D$6</f>
        <v>20</v>
      </c>
      <c r="D44" s="11">
        <f>[40]Janeiro!$D$7</f>
        <v>21.4</v>
      </c>
      <c r="E44" s="11">
        <f>[40]Janeiro!$D$8</f>
        <v>21.4</v>
      </c>
      <c r="F44" s="11">
        <f>[40]Janeiro!$D$9</f>
        <v>21.1</v>
      </c>
      <c r="G44" s="11">
        <f>[40]Janeiro!$D$10</f>
        <v>20.399999999999999</v>
      </c>
      <c r="H44" s="11">
        <f>[40]Janeiro!$D$11</f>
        <v>21.9</v>
      </c>
      <c r="I44" s="11">
        <f>[40]Janeiro!$D$12</f>
        <v>20.7</v>
      </c>
      <c r="J44" s="11">
        <f>[40]Janeiro!$D$13</f>
        <v>20.5</v>
      </c>
      <c r="K44" s="11">
        <f>[40]Janeiro!$D$14</f>
        <v>19.399999999999999</v>
      </c>
      <c r="L44" s="11">
        <f>[40]Janeiro!$D$15</f>
        <v>18.600000000000001</v>
      </c>
      <c r="M44" s="11">
        <f>[40]Janeiro!$D$16</f>
        <v>19.899999999999999</v>
      </c>
      <c r="N44" s="11">
        <f>[40]Janeiro!$D$17</f>
        <v>20.399999999999999</v>
      </c>
      <c r="O44" s="11">
        <f>[40]Janeiro!$D$18</f>
        <v>20.7</v>
      </c>
      <c r="P44" s="11">
        <f>[40]Janeiro!$D$19</f>
        <v>19.7</v>
      </c>
      <c r="Q44" s="11">
        <f>[40]Janeiro!$D$20</f>
        <v>20.2</v>
      </c>
      <c r="R44" s="11">
        <f>[40]Janeiro!$D$21</f>
        <v>20.5</v>
      </c>
      <c r="S44" s="11">
        <f>[40]Janeiro!$D$22</f>
        <v>21.5</v>
      </c>
      <c r="T44" s="11">
        <f>[40]Janeiro!$D$23</f>
        <v>20.9</v>
      </c>
      <c r="U44" s="11">
        <f>[40]Janeiro!$D$24</f>
        <v>20.5</v>
      </c>
      <c r="V44" s="11">
        <f>[40]Janeiro!$D$25</f>
        <v>19.100000000000001</v>
      </c>
      <c r="W44" s="11">
        <f>[40]Janeiro!$D$26</f>
        <v>20</v>
      </c>
      <c r="X44" s="11">
        <f>[40]Janeiro!$D$27</f>
        <v>21.1</v>
      </c>
      <c r="Y44" s="11">
        <f>[40]Janeiro!$D$28</f>
        <v>20.8</v>
      </c>
      <c r="Z44" s="11">
        <f>[40]Janeiro!$D$29</f>
        <v>20.2</v>
      </c>
      <c r="AA44" s="11">
        <f>[40]Janeiro!$D$30</f>
        <v>19.100000000000001</v>
      </c>
      <c r="AB44" s="11">
        <f>[40]Janeiro!$D$31</f>
        <v>19.600000000000001</v>
      </c>
      <c r="AC44" s="11">
        <f>[40]Janeiro!$D$32</f>
        <v>19.7</v>
      </c>
      <c r="AD44" s="11">
        <f>[40]Janeiro!$D$33</f>
        <v>19.600000000000001</v>
      </c>
      <c r="AE44" s="11">
        <f>[40]Janeiro!$D$34</f>
        <v>19.8</v>
      </c>
      <c r="AF44" s="11">
        <f>[40]Janeiro!$D$35</f>
        <v>20</v>
      </c>
      <c r="AG44" s="15">
        <f t="shared" ref="AG44:AG47" si="21">MIN(B44:AF44)</f>
        <v>18.600000000000001</v>
      </c>
      <c r="AH44" s="94">
        <f t="shared" ref="AH44:AH47" si="22">AVERAGE(B44:AF44)</f>
        <v>20.319354838709682</v>
      </c>
      <c r="AJ44" t="s">
        <v>47</v>
      </c>
      <c r="AL44" t="s">
        <v>47</v>
      </c>
    </row>
    <row r="45" spans="1:39" x14ac:dyDescent="0.2">
      <c r="A45" s="58" t="s">
        <v>162</v>
      </c>
      <c r="B45" s="11">
        <f>[41]Janeiro!$D$5</f>
        <v>24.3</v>
      </c>
      <c r="C45" s="11">
        <f>[41]Janeiro!$D$6</f>
        <v>24.2</v>
      </c>
      <c r="D45" s="11">
        <f>[41]Janeiro!$D$7</f>
        <v>23.7</v>
      </c>
      <c r="E45" s="11">
        <f>[41]Janeiro!$D$8</f>
        <v>23.6</v>
      </c>
      <c r="F45" s="11">
        <f>[41]Janeiro!$D$9</f>
        <v>22.6</v>
      </c>
      <c r="G45" s="11">
        <f>[41]Janeiro!$D$10</f>
        <v>22</v>
      </c>
      <c r="H45" s="11">
        <f>[41]Janeiro!$D$11</f>
        <v>23.5</v>
      </c>
      <c r="I45" s="11">
        <f>[41]Janeiro!$D$12</f>
        <v>21.7</v>
      </c>
      <c r="J45" s="11">
        <f>[41]Janeiro!$D$13</f>
        <v>22</v>
      </c>
      <c r="K45" s="11">
        <f>[41]Janeiro!$D$14</f>
        <v>23</v>
      </c>
      <c r="L45" s="11">
        <f>[41]Janeiro!$D$15</f>
        <v>22.3</v>
      </c>
      <c r="M45" s="11">
        <f>[41]Janeiro!$D$16</f>
        <v>21.9</v>
      </c>
      <c r="N45" s="11">
        <f>[41]Janeiro!$D$17</f>
        <v>22.8</v>
      </c>
      <c r="O45" s="11">
        <f>[41]Janeiro!$D$18</f>
        <v>22.1</v>
      </c>
      <c r="P45" s="11">
        <f>[41]Janeiro!$D$19</f>
        <v>23.4</v>
      </c>
      <c r="Q45" s="11">
        <f>[41]Janeiro!$D$20</f>
        <v>22.6</v>
      </c>
      <c r="R45" s="11">
        <f>[41]Janeiro!$D$21</f>
        <v>23.2</v>
      </c>
      <c r="S45" s="11">
        <f>[41]Janeiro!$D$22</f>
        <v>22.7</v>
      </c>
      <c r="T45" s="11">
        <f>[41]Janeiro!$D$23</f>
        <v>23.6</v>
      </c>
      <c r="U45" s="11">
        <f>[41]Janeiro!$D$24</f>
        <v>21.1</v>
      </c>
      <c r="V45" s="11">
        <f>[41]Janeiro!$D$25</f>
        <v>22.2</v>
      </c>
      <c r="W45" s="11">
        <f>[41]Janeiro!$D$26</f>
        <v>23.2</v>
      </c>
      <c r="X45" s="11">
        <f>[41]Janeiro!$D$27</f>
        <v>25</v>
      </c>
      <c r="Y45" s="11">
        <f>[41]Janeiro!$D$28</f>
        <v>23.1</v>
      </c>
      <c r="Z45" s="11">
        <f>[41]Janeiro!$D$29</f>
        <v>22</v>
      </c>
      <c r="AA45" s="11">
        <f>[41]Janeiro!$D$30</f>
        <v>21.3</v>
      </c>
      <c r="AB45" s="11">
        <f>[41]Janeiro!$D$31</f>
        <v>20.3</v>
      </c>
      <c r="AC45" s="11">
        <f>[41]Janeiro!$D$32</f>
        <v>21.2</v>
      </c>
      <c r="AD45" s="11">
        <f>[41]Janeiro!$D$33</f>
        <v>21.3</v>
      </c>
      <c r="AE45" s="11">
        <f>[41]Janeiro!$D$34</f>
        <v>23.1</v>
      </c>
      <c r="AF45" s="11">
        <f>[41]Janeiro!$D$35</f>
        <v>24.3</v>
      </c>
      <c r="AG45" s="15">
        <f t="shared" si="21"/>
        <v>20.3</v>
      </c>
      <c r="AH45" s="94">
        <f t="shared" si="22"/>
        <v>22.687096774193545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[42]Janeiro!$D$5</f>
        <v>23.4</v>
      </c>
      <c r="C46" s="11">
        <f>[42]Janeiro!$D$6</f>
        <v>22.6</v>
      </c>
      <c r="D46" s="11">
        <f>[42]Janeiro!$D$7</f>
        <v>22.7</v>
      </c>
      <c r="E46" s="11">
        <f>[42]Janeiro!$D$8</f>
        <v>22.9</v>
      </c>
      <c r="F46" s="11">
        <f>[42]Janeiro!$D$9</f>
        <v>22.3</v>
      </c>
      <c r="G46" s="11">
        <f>[42]Janeiro!$D$10</f>
        <v>21.7</v>
      </c>
      <c r="H46" s="11">
        <f>[42]Janeiro!$D$11</f>
        <v>20.2</v>
      </c>
      <c r="I46" s="11">
        <f>[42]Janeiro!$D$12</f>
        <v>20.3</v>
      </c>
      <c r="J46" s="11">
        <f>[42]Janeiro!$D$13</f>
        <v>22.7</v>
      </c>
      <c r="K46" s="11">
        <f>[42]Janeiro!$D$14</f>
        <v>21.2</v>
      </c>
      <c r="L46" s="11">
        <f>[42]Janeiro!$D$15</f>
        <v>20.5</v>
      </c>
      <c r="M46" s="11">
        <f>[42]Janeiro!$D$16</f>
        <v>21.6</v>
      </c>
      <c r="N46" s="11">
        <f>[42]Janeiro!$D$17</f>
        <v>20.7</v>
      </c>
      <c r="O46" s="11">
        <f>[42]Janeiro!$D$18</f>
        <v>22.2</v>
      </c>
      <c r="P46" s="11">
        <f>[42]Janeiro!$D$19</f>
        <v>22.4</v>
      </c>
      <c r="Q46" s="11">
        <f>[42]Janeiro!$D$20</f>
        <v>22.1</v>
      </c>
      <c r="R46" s="11">
        <f>[42]Janeiro!$D$21</f>
        <v>22.8</v>
      </c>
      <c r="S46" s="11">
        <f>[42]Janeiro!$D$22</f>
        <v>22.3</v>
      </c>
      <c r="T46" s="11">
        <f>[42]Janeiro!$D$23</f>
        <v>21.1</v>
      </c>
      <c r="U46" s="11">
        <f>[42]Janeiro!$D$24</f>
        <v>19.399999999999999</v>
      </c>
      <c r="V46" s="11">
        <f>[42]Janeiro!$D$25</f>
        <v>21.3</v>
      </c>
      <c r="W46" s="11">
        <f>[42]Janeiro!$D$26</f>
        <v>22</v>
      </c>
      <c r="X46" s="11">
        <f>[42]Janeiro!$D$27</f>
        <v>23.1</v>
      </c>
      <c r="Y46" s="11">
        <f>[42]Janeiro!$D$28</f>
        <v>21.2</v>
      </c>
      <c r="Z46" s="11">
        <f>[42]Janeiro!$D$29</f>
        <v>20.399999999999999</v>
      </c>
      <c r="AA46" s="11">
        <f>[42]Janeiro!$D$30</f>
        <v>22.8</v>
      </c>
      <c r="AB46" s="11">
        <f>[42]Janeiro!$D$31</f>
        <v>22.2</v>
      </c>
      <c r="AC46" s="11">
        <f>[42]Janeiro!$D$32</f>
        <v>20.8</v>
      </c>
      <c r="AD46" s="11">
        <f>[42]Janeiro!$D$33</f>
        <v>20.3</v>
      </c>
      <c r="AE46" s="11">
        <f>[42]Janeiro!$D$34</f>
        <v>22.1</v>
      </c>
      <c r="AF46" s="11">
        <f>[42]Janeiro!$D$35</f>
        <v>22.3</v>
      </c>
      <c r="AG46" s="15">
        <f t="shared" si="21"/>
        <v>19.399999999999999</v>
      </c>
      <c r="AH46" s="94">
        <f t="shared" si="22"/>
        <v>21.729032258064514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[43]Janeiro!$D$5</f>
        <v>23.1</v>
      </c>
      <c r="C47" s="11">
        <f>[43]Janeiro!$D$6</f>
        <v>23</v>
      </c>
      <c r="D47" s="11">
        <f>[43]Janeiro!$D$7</f>
        <v>22.9</v>
      </c>
      <c r="E47" s="11">
        <f>[43]Janeiro!$D$8</f>
        <v>24.1</v>
      </c>
      <c r="F47" s="11">
        <f>[43]Janeiro!$D$9</f>
        <v>21.4</v>
      </c>
      <c r="G47" s="11">
        <f>[43]Janeiro!$D$10</f>
        <v>22.2</v>
      </c>
      <c r="H47" s="11">
        <f>[43]Janeiro!$D$11</f>
        <v>22</v>
      </c>
      <c r="I47" s="11">
        <f>[43]Janeiro!$D$12</f>
        <v>22.1</v>
      </c>
      <c r="J47" s="11">
        <f>[43]Janeiro!$D$13</f>
        <v>21</v>
      </c>
      <c r="K47" s="11">
        <f>[43]Janeiro!$D$14</f>
        <v>20.3</v>
      </c>
      <c r="L47" s="11">
        <f>[43]Janeiro!$D$15</f>
        <v>20.100000000000001</v>
      </c>
      <c r="M47" s="11">
        <f>[43]Janeiro!$D$16</f>
        <v>20.6</v>
      </c>
      <c r="N47" s="11">
        <f>[43]Janeiro!$D$17</f>
        <v>22.2</v>
      </c>
      <c r="O47" s="11">
        <f>[43]Janeiro!$D$18</f>
        <v>21.8</v>
      </c>
      <c r="P47" s="11">
        <f>[43]Janeiro!$D$19</f>
        <v>22.9</v>
      </c>
      <c r="Q47" s="11">
        <f>[43]Janeiro!$D$20</f>
        <v>23.1</v>
      </c>
      <c r="R47" s="11">
        <f>[43]Janeiro!$D$21</f>
        <v>23.3</v>
      </c>
      <c r="S47" s="11">
        <f>[43]Janeiro!$D$22</f>
        <v>22.3</v>
      </c>
      <c r="T47" s="11">
        <f>[43]Janeiro!$D$23</f>
        <v>21.3</v>
      </c>
      <c r="U47" s="11">
        <f>[43]Janeiro!$D$24</f>
        <v>19.899999999999999</v>
      </c>
      <c r="V47" s="11">
        <f>[43]Janeiro!$D$25</f>
        <v>21.4</v>
      </c>
      <c r="W47" s="11">
        <f>[43]Janeiro!$D$26</f>
        <v>22.2</v>
      </c>
      <c r="X47" s="11">
        <f>[43]Janeiro!$D$27</f>
        <v>23.8</v>
      </c>
      <c r="Y47" s="11">
        <f>[43]Janeiro!$D$28</f>
        <v>22</v>
      </c>
      <c r="Z47" s="11">
        <f>[43]Janeiro!$D$29</f>
        <v>20</v>
      </c>
      <c r="AA47" s="11">
        <f>[43]Janeiro!$D$30</f>
        <v>23.8</v>
      </c>
      <c r="AB47" s="11">
        <f>[43]Janeiro!$D$31</f>
        <v>19.899999999999999</v>
      </c>
      <c r="AC47" s="11">
        <f>[43]Janeiro!$D$32</f>
        <v>20.9</v>
      </c>
      <c r="AD47" s="11">
        <f>[43]Janeiro!$D$33</f>
        <v>20.6</v>
      </c>
      <c r="AE47" s="11">
        <f>[43]Janeiro!$D$34</f>
        <v>20.7</v>
      </c>
      <c r="AF47" s="11">
        <f>[43]Janeiro!$D$35</f>
        <v>21.9</v>
      </c>
      <c r="AG47" s="15">
        <f t="shared" si="21"/>
        <v>19.899999999999999</v>
      </c>
      <c r="AH47" s="94">
        <f t="shared" si="22"/>
        <v>21.832258064516129</v>
      </c>
    </row>
    <row r="48" spans="1:39" x14ac:dyDescent="0.2">
      <c r="A48" s="58" t="s">
        <v>44</v>
      </c>
      <c r="B48" s="11">
        <f>[44]Janeiro!$D$5</f>
        <v>21.5</v>
      </c>
      <c r="C48" s="11">
        <f>[44]Janeiro!$D$6</f>
        <v>21.4</v>
      </c>
      <c r="D48" s="11">
        <f>[44]Janeiro!$D$7</f>
        <v>21.9</v>
      </c>
      <c r="E48" s="11">
        <f>[44]Janeiro!$D$8</f>
        <v>22.9</v>
      </c>
      <c r="F48" s="11">
        <f>[44]Janeiro!$D$9</f>
        <v>21.5</v>
      </c>
      <c r="G48" s="11">
        <f>[44]Janeiro!$D$10</f>
        <v>22.1</v>
      </c>
      <c r="H48" s="11">
        <f>[44]Janeiro!$D$11</f>
        <v>22.6</v>
      </c>
      <c r="I48" s="11">
        <f>[44]Janeiro!$D$12</f>
        <v>21</v>
      </c>
      <c r="J48" s="11">
        <f>[44]Janeiro!$D$13</f>
        <v>20.8</v>
      </c>
      <c r="K48" s="11">
        <f>[44]Janeiro!$D$14</f>
        <v>20.6</v>
      </c>
      <c r="L48" s="11">
        <f>[44]Janeiro!$D$15</f>
        <v>20.7</v>
      </c>
      <c r="M48" s="11">
        <f>[44]Janeiro!$D$16</f>
        <v>20.3</v>
      </c>
      <c r="N48" s="11">
        <f>[44]Janeiro!$D$17</f>
        <v>19.899999999999999</v>
      </c>
      <c r="O48" s="11">
        <f>[44]Janeiro!$D$18</f>
        <v>22.4</v>
      </c>
      <c r="P48" s="11">
        <f>[44]Janeiro!$D$19</f>
        <v>20</v>
      </c>
      <c r="Q48" s="11">
        <f>[44]Janeiro!$D$20</f>
        <v>21.7</v>
      </c>
      <c r="R48" s="11">
        <f>[44]Janeiro!$D$21</f>
        <v>21.9</v>
      </c>
      <c r="S48" s="11">
        <f>[44]Janeiro!$D$22</f>
        <v>21.1</v>
      </c>
      <c r="T48" s="11">
        <f>[44]Janeiro!$D$23</f>
        <v>21.5</v>
      </c>
      <c r="U48" s="11">
        <f>[44]Janeiro!$D$24</f>
        <v>19.899999999999999</v>
      </c>
      <c r="V48" s="11">
        <f>[44]Janeiro!$D$25</f>
        <v>20.8</v>
      </c>
      <c r="W48" s="11">
        <f>[44]Janeiro!$D$26</f>
        <v>21.9</v>
      </c>
      <c r="X48" s="11">
        <f>[44]Janeiro!$D$27</f>
        <v>22.2</v>
      </c>
      <c r="Y48" s="11">
        <f>[44]Janeiro!$D$28</f>
        <v>21.4</v>
      </c>
      <c r="Z48" s="11">
        <f>[44]Janeiro!$D$29</f>
        <v>20.9</v>
      </c>
      <c r="AA48" s="11">
        <f>[44]Janeiro!$D$30</f>
        <v>22.3</v>
      </c>
      <c r="AB48" s="11">
        <f>[44]Janeiro!$D$31</f>
        <v>20.7</v>
      </c>
      <c r="AC48" s="11">
        <f>[44]Janeiro!$D$32</f>
        <v>21.3</v>
      </c>
      <c r="AD48" s="11">
        <f>[44]Janeiro!$D$33</f>
        <v>22.2</v>
      </c>
      <c r="AE48" s="11">
        <f>[44]Janeiro!$D$34</f>
        <v>20.3</v>
      </c>
      <c r="AF48" s="11">
        <f>[44]Janeiro!$D$35</f>
        <v>19.5</v>
      </c>
      <c r="AG48" s="15">
        <f>MIN(B48:AF48)</f>
        <v>19.5</v>
      </c>
      <c r="AH48" s="94">
        <f>AVERAGE(B48:AF48)</f>
        <v>21.264516129032252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>
        <f>[45]Janeiro!$D$5</f>
        <v>21.7</v>
      </c>
      <c r="C49" s="11">
        <f>[45]Janeiro!$D$6</f>
        <v>24.5</v>
      </c>
      <c r="D49" s="11">
        <f>[45]Janeiro!$D$7</f>
        <v>25.7</v>
      </c>
      <c r="E49" s="11">
        <f>[45]Janeiro!$D$8</f>
        <v>25.4</v>
      </c>
      <c r="F49" s="11">
        <f>[45]Janeiro!$D$9</f>
        <v>23.8</v>
      </c>
      <c r="G49" s="11">
        <f>[45]Janeiro!$D$10</f>
        <v>22.4</v>
      </c>
      <c r="H49" s="11">
        <f>[45]Janeiro!$D$11</f>
        <v>24.7</v>
      </c>
      <c r="I49" s="11">
        <f>[45]Janeiro!$D$12</f>
        <v>22.6</v>
      </c>
      <c r="J49" s="11">
        <f>[45]Janeiro!$D$13</f>
        <v>24.7</v>
      </c>
      <c r="K49" s="11">
        <f>[45]Janeiro!$D$14</f>
        <v>20.8</v>
      </c>
      <c r="L49" s="11">
        <f>[45]Janeiro!$D$15</f>
        <v>23.4</v>
      </c>
      <c r="M49" s="11">
        <f>[45]Janeiro!$D$16</f>
        <v>24.2</v>
      </c>
      <c r="N49" s="11">
        <f>[45]Janeiro!$D$17</f>
        <v>25</v>
      </c>
      <c r="O49" s="11">
        <f>[45]Janeiro!$D$18</f>
        <v>23.7</v>
      </c>
      <c r="P49" s="11">
        <f>[45]Janeiro!$D$19</f>
        <v>24.6</v>
      </c>
      <c r="Q49" s="11">
        <f>[45]Janeiro!$D$20</f>
        <v>25.3</v>
      </c>
      <c r="R49" s="11">
        <f>[45]Janeiro!$D$21</f>
        <v>24.5</v>
      </c>
      <c r="S49" s="11">
        <f>[45]Janeiro!$D$22</f>
        <v>23.7</v>
      </c>
      <c r="T49" s="11">
        <f>[45]Janeiro!$D$23</f>
        <v>23.3</v>
      </c>
      <c r="U49" s="11">
        <f>[45]Janeiro!$D$24</f>
        <v>21.5</v>
      </c>
      <c r="V49" s="11">
        <f>[45]Janeiro!$D$25</f>
        <v>24</v>
      </c>
      <c r="W49" s="11">
        <f>[45]Janeiro!$D$26</f>
        <v>24.8</v>
      </c>
      <c r="X49" s="11">
        <f>[45]Janeiro!$D$27</f>
        <v>26.2</v>
      </c>
      <c r="Y49" s="11">
        <f>[45]Janeiro!$D$28</f>
        <v>23.1</v>
      </c>
      <c r="Z49" s="11">
        <f>[45]Janeiro!$D$29</f>
        <v>22.7</v>
      </c>
      <c r="AA49" s="11">
        <f>[45]Janeiro!$D$30</f>
        <v>22.6</v>
      </c>
      <c r="AB49" s="11">
        <f>[45]Janeiro!$D$31</f>
        <v>21.7</v>
      </c>
      <c r="AC49" s="11">
        <f>[45]Janeiro!$D$32</f>
        <v>23.4</v>
      </c>
      <c r="AD49" s="11">
        <f>[45]Janeiro!$D$33</f>
        <v>22.4</v>
      </c>
      <c r="AE49" s="11">
        <f>[45]Janeiro!$D$34</f>
        <v>25.2</v>
      </c>
      <c r="AF49" s="11">
        <f>[45]Janeiro!$D$35</f>
        <v>24</v>
      </c>
      <c r="AG49" s="15">
        <f>MIN(B49:AF49)</f>
        <v>20.8</v>
      </c>
      <c r="AH49" s="94">
        <f>AVERAGE(B49:AF49)</f>
        <v>23.729032258064521</v>
      </c>
    </row>
    <row r="50" spans="1:39" s="5" customFormat="1" ht="17.100000000000001" customHeight="1" x14ac:dyDescent="0.2">
      <c r="A50" s="59" t="s">
        <v>228</v>
      </c>
      <c r="B50" s="13">
        <f t="shared" ref="B50:AG50" si="23">MIN(B5:B49)</f>
        <v>20.8</v>
      </c>
      <c r="C50" s="13">
        <f t="shared" si="23"/>
        <v>20</v>
      </c>
      <c r="D50" s="13">
        <f t="shared" si="23"/>
        <v>20.2</v>
      </c>
      <c r="E50" s="13">
        <f t="shared" si="23"/>
        <v>21.4</v>
      </c>
      <c r="F50" s="13">
        <f t="shared" si="23"/>
        <v>19.899999999999999</v>
      </c>
      <c r="G50" s="13">
        <f t="shared" si="23"/>
        <v>19.5</v>
      </c>
      <c r="H50" s="13">
        <f t="shared" si="23"/>
        <v>20.2</v>
      </c>
      <c r="I50" s="13">
        <f t="shared" si="23"/>
        <v>18.399999999999999</v>
      </c>
      <c r="J50" s="13">
        <f t="shared" si="23"/>
        <v>18.600000000000001</v>
      </c>
      <c r="K50" s="13">
        <f t="shared" si="23"/>
        <v>18.2</v>
      </c>
      <c r="L50" s="13">
        <f t="shared" si="23"/>
        <v>18.600000000000001</v>
      </c>
      <c r="M50" s="13">
        <f t="shared" si="23"/>
        <v>18.3</v>
      </c>
      <c r="N50" s="13">
        <f t="shared" si="23"/>
        <v>18</v>
      </c>
      <c r="O50" s="13">
        <f t="shared" si="23"/>
        <v>19.3</v>
      </c>
      <c r="P50" s="13">
        <f t="shared" si="23"/>
        <v>19.3</v>
      </c>
      <c r="Q50" s="13">
        <f t="shared" si="23"/>
        <v>20</v>
      </c>
      <c r="R50" s="13">
        <f t="shared" si="23"/>
        <v>20</v>
      </c>
      <c r="S50" s="13">
        <f t="shared" si="23"/>
        <v>18.3</v>
      </c>
      <c r="T50" s="13">
        <f t="shared" si="23"/>
        <v>19.2</v>
      </c>
      <c r="U50" s="13">
        <f t="shared" si="23"/>
        <v>18.600000000000001</v>
      </c>
      <c r="V50" s="13">
        <f t="shared" si="23"/>
        <v>18.5</v>
      </c>
      <c r="W50" s="13">
        <f t="shared" si="23"/>
        <v>20</v>
      </c>
      <c r="X50" s="13">
        <f t="shared" si="23"/>
        <v>21</v>
      </c>
      <c r="Y50" s="13">
        <f t="shared" si="23"/>
        <v>19.2</v>
      </c>
      <c r="Z50" s="13">
        <f t="shared" si="23"/>
        <v>19.2</v>
      </c>
      <c r="AA50" s="13">
        <f t="shared" si="23"/>
        <v>18.7</v>
      </c>
      <c r="AB50" s="13">
        <f t="shared" si="23"/>
        <v>18.5</v>
      </c>
      <c r="AC50" s="13">
        <f t="shared" si="23"/>
        <v>18.7</v>
      </c>
      <c r="AD50" s="13">
        <f t="shared" si="23"/>
        <v>18.899999999999999</v>
      </c>
      <c r="AE50" s="13">
        <f t="shared" si="23"/>
        <v>18.899999999999999</v>
      </c>
      <c r="AF50" s="13">
        <f t="shared" si="23"/>
        <v>18.7</v>
      </c>
      <c r="AG50" s="15">
        <f t="shared" si="23"/>
        <v>18</v>
      </c>
      <c r="AH50" s="94">
        <f>AVERAGE(AH5:AH49)</f>
        <v>22.339833822091894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L52" t="s">
        <v>47</v>
      </c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5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5" x14ac:dyDescent="0.2">
      <c r="AI72" s="12" t="s">
        <v>47</v>
      </c>
    </row>
  </sheetData>
  <sheetProtection password="C6EC" sheet="1" objects="1" scenarios="1"/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2" sqref="AK62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6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7" s="4" customFormat="1" ht="20.100000000000001" customHeight="1" x14ac:dyDescent="0.2">
      <c r="A2" s="149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7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5">
        <v>31</v>
      </c>
      <c r="AG3" s="168" t="s">
        <v>36</v>
      </c>
    </row>
    <row r="4" spans="1:37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6"/>
      <c r="AG4" s="169"/>
    </row>
    <row r="5" spans="1:37" s="5" customFormat="1" x14ac:dyDescent="0.2">
      <c r="A5" s="58" t="s">
        <v>40</v>
      </c>
      <c r="B5" s="129">
        <f>[1]Janeiro!$E$5</f>
        <v>79.75</v>
      </c>
      <c r="C5" s="129">
        <f>[1]Janeiro!$E$6</f>
        <v>72.791666666666671</v>
      </c>
      <c r="D5" s="129">
        <f>[1]Janeiro!$E$7</f>
        <v>64.875</v>
      </c>
      <c r="E5" s="129">
        <f>[1]Janeiro!$E$8</f>
        <v>66.916666666666671</v>
      </c>
      <c r="F5" s="129">
        <f>[1]Janeiro!$E$9</f>
        <v>83.791666666666671</v>
      </c>
      <c r="G5" s="129">
        <f>[1]Janeiro!$E$10</f>
        <v>79.5</v>
      </c>
      <c r="H5" s="129">
        <f>[1]Janeiro!$E$11</f>
        <v>74.416666666666671</v>
      </c>
      <c r="I5" s="129">
        <f>[1]Janeiro!$E$12</f>
        <v>76.583333333333329</v>
      </c>
      <c r="J5" s="129">
        <f>[1]Janeiro!$E$13</f>
        <v>67.875</v>
      </c>
      <c r="K5" s="129">
        <f>[1]Janeiro!$E$14</f>
        <v>65.583333333333329</v>
      </c>
      <c r="L5" s="129">
        <f>[1]Janeiro!$E$15</f>
        <v>65.291666666666671</v>
      </c>
      <c r="M5" s="129">
        <f>[1]Janeiro!$E$16</f>
        <v>65.041666666666671</v>
      </c>
      <c r="N5" s="129">
        <f>[1]Janeiro!$E$17</f>
        <v>64.5</v>
      </c>
      <c r="O5" s="129">
        <f>[1]Janeiro!$E$18</f>
        <v>60.958333333333336</v>
      </c>
      <c r="P5" s="129">
        <f>[1]Janeiro!$E$19</f>
        <v>65.541666666666671</v>
      </c>
      <c r="Q5" s="129">
        <f>[1]Janeiro!$E$20</f>
        <v>71.416666666666671</v>
      </c>
      <c r="R5" s="129">
        <f>[1]Janeiro!$E$21</f>
        <v>72.208333333333329</v>
      </c>
      <c r="S5" s="129">
        <f>[1]Janeiro!$E$22</f>
        <v>78.5</v>
      </c>
      <c r="T5" s="129">
        <f>[1]Janeiro!$E$23</f>
        <v>80.166666666666671</v>
      </c>
      <c r="U5" s="129">
        <f>[1]Janeiro!$E$24</f>
        <v>79.458333333333329</v>
      </c>
      <c r="V5" s="129">
        <f>[1]Janeiro!$E$25</f>
        <v>67.833333333333329</v>
      </c>
      <c r="W5" s="129">
        <f>[1]Janeiro!$E$26</f>
        <v>64.125</v>
      </c>
      <c r="X5" s="129">
        <f>[1]Janeiro!$E$27</f>
        <v>76.208333333333329</v>
      </c>
      <c r="Y5" s="129">
        <f>[1]Janeiro!$E$28</f>
        <v>68.5</v>
      </c>
      <c r="Z5" s="129">
        <f>[1]Janeiro!$E$29</f>
        <v>77.541666666666671</v>
      </c>
      <c r="AA5" s="129">
        <f>[1]Janeiro!$E$30</f>
        <v>78.625</v>
      </c>
      <c r="AB5" s="129">
        <f>[1]Janeiro!$E$31</f>
        <v>84.416666666666671</v>
      </c>
      <c r="AC5" s="129">
        <f>[1]Janeiro!$E$32</f>
        <v>88.25</v>
      </c>
      <c r="AD5" s="129">
        <f>[1]Janeiro!$E$33</f>
        <v>76.208333333333329</v>
      </c>
      <c r="AE5" s="129">
        <f>[1]Janeiro!$E$34</f>
        <v>69.916666666666671</v>
      </c>
      <c r="AF5" s="129">
        <f>[1]Janeiro!$E$35</f>
        <v>68.625</v>
      </c>
      <c r="AG5" s="93">
        <f t="shared" ref="AG5:AG6" si="1">AVERAGE(B5:AF5)</f>
        <v>72.755376344086017</v>
      </c>
    </row>
    <row r="6" spans="1:37" x14ac:dyDescent="0.2">
      <c r="A6" s="58" t="s">
        <v>0</v>
      </c>
      <c r="B6" s="11">
        <f>[2]Janeiro!$E$5</f>
        <v>84.708333333333329</v>
      </c>
      <c r="C6" s="11">
        <f>[2]Janeiro!$E$6</f>
        <v>80.75</v>
      </c>
      <c r="D6" s="11">
        <f>[2]Janeiro!$E$7</f>
        <v>78.041666666666671</v>
      </c>
      <c r="E6" s="11">
        <f>[2]Janeiro!$E$8</f>
        <v>74.458333333333329</v>
      </c>
      <c r="F6" s="11">
        <f>[2]Janeiro!$E$9</f>
        <v>85.833333333333329</v>
      </c>
      <c r="G6" s="11">
        <f>[2]Janeiro!$E$10</f>
        <v>81.583333333333329</v>
      </c>
      <c r="H6" s="11">
        <f>[2]Janeiro!$E$11</f>
        <v>79.541666666666671</v>
      </c>
      <c r="I6" s="11">
        <f>[2]Janeiro!$E$12</f>
        <v>79.791666666666671</v>
      </c>
      <c r="J6" s="11">
        <f>[2]Janeiro!$E$13</f>
        <v>76.958333333333329</v>
      </c>
      <c r="K6" s="11">
        <f>[2]Janeiro!$E$14</f>
        <v>63.541666666666664</v>
      </c>
      <c r="L6" s="11">
        <f>[2]Janeiro!$E$15</f>
        <v>71.666666666666671</v>
      </c>
      <c r="M6" s="11">
        <f>[2]Janeiro!$E$16</f>
        <v>76.875</v>
      </c>
      <c r="N6" s="11">
        <f>[2]Janeiro!$E$17</f>
        <v>77.291666666666671</v>
      </c>
      <c r="O6" s="11">
        <f>[2]Janeiro!$E$18</f>
        <v>72.208333333333329</v>
      </c>
      <c r="P6" s="11">
        <f>[2]Janeiro!$E$19</f>
        <v>78.291666666666671</v>
      </c>
      <c r="Q6" s="11">
        <f>[2]Janeiro!$E$20</f>
        <v>67.333333333333329</v>
      </c>
      <c r="R6" s="11">
        <f>[2]Janeiro!$E$21</f>
        <v>61.791666666666664</v>
      </c>
      <c r="S6" s="11">
        <f>[2]Janeiro!$E$22</f>
        <v>68.75</v>
      </c>
      <c r="T6" s="11">
        <f>[2]Janeiro!$E$23</f>
        <v>83.416666666666671</v>
      </c>
      <c r="U6" s="11">
        <f>[2]Janeiro!$E$24</f>
        <v>75.416666666666671</v>
      </c>
      <c r="V6" s="11">
        <f>[2]Janeiro!$E$25</f>
        <v>72.416666666666671</v>
      </c>
      <c r="W6" s="11">
        <f>[2]Janeiro!$E$26</f>
        <v>65.833333333333329</v>
      </c>
      <c r="X6" s="11">
        <f>[2]Janeiro!$E$27</f>
        <v>63.041666666666664</v>
      </c>
      <c r="Y6" s="11">
        <f>[2]Janeiro!$E$28</f>
        <v>75.083333333333329</v>
      </c>
      <c r="Z6" s="11">
        <f>[2]Janeiro!$E$29</f>
        <v>68.75</v>
      </c>
      <c r="AA6" s="11">
        <f>[2]Janeiro!$E$30</f>
        <v>70.041666666666671</v>
      </c>
      <c r="AB6" s="11">
        <f>[2]Janeiro!$E$31</f>
        <v>69.208333333333329</v>
      </c>
      <c r="AC6" s="11">
        <f>[2]Janeiro!$E$32</f>
        <v>72.583333333333329</v>
      </c>
      <c r="AD6" s="11">
        <f>[2]Janeiro!$E$33</f>
        <v>68.958333333333329</v>
      </c>
      <c r="AE6" s="11">
        <f>[2]Janeiro!$E$34</f>
        <v>68.25</v>
      </c>
      <c r="AF6" s="11">
        <f>[2]Janeiro!$E$35</f>
        <v>68.833333333333329</v>
      </c>
      <c r="AG6" s="93">
        <f t="shared" si="1"/>
        <v>73.588709677419374</v>
      </c>
    </row>
    <row r="7" spans="1:37" x14ac:dyDescent="0.2">
      <c r="A7" s="58" t="s">
        <v>104</v>
      </c>
      <c r="B7" s="11">
        <f>[3]Janeiro!$E$5</f>
        <v>75.791666666666671</v>
      </c>
      <c r="C7" s="11">
        <f>[3]Janeiro!$E$6</f>
        <v>81.791666666666671</v>
      </c>
      <c r="D7" s="11">
        <f>[3]Janeiro!$E$7</f>
        <v>73.625</v>
      </c>
      <c r="E7" s="11">
        <f>[3]Janeiro!$E$8</f>
        <v>74.5</v>
      </c>
      <c r="F7" s="11">
        <f>[3]Janeiro!$E$9</f>
        <v>86.833333333333329</v>
      </c>
      <c r="G7" s="11">
        <f>[3]Janeiro!$E$10</f>
        <v>85.041666666666671</v>
      </c>
      <c r="H7" s="11">
        <f>[3]Janeiro!$E$11</f>
        <v>88.666666666666671</v>
      </c>
      <c r="I7" s="11">
        <f>[3]Janeiro!$E$12</f>
        <v>81.916666666666671</v>
      </c>
      <c r="J7" s="11">
        <f>[3]Janeiro!$E$13</f>
        <v>76.625</v>
      </c>
      <c r="K7" s="11">
        <f>[3]Janeiro!$E$14</f>
        <v>73.833333333333329</v>
      </c>
      <c r="L7" s="11">
        <f>[3]Janeiro!$E$15</f>
        <v>73.916666666666671</v>
      </c>
      <c r="M7" s="11">
        <f>[3]Janeiro!$E$16</f>
        <v>79.875</v>
      </c>
      <c r="N7" s="11">
        <f>[3]Janeiro!$E$17</f>
        <v>76.333333333333329</v>
      </c>
      <c r="O7" s="11">
        <f>[3]Janeiro!$E$18</f>
        <v>68.041666666666671</v>
      </c>
      <c r="P7" s="11">
        <f>[3]Janeiro!$E$19</f>
        <v>68.875</v>
      </c>
      <c r="Q7" s="11">
        <f>[3]Janeiro!$E$20</f>
        <v>69.166666666666671</v>
      </c>
      <c r="R7" s="11">
        <f>[3]Janeiro!$E$21</f>
        <v>64.875</v>
      </c>
      <c r="S7" s="11">
        <f>[3]Janeiro!$E$22</f>
        <v>75.75</v>
      </c>
      <c r="T7" s="11">
        <f>[3]Janeiro!$E$23</f>
        <v>86.291666666666671</v>
      </c>
      <c r="U7" s="11">
        <f>[3]Janeiro!$E$24</f>
        <v>82.958333333333329</v>
      </c>
      <c r="V7" s="11">
        <f>[3]Janeiro!$E$25</f>
        <v>74.791666666666671</v>
      </c>
      <c r="W7" s="11">
        <f>[3]Janeiro!$E$26</f>
        <v>68</v>
      </c>
      <c r="X7" s="11">
        <f>[3]Janeiro!$E$27</f>
        <v>59.208333333333336</v>
      </c>
      <c r="Y7" s="11">
        <f>[3]Janeiro!$E$28</f>
        <v>67.083333333333329</v>
      </c>
      <c r="Z7" s="11">
        <f>[3]Janeiro!$E$29</f>
        <v>71.333333333333329</v>
      </c>
      <c r="AA7" s="11">
        <f>[3]Janeiro!$E$30</f>
        <v>77.166666666666671</v>
      </c>
      <c r="AB7" s="11">
        <f>[3]Janeiro!$E$31</f>
        <v>77.416666666666671</v>
      </c>
      <c r="AC7" s="11">
        <f>[3]Janeiro!$E$32</f>
        <v>76.75</v>
      </c>
      <c r="AD7" s="11">
        <f>[3]Janeiro!$E$33</f>
        <v>72.5</v>
      </c>
      <c r="AE7" s="11">
        <f>[3]Janeiro!$E$34</f>
        <v>72.208333333333329</v>
      </c>
      <c r="AF7" s="11">
        <f>[3]Janeiro!$E$35</f>
        <v>68.333333333333329</v>
      </c>
      <c r="AG7" s="97">
        <f>AVERAGE(B7:AF7)</f>
        <v>75.145161290322591</v>
      </c>
    </row>
    <row r="8" spans="1:37" x14ac:dyDescent="0.2">
      <c r="A8" s="58" t="s">
        <v>1</v>
      </c>
      <c r="B8" s="11">
        <f>[4]Janeiro!$E$5</f>
        <v>67.333333333333329</v>
      </c>
      <c r="C8" s="11">
        <f>[4]Janeiro!$E$6</f>
        <v>64.666666666666671</v>
      </c>
      <c r="D8" s="11">
        <f>[4]Janeiro!$E$7</f>
        <v>55.272727272727273</v>
      </c>
      <c r="E8" s="11">
        <f>[4]Janeiro!$E$8</f>
        <v>69.2</v>
      </c>
      <c r="F8" s="11">
        <f>[4]Janeiro!$E$9</f>
        <v>69.25</v>
      </c>
      <c r="G8" s="11">
        <f>[4]Janeiro!$E$10</f>
        <v>58.53846153846154</v>
      </c>
      <c r="H8" s="11">
        <f>[4]Janeiro!$E$11</f>
        <v>76.166666666666671</v>
      </c>
      <c r="I8" s="11">
        <f>[4]Janeiro!$E$12</f>
        <v>68.166666666666671</v>
      </c>
      <c r="J8" s="11">
        <f>[4]Janeiro!$E$13</f>
        <v>57.166666666666664</v>
      </c>
      <c r="K8" s="11">
        <f>[4]Janeiro!$E$14</f>
        <v>61.615384615384613</v>
      </c>
      <c r="L8" s="11">
        <f>[4]Janeiro!$E$15</f>
        <v>59.916666666666664</v>
      </c>
      <c r="M8" s="11">
        <f>[4]Janeiro!$E$16</f>
        <v>66.933333333333337</v>
      </c>
      <c r="N8" s="11">
        <f>[4]Janeiro!$E$17</f>
        <v>56.083333333333336</v>
      </c>
      <c r="O8" s="11">
        <f>[4]Janeiro!$E$18</f>
        <v>50.625</v>
      </c>
      <c r="P8" s="11">
        <f>[4]Janeiro!$E$19</f>
        <v>51.3</v>
      </c>
      <c r="Q8" s="11">
        <f>[4]Janeiro!$E$20</f>
        <v>48</v>
      </c>
      <c r="R8" s="11">
        <f>[4]Janeiro!$E$21</f>
        <v>49.555555555555557</v>
      </c>
      <c r="S8" s="11">
        <f>[4]Janeiro!$E$22</f>
        <v>77.222222222222229</v>
      </c>
      <c r="T8" s="11">
        <f>[4]Janeiro!$E$23</f>
        <v>75.2</v>
      </c>
      <c r="U8" s="11">
        <f>[4]Janeiro!$E$24</f>
        <v>64.333333333333329</v>
      </c>
      <c r="V8" s="11">
        <f>[4]Janeiro!$E$25</f>
        <v>51.1</v>
      </c>
      <c r="W8" s="11">
        <f>[4]Janeiro!$E$26</f>
        <v>46.125</v>
      </c>
      <c r="X8" s="11">
        <f>[4]Janeiro!$E$27</f>
        <v>44.8</v>
      </c>
      <c r="Y8" s="11">
        <f>[4]Janeiro!$E$28</f>
        <v>67.285714285714292</v>
      </c>
      <c r="Z8" s="11">
        <f>[4]Janeiro!$E$29</f>
        <v>55.714285714285715</v>
      </c>
      <c r="AA8" s="11">
        <f>[4]Janeiro!$E$30</f>
        <v>69.25</v>
      </c>
      <c r="AB8" s="11">
        <f>[4]Janeiro!$E$31</f>
        <v>62.75</v>
      </c>
      <c r="AC8" s="11">
        <f>[4]Janeiro!$E$32</f>
        <v>60.777777777777779</v>
      </c>
      <c r="AD8" s="11">
        <f>[4]Janeiro!$E$33</f>
        <v>58.111111111111114</v>
      </c>
      <c r="AE8" s="11">
        <f>[4]Janeiro!$E$34</f>
        <v>52.166666666666664</v>
      </c>
      <c r="AF8" s="11">
        <f>[4]Janeiro!$E$35</f>
        <v>63.714285714285715</v>
      </c>
      <c r="AG8" s="93">
        <f t="shared" ref="AG8" si="2">AVERAGE(B8:AF8)</f>
        <v>60.591640617447062</v>
      </c>
    </row>
    <row r="9" spans="1:37" x14ac:dyDescent="0.2">
      <c r="A9" s="58" t="s">
        <v>167</v>
      </c>
      <c r="B9" s="11" t="str">
        <f>[5]Janeiro!$E$5</f>
        <v>*</v>
      </c>
      <c r="C9" s="11" t="str">
        <f>[5]Janeiro!$E$6</f>
        <v>*</v>
      </c>
      <c r="D9" s="11" t="str">
        <f>[5]Janeiro!$E$7</f>
        <v>*</v>
      </c>
      <c r="E9" s="11" t="str">
        <f>[5]Janeiro!$E$8</f>
        <v>*</v>
      </c>
      <c r="F9" s="11" t="str">
        <f>[5]Janeiro!$E$9</f>
        <v>*</v>
      </c>
      <c r="G9" s="11" t="str">
        <f>[5]Janeiro!$E$10</f>
        <v>*</v>
      </c>
      <c r="H9" s="11" t="str">
        <f>[5]Janeiro!$E$11</f>
        <v>*</v>
      </c>
      <c r="I9" s="11" t="str">
        <f>[5]Janeiro!$E$12</f>
        <v>*</v>
      </c>
      <c r="J9" s="11" t="str">
        <f>[5]Janeiro!$E$13</f>
        <v>*</v>
      </c>
      <c r="K9" s="11" t="str">
        <f>[5]Janeiro!$E$14</f>
        <v>*</v>
      </c>
      <c r="L9" s="11" t="str">
        <f>[5]Janeiro!$E$15</f>
        <v>*</v>
      </c>
      <c r="M9" s="11" t="str">
        <f>[5]Janeiro!$E$16</f>
        <v>*</v>
      </c>
      <c r="N9" s="11" t="str">
        <f>[5]Janeiro!$E$17</f>
        <v>*</v>
      </c>
      <c r="O9" s="11" t="str">
        <f>[5]Janeiro!$E$18</f>
        <v>*</v>
      </c>
      <c r="P9" s="11" t="str">
        <f>[5]Janeiro!$E$19</f>
        <v>*</v>
      </c>
      <c r="Q9" s="11" t="str">
        <f>[5]Janeiro!$E$20</f>
        <v>*</v>
      </c>
      <c r="R9" s="11" t="str">
        <f>[5]Janeiro!$E$21</f>
        <v>*</v>
      </c>
      <c r="S9" s="11" t="str">
        <f>[5]Janeiro!$E$22</f>
        <v>*</v>
      </c>
      <c r="T9" s="11" t="str">
        <f>[5]Janeiro!$E$23</f>
        <v>*</v>
      </c>
      <c r="U9" s="11" t="str">
        <f>[5]Janeiro!$E$24</f>
        <v>*</v>
      </c>
      <c r="V9" s="11" t="str">
        <f>[5]Janeiro!$E$25</f>
        <v>*</v>
      </c>
      <c r="W9" s="11" t="str">
        <f>[5]Janeiro!$E$26</f>
        <v>*</v>
      </c>
      <c r="X9" s="11" t="str">
        <f>[5]Janeiro!$E$27</f>
        <v>*</v>
      </c>
      <c r="Y9" s="11" t="str">
        <f>[5]Janeiro!$E$28</f>
        <v>*</v>
      </c>
      <c r="Z9" s="11" t="str">
        <f>[5]Janeiro!$E$29</f>
        <v>*</v>
      </c>
      <c r="AA9" s="11" t="str">
        <f>[5]Janeiro!$E$30</f>
        <v>*</v>
      </c>
      <c r="AB9" s="11" t="str">
        <f>[5]Janeiro!$E$31</f>
        <v>*</v>
      </c>
      <c r="AC9" s="11" t="str">
        <f>[5]Janeiro!$E$32</f>
        <v>*</v>
      </c>
      <c r="AD9" s="11" t="str">
        <f>[5]Janeiro!$E$33</f>
        <v>*</v>
      </c>
      <c r="AE9" s="11" t="str">
        <f>[5]Janeiro!$E$34</f>
        <v>*</v>
      </c>
      <c r="AF9" s="11" t="str">
        <f>[5]Janeiro!$E$35</f>
        <v>*</v>
      </c>
      <c r="AG9" s="93" t="s">
        <v>226</v>
      </c>
    </row>
    <row r="10" spans="1:37" x14ac:dyDescent="0.2">
      <c r="A10" s="58" t="s">
        <v>111</v>
      </c>
      <c r="B10" s="11" t="str">
        <f>[6]Janeiro!$E$5</f>
        <v>*</v>
      </c>
      <c r="C10" s="11" t="str">
        <f>[6]Janeiro!$E$6</f>
        <v>*</v>
      </c>
      <c r="D10" s="11" t="str">
        <f>[6]Janeiro!$E$7</f>
        <v>*</v>
      </c>
      <c r="E10" s="11" t="str">
        <f>[6]Janeiro!$E$8</f>
        <v>*</v>
      </c>
      <c r="F10" s="11" t="str">
        <f>[6]Janeiro!$E$9</f>
        <v>*</v>
      </c>
      <c r="G10" s="11" t="str">
        <f>[6]Janeiro!$E$10</f>
        <v>*</v>
      </c>
      <c r="H10" s="11" t="str">
        <f>[6]Janeiro!$E$11</f>
        <v>*</v>
      </c>
      <c r="I10" s="11" t="str">
        <f>[6]Janeiro!$E$12</f>
        <v>*</v>
      </c>
      <c r="J10" s="11" t="str">
        <f>[6]Janeiro!$E$13</f>
        <v>*</v>
      </c>
      <c r="K10" s="11" t="str">
        <f>[6]Janeiro!$E$14</f>
        <v>*</v>
      </c>
      <c r="L10" s="11" t="str">
        <f>[6]Janeiro!$E$15</f>
        <v>*</v>
      </c>
      <c r="M10" s="11" t="str">
        <f>[6]Janeiro!$E$16</f>
        <v>*</v>
      </c>
      <c r="N10" s="11" t="str">
        <f>[6]Janeiro!$E$17</f>
        <v>*</v>
      </c>
      <c r="O10" s="11" t="str">
        <f>[6]Janeiro!$E$18</f>
        <v>*</v>
      </c>
      <c r="P10" s="11" t="str">
        <f>[6]Janeiro!$E$19</f>
        <v>*</v>
      </c>
      <c r="Q10" s="11" t="str">
        <f>[6]Janeiro!$E$20</f>
        <v>*</v>
      </c>
      <c r="R10" s="11" t="str">
        <f>[6]Janeiro!$E$21</f>
        <v>*</v>
      </c>
      <c r="S10" s="11" t="str">
        <f>[6]Janeiro!$E$22</f>
        <v>*</v>
      </c>
      <c r="T10" s="11" t="str">
        <f>[6]Janeiro!$E$23</f>
        <v>*</v>
      </c>
      <c r="U10" s="11" t="str">
        <f>[6]Janeiro!$E$24</f>
        <v>*</v>
      </c>
      <c r="V10" s="11" t="str">
        <f>[6]Janeiro!$E$25</f>
        <v>*</v>
      </c>
      <c r="W10" s="11" t="str">
        <f>[6]Janeiro!$E$26</f>
        <v>*</v>
      </c>
      <c r="X10" s="11" t="str">
        <f>[6]Janeiro!$E$27</f>
        <v>*</v>
      </c>
      <c r="Y10" s="11" t="str">
        <f>[6]Janeiro!$E$28</f>
        <v>*</v>
      </c>
      <c r="Z10" s="11" t="str">
        <f>[6]Janeiro!$E$29</f>
        <v>*</v>
      </c>
      <c r="AA10" s="11" t="str">
        <f>[6]Janeiro!$E$30</f>
        <v>*</v>
      </c>
      <c r="AB10" s="11" t="str">
        <f>[6]Janeiro!$E$31</f>
        <v>*</v>
      </c>
      <c r="AC10" s="11" t="str">
        <f>[6]Janeiro!$E$32</f>
        <v>*</v>
      </c>
      <c r="AD10" s="11" t="str">
        <f>[6]Janeiro!$E$33</f>
        <v>*</v>
      </c>
      <c r="AE10" s="11" t="str">
        <f>[6]Janeiro!$E$34</f>
        <v>*</v>
      </c>
      <c r="AF10" s="11" t="str">
        <f>[6]Janeiro!$E$35</f>
        <v>*</v>
      </c>
      <c r="AG10" s="93" t="s">
        <v>226</v>
      </c>
    </row>
    <row r="11" spans="1:37" x14ac:dyDescent="0.2">
      <c r="A11" s="58" t="s">
        <v>64</v>
      </c>
      <c r="B11" s="11">
        <f>[7]Janeiro!$E$5</f>
        <v>75.954545454545453</v>
      </c>
      <c r="C11" s="11">
        <f>[7]Janeiro!$E$6</f>
        <v>70.583333333333329</v>
      </c>
      <c r="D11" s="11">
        <f>[7]Janeiro!$E$7</f>
        <v>64.833333333333329</v>
      </c>
      <c r="E11" s="11">
        <f>[7]Janeiro!$E$8</f>
        <v>65.541666666666671</v>
      </c>
      <c r="F11" s="11">
        <f>[7]Janeiro!$E$9</f>
        <v>75.5</v>
      </c>
      <c r="G11" s="11">
        <f>[7]Janeiro!$E$10</f>
        <v>76.095238095238102</v>
      </c>
      <c r="H11" s="11">
        <f>[7]Janeiro!$E$11</f>
        <v>65.739130434782609</v>
      </c>
      <c r="I11" s="11">
        <f>[7]Janeiro!$E$12</f>
        <v>70.125</v>
      </c>
      <c r="J11" s="11">
        <f>[7]Janeiro!$E$13</f>
        <v>67.375</v>
      </c>
      <c r="K11" s="11">
        <f>[7]Janeiro!$E$14</f>
        <v>63.333333333333336</v>
      </c>
      <c r="L11" s="11">
        <f>[7]Janeiro!$E$15</f>
        <v>63.125</v>
      </c>
      <c r="M11" s="11">
        <f>[7]Janeiro!$E$16</f>
        <v>65.083333333333329</v>
      </c>
      <c r="N11" s="11">
        <f>[7]Janeiro!$E$17</f>
        <v>65.75</v>
      </c>
      <c r="O11" s="11">
        <f>[7]Janeiro!$E$18</f>
        <v>59.875</v>
      </c>
      <c r="P11" s="11">
        <f>[7]Janeiro!$E$19</f>
        <v>63.208333333333336</v>
      </c>
      <c r="Q11" s="11">
        <f>[7]Janeiro!$E$20</f>
        <v>65.25</v>
      </c>
      <c r="R11" s="11">
        <f>[7]Janeiro!$E$21</f>
        <v>64.208333333333329</v>
      </c>
      <c r="S11" s="11">
        <f>[7]Janeiro!$E$22</f>
        <v>77.666666666666671</v>
      </c>
      <c r="T11" s="11">
        <f>[7]Janeiro!$E$23</f>
        <v>74.7</v>
      </c>
      <c r="U11" s="11">
        <f>[7]Janeiro!$E$24</f>
        <v>73.599999999999994</v>
      </c>
      <c r="V11" s="11">
        <f>[7]Janeiro!$E$25</f>
        <v>60.45</v>
      </c>
      <c r="W11" s="11">
        <f>[7]Janeiro!$E$26</f>
        <v>54.5</v>
      </c>
      <c r="X11" s="11">
        <f>[7]Janeiro!$E$27</f>
        <v>53.125</v>
      </c>
      <c r="Y11" s="11">
        <f>[7]Janeiro!$E$28</f>
        <v>70.333333333333329</v>
      </c>
      <c r="Z11" s="11">
        <f>[7]Janeiro!$E$29</f>
        <v>73.291666666666671</v>
      </c>
      <c r="AA11" s="11">
        <f>[7]Janeiro!$E$30</f>
        <v>65.875</v>
      </c>
      <c r="AB11" s="11">
        <f>[7]Janeiro!$E$31</f>
        <v>73</v>
      </c>
      <c r="AC11" s="11">
        <f>[7]Janeiro!$E$32</f>
        <v>74.75</v>
      </c>
      <c r="AD11" s="11">
        <f>[7]Janeiro!$E$33</f>
        <v>59.125</v>
      </c>
      <c r="AE11" s="11">
        <f>[7]Janeiro!$E$34</f>
        <v>59.375</v>
      </c>
      <c r="AF11" s="11">
        <f>[7]Janeiro!$E$35</f>
        <v>61.708333333333336</v>
      </c>
      <c r="AG11" s="93">
        <f t="shared" ref="AG11:AG12" si="3">AVERAGE(B11:AF11)</f>
        <v>66.873567117781718</v>
      </c>
    </row>
    <row r="12" spans="1:37" x14ac:dyDescent="0.2">
      <c r="A12" s="58" t="s">
        <v>41</v>
      </c>
      <c r="B12" s="11">
        <f>[8]Janeiro!$E$5</f>
        <v>77.791666666666671</v>
      </c>
      <c r="C12" s="11">
        <f>[8]Janeiro!$E$6</f>
        <v>75.291666666666671</v>
      </c>
      <c r="D12" s="11">
        <f>[8]Janeiro!$E$7</f>
        <v>70.75</v>
      </c>
      <c r="E12" s="11">
        <f>[8]Janeiro!$E$8</f>
        <v>69.375</v>
      </c>
      <c r="F12" s="11">
        <f>[8]Janeiro!$E$9</f>
        <v>80.333333333333329</v>
      </c>
      <c r="G12" s="11">
        <f>[8]Janeiro!$E$10</f>
        <v>72.666666666666671</v>
      </c>
      <c r="H12" s="11">
        <f>[8]Janeiro!$E$11</f>
        <v>72.583333333333329</v>
      </c>
      <c r="I12" s="11">
        <f>[8]Janeiro!$E$12</f>
        <v>72.458333333333329</v>
      </c>
      <c r="J12" s="11">
        <f>[8]Janeiro!$E$13</f>
        <v>68.291666666666671</v>
      </c>
      <c r="K12" s="11">
        <f>[8]Janeiro!$E$14</f>
        <v>64.625</v>
      </c>
      <c r="L12" s="11">
        <f>[8]Janeiro!$E$15</f>
        <v>69.166666666666671</v>
      </c>
      <c r="M12" s="11">
        <f>[8]Janeiro!$E$16</f>
        <v>78.833333333333329</v>
      </c>
      <c r="N12" s="11">
        <f>[8]Janeiro!$E$17</f>
        <v>72.958333333333329</v>
      </c>
      <c r="O12" s="11">
        <f>[8]Janeiro!$E$18</f>
        <v>70.5</v>
      </c>
      <c r="P12" s="11">
        <f>[8]Janeiro!$E$19</f>
        <v>72.875</v>
      </c>
      <c r="Q12" s="11">
        <f>[8]Janeiro!$E$20</f>
        <v>61.125</v>
      </c>
      <c r="R12" s="11">
        <f>[8]Janeiro!$E$21</f>
        <v>60.5</v>
      </c>
      <c r="S12" s="11">
        <f>[8]Janeiro!$E$22</f>
        <v>62.958333333333336</v>
      </c>
      <c r="T12" s="11">
        <f>[8]Janeiro!$E$23</f>
        <v>80.375</v>
      </c>
      <c r="U12" s="11">
        <f>[8]Janeiro!$E$24</f>
        <v>72.625</v>
      </c>
      <c r="V12" s="11">
        <f>[8]Janeiro!$E$25</f>
        <v>73</v>
      </c>
      <c r="W12" s="11">
        <f>[8]Janeiro!$E$26</f>
        <v>65.958333333333329</v>
      </c>
      <c r="X12" s="11">
        <f>[8]Janeiro!$E$27</f>
        <v>60.041666666666664</v>
      </c>
      <c r="Y12" s="11">
        <f>[8]Janeiro!$E$28</f>
        <v>66.791666666666671</v>
      </c>
      <c r="Z12" s="11">
        <f>[8]Janeiro!$E$29</f>
        <v>67.166666666666671</v>
      </c>
      <c r="AA12" s="11">
        <f>[8]Janeiro!$E$30</f>
        <v>63.958333333333336</v>
      </c>
      <c r="AB12" s="11">
        <f>[8]Janeiro!$E$31</f>
        <v>61.458333333333336</v>
      </c>
      <c r="AC12" s="11">
        <f>[8]Janeiro!$E$32</f>
        <v>66.083333333333329</v>
      </c>
      <c r="AD12" s="11">
        <f>[8]Janeiro!$E$33</f>
        <v>65.916666666666671</v>
      </c>
      <c r="AE12" s="11">
        <f>[8]Janeiro!$E$34</f>
        <v>63.208333333333336</v>
      </c>
      <c r="AF12" s="11">
        <f>[8]Janeiro!$E$35</f>
        <v>63.916666666666664</v>
      </c>
      <c r="AG12" s="93">
        <f t="shared" si="3"/>
        <v>69.147849462365585</v>
      </c>
    </row>
    <row r="13" spans="1:37" x14ac:dyDescent="0.2">
      <c r="A13" s="58" t="s">
        <v>114</v>
      </c>
      <c r="B13" s="11">
        <f>[9]Janeiro!$E$5</f>
        <v>83.5</v>
      </c>
      <c r="C13" s="11">
        <f>[9]Janeiro!$E$6</f>
        <v>76.708333333333329</v>
      </c>
      <c r="D13" s="11">
        <f>[9]Janeiro!$E$7</f>
        <v>70.208333333333329</v>
      </c>
      <c r="E13" s="11">
        <f>[9]Janeiro!$E$8</f>
        <v>69.083333333333329</v>
      </c>
      <c r="F13" s="11">
        <f>[9]Janeiro!$E$9</f>
        <v>86.666666666666671</v>
      </c>
      <c r="G13" s="11">
        <f>[9]Janeiro!$E$10</f>
        <v>78.416666666666671</v>
      </c>
      <c r="H13" s="11">
        <f>[9]Janeiro!$E$11</f>
        <v>81.625</v>
      </c>
      <c r="I13" s="11">
        <f>[9]Janeiro!$E$12</f>
        <v>83</v>
      </c>
      <c r="J13" s="11">
        <f>[9]Janeiro!$E$13</f>
        <v>74.416666666666671</v>
      </c>
      <c r="K13" s="11">
        <f>[9]Janeiro!$E$14</f>
        <v>75.5</v>
      </c>
      <c r="L13" s="11">
        <f>[9]Janeiro!$E$15</f>
        <v>74.375</v>
      </c>
      <c r="M13" s="11">
        <f>[9]Janeiro!$E$16</f>
        <v>79.166666666666671</v>
      </c>
      <c r="N13" s="11">
        <f>[9]Janeiro!$E$17</f>
        <v>73.666666666666671</v>
      </c>
      <c r="O13" s="11">
        <f>[9]Janeiro!$E$18</f>
        <v>66.666666666666671</v>
      </c>
      <c r="P13" s="11">
        <f>[9]Janeiro!$E$19</f>
        <v>66.791666666666671</v>
      </c>
      <c r="Q13" s="11">
        <f>[9]Janeiro!$E$20</f>
        <v>64.041666666666671</v>
      </c>
      <c r="R13" s="11">
        <f>[9]Janeiro!$E$21</f>
        <v>64.666666666666671</v>
      </c>
      <c r="S13" s="11">
        <f>[9]Janeiro!$E$22</f>
        <v>74</v>
      </c>
      <c r="T13" s="11">
        <f>[9]Janeiro!$E$23</f>
        <v>89.208333333333329</v>
      </c>
      <c r="U13" s="11">
        <f>[9]Janeiro!$E$24</f>
        <v>80.041666666666671</v>
      </c>
      <c r="V13" s="11">
        <f>[9]Janeiro!$E$25</f>
        <v>78.083333333333329</v>
      </c>
      <c r="W13" s="11">
        <f>[9]Janeiro!$E$26</f>
        <v>69.333333333333329</v>
      </c>
      <c r="X13" s="11">
        <f>[9]Janeiro!$E$27</f>
        <v>61.958333333333336</v>
      </c>
      <c r="Y13" s="11">
        <f>[9]Janeiro!$E$28</f>
        <v>76.666666666666671</v>
      </c>
      <c r="Z13" s="11">
        <f>[9]Janeiro!$E$29</f>
        <v>75.875</v>
      </c>
      <c r="AA13" s="11">
        <f>[9]Janeiro!$E$30</f>
        <v>72.041666666666671</v>
      </c>
      <c r="AB13" s="11">
        <f>[9]Janeiro!$E$31</f>
        <v>70.333333333333329</v>
      </c>
      <c r="AC13" s="11">
        <f>[9]Janeiro!$E$32</f>
        <v>81.708333333333329</v>
      </c>
      <c r="AD13" s="11">
        <f>[9]Janeiro!$E$33</f>
        <v>82.958333333333329</v>
      </c>
      <c r="AE13" s="11">
        <f>[9]Janeiro!$E$34</f>
        <v>73.208333333333329</v>
      </c>
      <c r="AF13" s="11">
        <f>[9]Janeiro!$E$35</f>
        <v>66.130434782608702</v>
      </c>
      <c r="AG13" s="97">
        <f>AVERAGE(B13:AF13)</f>
        <v>74.840229079008893</v>
      </c>
    </row>
    <row r="14" spans="1:37" x14ac:dyDescent="0.2">
      <c r="A14" s="58" t="s">
        <v>118</v>
      </c>
      <c r="B14" s="11">
        <f>[10]Janeiro!$E$5</f>
        <v>80.083333333333329</v>
      </c>
      <c r="C14" s="11">
        <f>[10]Janeiro!$E$6</f>
        <v>78.111111111111114</v>
      </c>
      <c r="D14" s="11">
        <f>[10]Janeiro!$E$7</f>
        <v>67.875</v>
      </c>
      <c r="E14" s="11">
        <f>[10]Janeiro!$E$8</f>
        <v>78.041666666666671</v>
      </c>
      <c r="F14" s="11">
        <f>[10]Janeiro!$E$9</f>
        <v>84.083333333333329</v>
      </c>
      <c r="G14" s="11">
        <f>[10]Janeiro!$E$10</f>
        <v>82.166666666666671</v>
      </c>
      <c r="H14" s="11">
        <f>[10]Janeiro!$E$11</f>
        <v>65.875</v>
      </c>
      <c r="I14" s="11">
        <f>[10]Janeiro!$E$12</f>
        <v>75.583333333333329</v>
      </c>
      <c r="J14" s="11">
        <f>[10]Janeiro!$E$13</f>
        <v>69.625</v>
      </c>
      <c r="K14" s="11">
        <f>[10]Janeiro!$E$14</f>
        <v>64.958333333333329</v>
      </c>
      <c r="L14" s="11">
        <f>[10]Janeiro!$E$15</f>
        <v>61.083333333333336</v>
      </c>
      <c r="M14" s="11">
        <f>[10]Janeiro!$E$16</f>
        <v>69.458333333333329</v>
      </c>
      <c r="N14" s="11">
        <f>[10]Janeiro!$E$17</f>
        <v>75.111111111111114</v>
      </c>
      <c r="O14" s="11">
        <f>[10]Janeiro!$E$18</f>
        <v>72.041666666666671</v>
      </c>
      <c r="P14" s="11">
        <f>[10]Janeiro!$E$19</f>
        <v>66.166666666666671</v>
      </c>
      <c r="Q14" s="11">
        <f>[10]Janeiro!$E$20</f>
        <v>71</v>
      </c>
      <c r="R14" s="11">
        <f>[10]Janeiro!$E$21</f>
        <v>73.75</v>
      </c>
      <c r="S14" s="11">
        <f>[10]Janeiro!$E$22</f>
        <v>77.5</v>
      </c>
      <c r="T14" s="11">
        <f>[10]Janeiro!$E$23</f>
        <v>78</v>
      </c>
      <c r="U14" s="11">
        <f>[10]Janeiro!$E$24</f>
        <v>80.421052631578945</v>
      </c>
      <c r="V14" s="11">
        <f>[10]Janeiro!$E$25</f>
        <v>68.25</v>
      </c>
      <c r="W14" s="11">
        <f>[10]Janeiro!$E$26</f>
        <v>56.958333333333336</v>
      </c>
      <c r="X14" s="11">
        <f>[10]Janeiro!$E$27</f>
        <v>58.916666666666664</v>
      </c>
      <c r="Y14" s="11">
        <f>[10]Janeiro!$E$28</f>
        <v>71.375</v>
      </c>
      <c r="Z14" s="11">
        <f>[10]Janeiro!$E$29</f>
        <v>73.833333333333329</v>
      </c>
      <c r="AA14" s="11">
        <f>[10]Janeiro!$E$30</f>
        <v>74.875</v>
      </c>
      <c r="AB14" s="11">
        <f>[10]Janeiro!$E$31</f>
        <v>79.875</v>
      </c>
      <c r="AC14" s="11">
        <f>[10]Janeiro!$E$32</f>
        <v>72.666666666666671</v>
      </c>
      <c r="AD14" s="11">
        <f>[10]Janeiro!$E$33</f>
        <v>71.05</v>
      </c>
      <c r="AE14" s="11">
        <f>[10]Janeiro!$E$34</f>
        <v>64.291666666666671</v>
      </c>
      <c r="AF14" s="11">
        <f>[10]Janeiro!$E$35</f>
        <v>72.083333333333329</v>
      </c>
      <c r="AG14" s="93">
        <f t="shared" ref="AG14:AG15" si="4">AVERAGE(B14:AF14)</f>
        <v>72.100320694208648</v>
      </c>
      <c r="AK14" t="s">
        <v>47</v>
      </c>
    </row>
    <row r="15" spans="1:37" x14ac:dyDescent="0.2">
      <c r="A15" s="58" t="s">
        <v>121</v>
      </c>
      <c r="B15" s="11">
        <f>[11]Janeiro!$E$5</f>
        <v>76.708333333333329</v>
      </c>
      <c r="C15" s="11">
        <f>[11]Janeiro!$E$6</f>
        <v>77.75</v>
      </c>
      <c r="D15" s="11">
        <f>[11]Janeiro!$E$7</f>
        <v>72.375</v>
      </c>
      <c r="E15" s="11">
        <f>[11]Janeiro!$E$8</f>
        <v>70</v>
      </c>
      <c r="F15" s="11">
        <f>[11]Janeiro!$E$9</f>
        <v>89.208333333333329</v>
      </c>
      <c r="G15" s="11">
        <f>[11]Janeiro!$E$10</f>
        <v>83.5</v>
      </c>
      <c r="H15" s="11">
        <f>[11]Janeiro!$E$11</f>
        <v>87.416666666666671</v>
      </c>
      <c r="I15" s="11">
        <f>[11]Janeiro!$E$12</f>
        <v>84.666666666666671</v>
      </c>
      <c r="J15" s="11">
        <f>[11]Janeiro!$E$13</f>
        <v>74.375</v>
      </c>
      <c r="K15" s="11">
        <f>[11]Janeiro!$E$14</f>
        <v>68.25</v>
      </c>
      <c r="L15" s="11">
        <f>[11]Janeiro!$E$15</f>
        <v>72.416666666666671</v>
      </c>
      <c r="M15" s="11">
        <f>[11]Janeiro!$E$16</f>
        <v>77.375</v>
      </c>
      <c r="N15" s="11">
        <f>[11]Janeiro!$E$17</f>
        <v>76.375</v>
      </c>
      <c r="O15" s="11">
        <f>[11]Janeiro!$E$18</f>
        <v>68.25</v>
      </c>
      <c r="P15" s="11">
        <f>[11]Janeiro!$E$19</f>
        <v>70.125</v>
      </c>
      <c r="Q15" s="11">
        <f>[11]Janeiro!$E$20</f>
        <v>64.291666666666671</v>
      </c>
      <c r="R15" s="11">
        <f>[11]Janeiro!$E$21</f>
        <v>61.541666666666664</v>
      </c>
      <c r="S15" s="11">
        <f>[11]Janeiro!$E$22</f>
        <v>70.166666666666671</v>
      </c>
      <c r="T15" s="11">
        <f>[11]Janeiro!$E$23</f>
        <v>86</v>
      </c>
      <c r="U15" s="11">
        <f>[11]Janeiro!$E$24</f>
        <v>82.333333333333329</v>
      </c>
      <c r="V15" s="11">
        <f>[11]Janeiro!$E$25</f>
        <v>76.333333333333329</v>
      </c>
      <c r="W15" s="11">
        <f>[11]Janeiro!$E$26</f>
        <v>65.875</v>
      </c>
      <c r="X15" s="11">
        <f>[11]Janeiro!$E$27</f>
        <v>56.5</v>
      </c>
      <c r="Y15" s="11">
        <f>[11]Janeiro!$E$28</f>
        <v>72.041666666666671</v>
      </c>
      <c r="Z15" s="11">
        <f>[11]Janeiro!$E$29</f>
        <v>68.708333333333329</v>
      </c>
      <c r="AA15" s="11">
        <f>[11]Janeiro!$E$30</f>
        <v>76.666666666666671</v>
      </c>
      <c r="AB15" s="11">
        <f>[11]Janeiro!$E$31</f>
        <v>72.416666666666671</v>
      </c>
      <c r="AC15" s="11">
        <f>[11]Janeiro!$E$32</f>
        <v>80</v>
      </c>
      <c r="AD15" s="11">
        <f>[11]Janeiro!$E$33</f>
        <v>72</v>
      </c>
      <c r="AE15" s="11">
        <f>[11]Janeiro!$E$34</f>
        <v>68.458333333333329</v>
      </c>
      <c r="AF15" s="11">
        <f>[11]Janeiro!$E$35</f>
        <v>63.578947368421055</v>
      </c>
      <c r="AG15" s="93">
        <f t="shared" si="4"/>
        <v>73.73238539898135</v>
      </c>
      <c r="AK15" t="s">
        <v>47</v>
      </c>
    </row>
    <row r="16" spans="1:37" x14ac:dyDescent="0.2">
      <c r="A16" s="58" t="s">
        <v>168</v>
      </c>
      <c r="B16" s="11" t="str">
        <f>[12]Janeiro!$E$5</f>
        <v>*</v>
      </c>
      <c r="C16" s="11" t="str">
        <f>[12]Janeiro!$E$6</f>
        <v>*</v>
      </c>
      <c r="D16" s="11" t="str">
        <f>[12]Janeiro!$E$7</f>
        <v>*</v>
      </c>
      <c r="E16" s="11" t="str">
        <f>[12]Janeiro!$E$8</f>
        <v>*</v>
      </c>
      <c r="F16" s="11" t="str">
        <f>[12]Janeiro!$E$9</f>
        <v>*</v>
      </c>
      <c r="G16" s="11" t="str">
        <f>[12]Janeiro!$E$10</f>
        <v>*</v>
      </c>
      <c r="H16" s="11" t="str">
        <f>[12]Janeiro!$E$11</f>
        <v>*</v>
      </c>
      <c r="I16" s="11" t="str">
        <f>[12]Janeiro!$E$12</f>
        <v>*</v>
      </c>
      <c r="J16" s="11" t="str">
        <f>[12]Janeiro!$E$13</f>
        <v>*</v>
      </c>
      <c r="K16" s="11" t="str">
        <f>[12]Janeiro!$E$14</f>
        <v>*</v>
      </c>
      <c r="L16" s="11" t="str">
        <f>[12]Janeiro!$E$15</f>
        <v>*</v>
      </c>
      <c r="M16" s="11" t="str">
        <f>[12]Janeiro!$E$16</f>
        <v>*</v>
      </c>
      <c r="N16" s="11" t="str">
        <f>[12]Janeiro!$E$17</f>
        <v>*</v>
      </c>
      <c r="O16" s="11" t="str">
        <f>[12]Janeiro!$E$18</f>
        <v>*</v>
      </c>
      <c r="P16" s="11" t="str">
        <f>[12]Janeiro!$E$19</f>
        <v>*</v>
      </c>
      <c r="Q16" s="11" t="str">
        <f>[12]Janeiro!$E$20</f>
        <v>*</v>
      </c>
      <c r="R16" s="11" t="str">
        <f>[12]Janeiro!$E$21</f>
        <v>*</v>
      </c>
      <c r="S16" s="11" t="str">
        <f>[12]Janeiro!$E$22</f>
        <v>*</v>
      </c>
      <c r="T16" s="11" t="str">
        <f>[12]Janeiro!$E$23</f>
        <v>*</v>
      </c>
      <c r="U16" s="11" t="str">
        <f>[12]Janeiro!$E$24</f>
        <v>*</v>
      </c>
      <c r="V16" s="11" t="str">
        <f>[12]Janeiro!$E$25</f>
        <v>*</v>
      </c>
      <c r="W16" s="11" t="str">
        <f>[12]Janeiro!$E$26</f>
        <v>*</v>
      </c>
      <c r="X16" s="11" t="str">
        <f>[12]Janeiro!$E$27</f>
        <v>*</v>
      </c>
      <c r="Y16" s="11" t="str">
        <f>[12]Janeiro!$E$28</f>
        <v>*</v>
      </c>
      <c r="Z16" s="11" t="str">
        <f>[12]Janeiro!$E$29</f>
        <v>*</v>
      </c>
      <c r="AA16" s="11" t="str">
        <f>[12]Janeiro!$E$30</f>
        <v>*</v>
      </c>
      <c r="AB16" s="11" t="str">
        <f>[12]Janeiro!$E$31</f>
        <v>*</v>
      </c>
      <c r="AC16" s="11" t="str">
        <f>[12]Janeiro!$E$32</f>
        <v>*</v>
      </c>
      <c r="AD16" s="11" t="str">
        <f>[12]Janeiro!$E$33</f>
        <v>*</v>
      </c>
      <c r="AE16" s="11" t="str">
        <f>[12]Janeiro!$E$34</f>
        <v>*</v>
      </c>
      <c r="AF16" s="11" t="str">
        <f>[12]Janeiro!$E$35</f>
        <v>*</v>
      </c>
      <c r="AG16" s="93" t="s">
        <v>226</v>
      </c>
    </row>
    <row r="17" spans="1:37" x14ac:dyDescent="0.2">
      <c r="A17" s="58" t="s">
        <v>2</v>
      </c>
      <c r="B17" s="11">
        <f>[13]Janeiro!$E$5</f>
        <v>82.458333333333329</v>
      </c>
      <c r="C17" s="11">
        <f>[13]Janeiro!$E$6</f>
        <v>78.291666666666671</v>
      </c>
      <c r="D17" s="11">
        <f>[13]Janeiro!$E$7</f>
        <v>68.375</v>
      </c>
      <c r="E17" s="11">
        <f>[13]Janeiro!$E$8</f>
        <v>68.916666666666671</v>
      </c>
      <c r="F17" s="11">
        <f>[13]Janeiro!$E$9</f>
        <v>81.166666666666671</v>
      </c>
      <c r="G17" s="11">
        <f>[13]Janeiro!$E$10</f>
        <v>76.416666666666671</v>
      </c>
      <c r="H17" s="11">
        <f>[13]Janeiro!$E$11</f>
        <v>81.666666666666671</v>
      </c>
      <c r="I17" s="11">
        <f>[13]Janeiro!$E$12</f>
        <v>76.583333333333329</v>
      </c>
      <c r="J17" s="11">
        <f>[13]Janeiro!$E$13</f>
        <v>65.083333333333329</v>
      </c>
      <c r="K17" s="11">
        <f>[13]Janeiro!$E$14</f>
        <v>61</v>
      </c>
      <c r="L17" s="11">
        <f>[13]Janeiro!$E$15</f>
        <v>72.458333333333329</v>
      </c>
      <c r="M17" s="11">
        <f>[13]Janeiro!$E$16</f>
        <v>71.458333333333329</v>
      </c>
      <c r="N17" s="11">
        <f>[13]Janeiro!$E$17</f>
        <v>68.125</v>
      </c>
      <c r="O17" s="11">
        <f>[13]Janeiro!$E$18</f>
        <v>65.916666666666671</v>
      </c>
      <c r="P17" s="11">
        <f>[13]Janeiro!$E$19</f>
        <v>69.791666666666671</v>
      </c>
      <c r="Q17" s="11">
        <f>[13]Janeiro!$E$20</f>
        <v>68.208333333333329</v>
      </c>
      <c r="R17" s="11">
        <f>[13]Janeiro!$E$21</f>
        <v>59.75</v>
      </c>
      <c r="S17" s="11">
        <f>[13]Janeiro!$E$22</f>
        <v>71.166666666666671</v>
      </c>
      <c r="T17" s="11">
        <f>[13]Janeiro!$E$23</f>
        <v>85.708333333333329</v>
      </c>
      <c r="U17" s="11">
        <f>[13]Janeiro!$E$24</f>
        <v>80.416666666666671</v>
      </c>
      <c r="V17" s="11">
        <f>[13]Janeiro!$E$25</f>
        <v>69.75</v>
      </c>
      <c r="W17" s="11">
        <f>[13]Janeiro!$E$26</f>
        <v>59.833333333333336</v>
      </c>
      <c r="X17" s="11">
        <f>[13]Janeiro!$E$27</f>
        <v>57</v>
      </c>
      <c r="Y17" s="11">
        <f>[13]Janeiro!$E$28</f>
        <v>68.416666666666671</v>
      </c>
      <c r="Z17" s="11">
        <f>[13]Janeiro!$E$29</f>
        <v>68.416666666666671</v>
      </c>
      <c r="AA17" s="11">
        <f>[13]Janeiro!$E$30</f>
        <v>71.041666666666671</v>
      </c>
      <c r="AB17" s="11">
        <f>[13]Janeiro!$E$31</f>
        <v>78.291666666666671</v>
      </c>
      <c r="AC17" s="11">
        <f>[13]Janeiro!$E$32</f>
        <v>75.416666666666671</v>
      </c>
      <c r="AD17" s="11">
        <f>[13]Janeiro!$E$33</f>
        <v>72.875</v>
      </c>
      <c r="AE17" s="11">
        <f>[13]Janeiro!$E$34</f>
        <v>71.75</v>
      </c>
      <c r="AF17" s="11">
        <f>[13]Janeiro!$E$35</f>
        <v>67.625</v>
      </c>
      <c r="AG17" s="93">
        <f t="shared" ref="AG17:AG25" si="5">AVERAGE(B17:AF17)</f>
        <v>71.399193548387117</v>
      </c>
      <c r="AI17" s="12" t="s">
        <v>47</v>
      </c>
    </row>
    <row r="18" spans="1:37" x14ac:dyDescent="0.2">
      <c r="A18" s="58" t="s">
        <v>3</v>
      </c>
      <c r="B18" s="11">
        <f>[14]Janeiro!$E$5</f>
        <v>70.083333333333329</v>
      </c>
      <c r="C18" s="11">
        <f>[14]Janeiro!$E$6</f>
        <v>65.291666666666671</v>
      </c>
      <c r="D18" s="11">
        <f>[14]Janeiro!$E$7</f>
        <v>65.916666666666671</v>
      </c>
      <c r="E18" s="11">
        <f>[14]Janeiro!$E$8</f>
        <v>80.416666666666671</v>
      </c>
      <c r="F18" s="11">
        <f>[14]Janeiro!$E$9</f>
        <v>85.708333333333329</v>
      </c>
      <c r="G18" s="11">
        <f>[14]Janeiro!$E$10</f>
        <v>84.7</v>
      </c>
      <c r="H18" s="11">
        <f>[14]Janeiro!$E$11</f>
        <v>70.25</v>
      </c>
      <c r="I18" s="11">
        <f>[14]Janeiro!$E$12</f>
        <v>67.375</v>
      </c>
      <c r="J18" s="11">
        <f>[14]Janeiro!$E$13</f>
        <v>66.125</v>
      </c>
      <c r="K18" s="11">
        <f>[14]Janeiro!$E$14</f>
        <v>60.541666666666664</v>
      </c>
      <c r="L18" s="11">
        <f>[14]Janeiro!$E$15</f>
        <v>63.375</v>
      </c>
      <c r="M18" s="11">
        <f>[14]Janeiro!$E$16</f>
        <v>64.583333333333329</v>
      </c>
      <c r="N18" s="11">
        <f>[14]Janeiro!$E$17</f>
        <v>65.958333333333329</v>
      </c>
      <c r="O18" s="11">
        <f>[14]Janeiro!$E$18</f>
        <v>62.541666666666664</v>
      </c>
      <c r="P18" s="11">
        <f>[14]Janeiro!$E$19</f>
        <v>59.916666666666664</v>
      </c>
      <c r="Q18" s="11">
        <f>[14]Janeiro!$E$20</f>
        <v>65.875</v>
      </c>
      <c r="R18" s="11">
        <f>[14]Janeiro!$E$21</f>
        <v>68.333333333333329</v>
      </c>
      <c r="S18" s="11">
        <f>[14]Janeiro!$E$22</f>
        <v>71.375</v>
      </c>
      <c r="T18" s="11">
        <f>[14]Janeiro!$E$23</f>
        <v>68.541666666666671</v>
      </c>
      <c r="U18" s="11">
        <f>[14]Janeiro!$E$24</f>
        <v>74.166666666666671</v>
      </c>
      <c r="V18" s="11">
        <f>[14]Janeiro!$E$25</f>
        <v>67.166666666666671</v>
      </c>
      <c r="W18" s="11">
        <f>[14]Janeiro!$E$26</f>
        <v>59.208333333333336</v>
      </c>
      <c r="X18" s="11">
        <f>[14]Janeiro!$E$27</f>
        <v>59.833333333333336</v>
      </c>
      <c r="Y18" s="11">
        <f>[14]Janeiro!$E$28</f>
        <v>70.333333333333329</v>
      </c>
      <c r="Z18" s="11">
        <f>[14]Janeiro!$E$29</f>
        <v>77.826086956521735</v>
      </c>
      <c r="AA18" s="11">
        <f>[14]Janeiro!$E$30</f>
        <v>75.625</v>
      </c>
      <c r="AB18" s="11">
        <f>[14]Janeiro!$E$31</f>
        <v>83.909090909090907</v>
      </c>
      <c r="AC18" s="11">
        <f>[14]Janeiro!$E$32</f>
        <v>75.25</v>
      </c>
      <c r="AD18" s="11">
        <f>[14]Janeiro!$E$33</f>
        <v>71.291666666666671</v>
      </c>
      <c r="AE18" s="11">
        <f>[14]Janeiro!$E$34</f>
        <v>60.625</v>
      </c>
      <c r="AF18" s="11">
        <f>[14]Janeiro!$E$35</f>
        <v>61.166666666666664</v>
      </c>
      <c r="AG18" s="93">
        <f t="shared" si="5"/>
        <v>69.139037995664907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[15]Janeiro!$E$5</f>
        <v>76.458333333333329</v>
      </c>
      <c r="C19" s="11">
        <f>[15]Janeiro!$E$6</f>
        <v>75.875</v>
      </c>
      <c r="D19" s="11">
        <f>[15]Janeiro!$E$7</f>
        <v>71.583333333333329</v>
      </c>
      <c r="E19" s="11">
        <f>[15]Janeiro!$E$8</f>
        <v>78.333333333333329</v>
      </c>
      <c r="F19" s="11">
        <f>[15]Janeiro!$E$9</f>
        <v>85.583333333333329</v>
      </c>
      <c r="G19" s="11">
        <f>[15]Janeiro!$E$10</f>
        <v>87.666666666666671</v>
      </c>
      <c r="H19" s="11">
        <f>[15]Janeiro!$E$11</f>
        <v>72.208333333333329</v>
      </c>
      <c r="I19" s="11">
        <f>[15]Janeiro!$E$12</f>
        <v>75.5</v>
      </c>
      <c r="J19" s="11">
        <f>[15]Janeiro!$E$13</f>
        <v>74.125</v>
      </c>
      <c r="K19" s="11">
        <f>[15]Janeiro!$E$14</f>
        <v>64.75</v>
      </c>
      <c r="L19" s="11">
        <f>[15]Janeiro!$E$15</f>
        <v>68.75</v>
      </c>
      <c r="M19" s="11">
        <f>[15]Janeiro!$E$16</f>
        <v>70.75</v>
      </c>
      <c r="N19" s="11">
        <f>[15]Janeiro!$E$17</f>
        <v>68.916666666666671</v>
      </c>
      <c r="O19" s="11">
        <f>[15]Janeiro!$E$18</f>
        <v>65.666666666666671</v>
      </c>
      <c r="P19" s="11">
        <f>[15]Janeiro!$E$19</f>
        <v>64.166666666666671</v>
      </c>
      <c r="Q19" s="11">
        <f>[15]Janeiro!$E$20</f>
        <v>70.541666666666671</v>
      </c>
      <c r="R19" s="11">
        <f>[15]Janeiro!$E$21</f>
        <v>65.375</v>
      </c>
      <c r="S19" s="11">
        <f>[15]Janeiro!$E$22</f>
        <v>77.166666666666671</v>
      </c>
      <c r="T19" s="11">
        <f>[15]Janeiro!$E$23</f>
        <v>79.416666666666671</v>
      </c>
      <c r="U19" s="11">
        <f>[15]Janeiro!$E$24</f>
        <v>74.916666666666671</v>
      </c>
      <c r="V19" s="11">
        <f>[15]Janeiro!$E$25</f>
        <v>67.791666666666671</v>
      </c>
      <c r="W19" s="11">
        <f>[15]Janeiro!$E$26</f>
        <v>58.583333333333336</v>
      </c>
      <c r="X19" s="11">
        <f>[15]Janeiro!$E$27</f>
        <v>57.666666666666664</v>
      </c>
      <c r="Y19" s="11">
        <f>[15]Janeiro!$E$28</f>
        <v>76.5</v>
      </c>
      <c r="Z19" s="11">
        <f>[15]Janeiro!$E$29</f>
        <v>81.791666666666671</v>
      </c>
      <c r="AA19" s="11">
        <f>[15]Janeiro!$E$30</f>
        <v>83.625</v>
      </c>
      <c r="AB19" s="11">
        <f>[15]Janeiro!$E$31</f>
        <v>85.583333333333329</v>
      </c>
      <c r="AC19" s="11">
        <f>[15]Janeiro!$E$32</f>
        <v>81.166666666666671</v>
      </c>
      <c r="AD19" s="11">
        <f>[15]Janeiro!$E$33</f>
        <v>73.833333333333329</v>
      </c>
      <c r="AE19" s="11">
        <f>[15]Janeiro!$E$34</f>
        <v>63.5</v>
      </c>
      <c r="AF19" s="11">
        <f>[15]Janeiro!$E$35</f>
        <v>62.541666666666664</v>
      </c>
      <c r="AG19" s="93">
        <f t="shared" si="5"/>
        <v>72.913978494623663</v>
      </c>
      <c r="AI19" t="s">
        <v>47</v>
      </c>
    </row>
    <row r="20" spans="1:37" x14ac:dyDescent="0.2">
      <c r="A20" s="58" t="s">
        <v>5</v>
      </c>
      <c r="B20" s="11">
        <f>[16]Janeiro!$E$5</f>
        <v>76.916666666666671</v>
      </c>
      <c r="C20" s="11">
        <f>[16]Janeiro!$E$6</f>
        <v>73.125</v>
      </c>
      <c r="D20" s="11">
        <f>[16]Janeiro!$E$7</f>
        <v>66.125</v>
      </c>
      <c r="E20" s="11">
        <f>[16]Janeiro!$E$8</f>
        <v>69.8</v>
      </c>
      <c r="F20" s="11" t="str">
        <f>[16]Janeiro!$E$9</f>
        <v>*</v>
      </c>
      <c r="G20" s="11" t="str">
        <f>[16]Janeiro!$E$10</f>
        <v>*</v>
      </c>
      <c r="H20" s="11" t="str">
        <f>[16]Janeiro!$E$11</f>
        <v>*</v>
      </c>
      <c r="I20" s="11" t="str">
        <f>[16]Janeiro!$E$12</f>
        <v>*</v>
      </c>
      <c r="J20" s="11" t="str">
        <f>[16]Janeiro!$E$13</f>
        <v>*</v>
      </c>
      <c r="K20" s="11" t="str">
        <f>[16]Janeiro!$E$14</f>
        <v>*</v>
      </c>
      <c r="L20" s="11" t="str">
        <f>[16]Janeiro!$E$15</f>
        <v>*</v>
      </c>
      <c r="M20" s="11">
        <f>[16]Janeiro!$E$16</f>
        <v>57.75</v>
      </c>
      <c r="N20" s="11">
        <f>[16]Janeiro!$E$17</f>
        <v>69.041666666666671</v>
      </c>
      <c r="O20" s="11">
        <f>[16]Janeiro!$E$18</f>
        <v>64.833333333333329</v>
      </c>
      <c r="P20" s="11">
        <f>[16]Janeiro!$E$19</f>
        <v>61.416666666666664</v>
      </c>
      <c r="Q20" s="11" t="str">
        <f>[16]Janeiro!$E$20</f>
        <v>*</v>
      </c>
      <c r="R20" s="11" t="str">
        <f>[16]Janeiro!$E$21</f>
        <v>*</v>
      </c>
      <c r="S20" s="11" t="str">
        <f>[16]Janeiro!$E$22</f>
        <v>*</v>
      </c>
      <c r="T20" s="11" t="str">
        <f>[16]Janeiro!$E$23</f>
        <v>*</v>
      </c>
      <c r="U20" s="11" t="str">
        <f>[16]Janeiro!$E$24</f>
        <v>*</v>
      </c>
      <c r="V20" s="11" t="str">
        <f>[16]Janeiro!$E$25</f>
        <v>*</v>
      </c>
      <c r="W20" s="11" t="str">
        <f>[16]Janeiro!$E$26</f>
        <v>*</v>
      </c>
      <c r="X20" s="11" t="str">
        <f>[16]Janeiro!$E$27</f>
        <v>*</v>
      </c>
      <c r="Y20" s="11" t="str">
        <f>[16]Janeiro!$E$28</f>
        <v>*</v>
      </c>
      <c r="Z20" s="11" t="str">
        <f>[16]Janeiro!$E$29</f>
        <v>*</v>
      </c>
      <c r="AA20" s="11" t="str">
        <f>[16]Janeiro!$E$30</f>
        <v>*</v>
      </c>
      <c r="AB20" s="11">
        <f>[16]Janeiro!$E$31</f>
        <v>61</v>
      </c>
      <c r="AC20" s="11">
        <f>[16]Janeiro!$E$32</f>
        <v>74.541666666666671</v>
      </c>
      <c r="AD20" s="11">
        <f>[16]Janeiro!$E$33</f>
        <v>71.166666666666671</v>
      </c>
      <c r="AE20" s="11">
        <f>[16]Janeiro!$E$34</f>
        <v>66.125</v>
      </c>
      <c r="AF20" s="11" t="str">
        <f>[16]Janeiro!$E$35</f>
        <v>*</v>
      </c>
      <c r="AG20" s="93">
        <f t="shared" si="5"/>
        <v>67.65347222222222</v>
      </c>
      <c r="AH20" s="12" t="s">
        <v>47</v>
      </c>
    </row>
    <row r="21" spans="1:37" x14ac:dyDescent="0.2">
      <c r="A21" s="58" t="s">
        <v>43</v>
      </c>
      <c r="B21" s="11">
        <f>[17]Janeiro!$E$5</f>
        <v>76.375</v>
      </c>
      <c r="C21" s="11">
        <f>[17]Janeiro!$E$6</f>
        <v>77.375</v>
      </c>
      <c r="D21" s="11">
        <f>[17]Janeiro!$E$7</f>
        <v>69.916666666666671</v>
      </c>
      <c r="E21" s="11">
        <f>[17]Janeiro!$E$8</f>
        <v>82.208333333333329</v>
      </c>
      <c r="F21" s="11">
        <f>[17]Janeiro!$E$9</f>
        <v>83.458333333333329</v>
      </c>
      <c r="G21" s="11">
        <f>[17]Janeiro!$E$10</f>
        <v>86.458333333333329</v>
      </c>
      <c r="H21" s="11">
        <f>[17]Janeiro!$E$11</f>
        <v>77.875</v>
      </c>
      <c r="I21" s="11">
        <f>[17]Janeiro!$E$12</f>
        <v>81.833333333333329</v>
      </c>
      <c r="J21" s="11">
        <f>[17]Janeiro!$E$13</f>
        <v>77.708333333333329</v>
      </c>
      <c r="K21" s="11">
        <f>[17]Janeiro!$E$14</f>
        <v>64.5</v>
      </c>
      <c r="L21" s="11">
        <f>[17]Janeiro!$E$15</f>
        <v>80.791666666666671</v>
      </c>
      <c r="M21" s="11">
        <f>[17]Janeiro!$E$16</f>
        <v>72.708333333333329</v>
      </c>
      <c r="N21" s="11">
        <f>[17]Janeiro!$E$17</f>
        <v>67.583333333333329</v>
      </c>
      <c r="O21" s="11">
        <f>[17]Janeiro!$E$18</f>
        <v>69</v>
      </c>
      <c r="P21" s="11">
        <f>[17]Janeiro!$E$19</f>
        <v>72.708333333333329</v>
      </c>
      <c r="Q21" s="11">
        <f>[17]Janeiro!$E$20</f>
        <v>77.958333333333329</v>
      </c>
      <c r="R21" s="11">
        <f>[17]Janeiro!$E$21</f>
        <v>72.791666666666671</v>
      </c>
      <c r="S21" s="11">
        <f>[17]Janeiro!$E$22</f>
        <v>78.125</v>
      </c>
      <c r="T21" s="11">
        <f>[17]Janeiro!$E$23</f>
        <v>82.458333333333329</v>
      </c>
      <c r="U21" s="11">
        <f>[17]Janeiro!$E$24</f>
        <v>77.416666666666671</v>
      </c>
      <c r="V21" s="11">
        <f>[17]Janeiro!$E$25</f>
        <v>67.375</v>
      </c>
      <c r="W21" s="11">
        <f>[17]Janeiro!$E$26</f>
        <v>62.083333333333336</v>
      </c>
      <c r="X21" s="11">
        <f>[17]Janeiro!$E$27</f>
        <v>71.666666666666671</v>
      </c>
      <c r="Y21" s="11">
        <f>[17]Janeiro!$E$28</f>
        <v>81.458333333333329</v>
      </c>
      <c r="Z21" s="11">
        <f>[17]Janeiro!$E$29</f>
        <v>80.416666666666671</v>
      </c>
      <c r="AA21" s="11">
        <f>[17]Janeiro!$E$30</f>
        <v>84.416666666666671</v>
      </c>
      <c r="AB21" s="11">
        <f>[17]Janeiro!$E$31</f>
        <v>86.375</v>
      </c>
      <c r="AC21" s="11">
        <f>[17]Janeiro!$E$32</f>
        <v>86.666666666666671</v>
      </c>
      <c r="AD21" s="11">
        <f>[17]Janeiro!$E$33</f>
        <v>77.291666666666671</v>
      </c>
      <c r="AE21" s="11">
        <f>[17]Janeiro!$E$34</f>
        <v>72.583333333333329</v>
      </c>
      <c r="AF21" s="11">
        <f>[17]Janeiro!$E$35</f>
        <v>72.708333333333329</v>
      </c>
      <c r="AG21" s="93">
        <f>AVERAGE(B21:AF21)</f>
        <v>76.525537634408607</v>
      </c>
      <c r="AI21" t="s">
        <v>47</v>
      </c>
      <c r="AJ21" t="s">
        <v>47</v>
      </c>
    </row>
    <row r="22" spans="1:37" x14ac:dyDescent="0.2">
      <c r="A22" s="58" t="s">
        <v>6</v>
      </c>
      <c r="B22" s="11" t="str">
        <f>[18]Janeiro!$E$5</f>
        <v>*</v>
      </c>
      <c r="C22" s="11">
        <f>[18]Janeiro!$E$6</f>
        <v>69.25</v>
      </c>
      <c r="D22" s="11">
        <f>[18]Janeiro!$E$7</f>
        <v>61.5</v>
      </c>
      <c r="E22" s="11">
        <f>[18]Janeiro!$E$8</f>
        <v>80.666666666666671</v>
      </c>
      <c r="F22" s="11">
        <f>[18]Janeiro!$E$9</f>
        <v>79.666666666666671</v>
      </c>
      <c r="G22" s="11" t="str">
        <f>[18]Janeiro!$E$10</f>
        <v>*</v>
      </c>
      <c r="H22" s="11">
        <f>[18]Janeiro!$E$11</f>
        <v>69.5</v>
      </c>
      <c r="I22" s="11">
        <f>[18]Janeiro!$E$12</f>
        <v>86</v>
      </c>
      <c r="J22" s="11">
        <f>[18]Janeiro!$E$13</f>
        <v>71</v>
      </c>
      <c r="K22" s="11">
        <f>[18]Janeiro!$E$14</f>
        <v>88</v>
      </c>
      <c r="L22" s="11">
        <f>[18]Janeiro!$E$15</f>
        <v>67</v>
      </c>
      <c r="M22" s="11" t="str">
        <f>[18]Janeiro!$E$16</f>
        <v>*</v>
      </c>
      <c r="N22" s="11" t="str">
        <f>[18]Janeiro!$E$17</f>
        <v>*</v>
      </c>
      <c r="O22" s="11">
        <f>[18]Janeiro!$E$18</f>
        <v>68.333333333333329</v>
      </c>
      <c r="P22" s="11">
        <f>[18]Janeiro!$E$19</f>
        <v>46</v>
      </c>
      <c r="Q22" s="11">
        <f>[18]Janeiro!$E$20</f>
        <v>78</v>
      </c>
      <c r="R22" s="11">
        <f>[18]Janeiro!$E$21</f>
        <v>54.666666666666664</v>
      </c>
      <c r="S22" s="11">
        <f>[18]Janeiro!$E$22</f>
        <v>69.555555555555557</v>
      </c>
      <c r="T22" s="11">
        <f>[18]Janeiro!$E$23</f>
        <v>82.2</v>
      </c>
      <c r="U22" s="11">
        <f>[18]Janeiro!$E$24</f>
        <v>79.285714285714292</v>
      </c>
      <c r="V22" s="11">
        <f>[18]Janeiro!$E$25</f>
        <v>67.666666666666671</v>
      </c>
      <c r="W22" s="11">
        <f>[18]Janeiro!$E$26</f>
        <v>63</v>
      </c>
      <c r="X22" s="11">
        <f>[18]Janeiro!$E$27</f>
        <v>82</v>
      </c>
      <c r="Y22" s="11" t="str">
        <f>[18]Janeiro!$E$28</f>
        <v>*</v>
      </c>
      <c r="Z22" s="11" t="str">
        <f>[18]Janeiro!$E$29</f>
        <v>*</v>
      </c>
      <c r="AA22" s="11">
        <f>[18]Janeiro!$E$30</f>
        <v>75</v>
      </c>
      <c r="AB22" s="11">
        <f>[18]Janeiro!$E$31</f>
        <v>81</v>
      </c>
      <c r="AC22" s="11">
        <f>[18]Janeiro!$E$32</f>
        <v>86</v>
      </c>
      <c r="AD22" s="11">
        <f>[18]Janeiro!$E$33</f>
        <v>83</v>
      </c>
      <c r="AE22" s="11">
        <f>[18]Janeiro!$E$34</f>
        <v>85</v>
      </c>
      <c r="AF22" s="11" t="str">
        <f>[18]Janeiro!$E$35</f>
        <v>*</v>
      </c>
      <c r="AG22" s="93">
        <f t="shared" si="5"/>
        <v>73.887136243386252</v>
      </c>
      <c r="AK22" t="s">
        <v>47</v>
      </c>
    </row>
    <row r="23" spans="1:37" x14ac:dyDescent="0.2">
      <c r="A23" s="58" t="s">
        <v>7</v>
      </c>
      <c r="B23" s="11">
        <f>[19]Janeiro!$E$5</f>
        <v>80.375</v>
      </c>
      <c r="C23" s="11">
        <f>[19]Janeiro!$E$6</f>
        <v>82.041666666666671</v>
      </c>
      <c r="D23" s="11">
        <f>[19]Janeiro!$E$7</f>
        <v>76.208333333333329</v>
      </c>
      <c r="E23" s="11">
        <f>[19]Janeiro!$E$8</f>
        <v>73.375</v>
      </c>
      <c r="F23" s="11">
        <f>[19]Janeiro!$E$9</f>
        <v>92</v>
      </c>
      <c r="G23" s="11">
        <f>[19]Janeiro!$E$10</f>
        <v>83.875</v>
      </c>
      <c r="H23" s="11">
        <f>[19]Janeiro!$E$11</f>
        <v>88.958333333333329</v>
      </c>
      <c r="I23" s="11">
        <f>[19]Janeiro!$E$12</f>
        <v>86</v>
      </c>
      <c r="J23" s="11">
        <f>[19]Janeiro!$E$13</f>
        <v>76</v>
      </c>
      <c r="K23" s="11">
        <f>[19]Janeiro!$E$14</f>
        <v>71.333333333333329</v>
      </c>
      <c r="L23" s="11">
        <f>[19]Janeiro!$E$15</f>
        <v>71.666666666666671</v>
      </c>
      <c r="M23" s="11">
        <f>[19]Janeiro!$E$16</f>
        <v>79.75</v>
      </c>
      <c r="N23" s="11">
        <f>[19]Janeiro!$E$17</f>
        <v>77.375</v>
      </c>
      <c r="O23" s="11">
        <f>[19]Janeiro!$E$18</f>
        <v>68.5</v>
      </c>
      <c r="P23" s="11">
        <f>[19]Janeiro!$E$19</f>
        <v>69</v>
      </c>
      <c r="Q23" s="11">
        <f>[19]Janeiro!$E$20</f>
        <v>70.625</v>
      </c>
      <c r="R23" s="11">
        <f>[19]Janeiro!$E$21</f>
        <v>64.708333333333329</v>
      </c>
      <c r="S23" s="11">
        <f>[19]Janeiro!$E$22</f>
        <v>76.875</v>
      </c>
      <c r="T23" s="11">
        <f>[19]Janeiro!$E$23</f>
        <v>86.083333333333329</v>
      </c>
      <c r="U23" s="11">
        <f>[19]Janeiro!$E$24</f>
        <v>80.625</v>
      </c>
      <c r="V23" s="11">
        <f>[19]Janeiro!$E$25</f>
        <v>72.5</v>
      </c>
      <c r="W23" s="11">
        <f>[19]Janeiro!$E$26</f>
        <v>64.583333333333329</v>
      </c>
      <c r="X23" s="11">
        <f>[19]Janeiro!$E$27</f>
        <v>54.875</v>
      </c>
      <c r="Y23" s="11">
        <f>[19]Janeiro!$E$28</f>
        <v>68.25</v>
      </c>
      <c r="Z23" s="11">
        <f>[19]Janeiro!$E$29</f>
        <v>70.708333333333329</v>
      </c>
      <c r="AA23" s="11">
        <f>[19]Janeiro!$E$30</f>
        <v>68.583333333333329</v>
      </c>
      <c r="AB23" s="11">
        <f>[19]Janeiro!$E$31</f>
        <v>73.958333333333329</v>
      </c>
      <c r="AC23" s="11">
        <f>[19]Janeiro!$E$32</f>
        <v>79</v>
      </c>
      <c r="AD23" s="11">
        <f>[19]Janeiro!$E$33</f>
        <v>73.791666666666671</v>
      </c>
      <c r="AE23" s="11">
        <f>[19]Janeiro!$E$34</f>
        <v>67.25</v>
      </c>
      <c r="AF23" s="11">
        <f>[19]Janeiro!$E$35</f>
        <v>58.083333333333336</v>
      </c>
      <c r="AG23" s="93">
        <f t="shared" si="5"/>
        <v>74.418010752688161</v>
      </c>
    </row>
    <row r="24" spans="1:37" x14ac:dyDescent="0.2">
      <c r="A24" s="58" t="s">
        <v>169</v>
      </c>
      <c r="B24" s="11" t="str">
        <f>[20]Janeiro!$E$5</f>
        <v>*</v>
      </c>
      <c r="C24" s="11" t="str">
        <f>[20]Janeiro!$E$6</f>
        <v>*</v>
      </c>
      <c r="D24" s="11">
        <f>[20]Janeiro!$E$7</f>
        <v>61.857142857142854</v>
      </c>
      <c r="E24" s="11">
        <f>[20]Janeiro!$E$8</f>
        <v>64.777777777777771</v>
      </c>
      <c r="F24" s="11">
        <f>[20]Janeiro!$E$9</f>
        <v>91</v>
      </c>
      <c r="G24" s="11">
        <f>[20]Janeiro!$E$10</f>
        <v>92.066666666666663</v>
      </c>
      <c r="H24" s="11" t="str">
        <f>[20]Janeiro!$E$11</f>
        <v>*</v>
      </c>
      <c r="I24" s="11" t="str">
        <f>[20]Janeiro!$E$12</f>
        <v>*</v>
      </c>
      <c r="J24" s="11">
        <f>[20]Janeiro!$E$13</f>
        <v>57</v>
      </c>
      <c r="K24" s="11">
        <f>[20]Janeiro!$E$14</f>
        <v>67.400000000000006</v>
      </c>
      <c r="L24" s="11">
        <f>[20]Janeiro!$E$15</f>
        <v>85</v>
      </c>
      <c r="M24" s="11" t="str">
        <f>[20]Janeiro!$E$16</f>
        <v>*</v>
      </c>
      <c r="N24" s="11" t="str">
        <f>[20]Janeiro!$E$17</f>
        <v>*</v>
      </c>
      <c r="O24" s="11">
        <f>[20]Janeiro!$E$18</f>
        <v>75.285714285714292</v>
      </c>
      <c r="P24" s="11">
        <f>[20]Janeiro!$E$19</f>
        <v>84.6</v>
      </c>
      <c r="Q24" s="11">
        <f>[20]Janeiro!$E$20</f>
        <v>76.458333333333329</v>
      </c>
      <c r="R24" s="11">
        <f>[20]Janeiro!$E$21</f>
        <v>56.8</v>
      </c>
      <c r="S24" s="11">
        <f>[20]Janeiro!$E$22</f>
        <v>81.666666666666671</v>
      </c>
      <c r="T24" s="11">
        <f>[20]Janeiro!$E$23</f>
        <v>91.208333333333329</v>
      </c>
      <c r="U24" s="11">
        <f>[20]Janeiro!$E$24</f>
        <v>82.75</v>
      </c>
      <c r="V24" s="11">
        <f>[20]Janeiro!$E$25</f>
        <v>80.142857142857139</v>
      </c>
      <c r="W24" s="11">
        <f>[20]Janeiro!$E$26</f>
        <v>92.3</v>
      </c>
      <c r="X24" s="11">
        <f>[20]Janeiro!$E$27</f>
        <v>51.5</v>
      </c>
      <c r="Y24" s="11" t="str">
        <f>[20]Janeiro!$E$28</f>
        <v>*</v>
      </c>
      <c r="Z24" s="11">
        <f>[20]Janeiro!$E$29</f>
        <v>50.5</v>
      </c>
      <c r="AA24" s="11">
        <f>[20]Janeiro!$E$30</f>
        <v>72</v>
      </c>
      <c r="AB24" s="11">
        <f>[20]Janeiro!$E$31</f>
        <v>83.555555555555557</v>
      </c>
      <c r="AC24" s="11" t="str">
        <f>[20]Janeiro!$E$32</f>
        <v>*</v>
      </c>
      <c r="AD24" s="11">
        <f>[20]Janeiro!$E$33</f>
        <v>56</v>
      </c>
      <c r="AE24" s="11">
        <f>[20]Janeiro!$E$34</f>
        <v>81.095238095238102</v>
      </c>
      <c r="AF24" s="11">
        <f>[20]Janeiro!$E$35</f>
        <v>74.5</v>
      </c>
      <c r="AG24" s="93">
        <f t="shared" si="5"/>
        <v>74.324534161490689</v>
      </c>
      <c r="AI24" t="s">
        <v>47</v>
      </c>
      <c r="AK24" t="s">
        <v>47</v>
      </c>
    </row>
    <row r="25" spans="1:37" x14ac:dyDescent="0.2">
      <c r="A25" s="58" t="s">
        <v>170</v>
      </c>
      <c r="B25" s="11">
        <f>[21]Janeiro!$E$5</f>
        <v>73.833333333333329</v>
      </c>
      <c r="C25" s="11">
        <f>[21]Janeiro!$E$6</f>
        <v>75.208333333333329</v>
      </c>
      <c r="D25" s="11">
        <f>[21]Janeiro!$E$7</f>
        <v>72.208333333333329</v>
      </c>
      <c r="E25" s="11">
        <f>[21]Janeiro!$E$8</f>
        <v>76.833333333333329</v>
      </c>
      <c r="F25" s="11">
        <f>[21]Janeiro!$E$9</f>
        <v>80.208333333333329</v>
      </c>
      <c r="G25" s="11">
        <f>[21]Janeiro!$E$10</f>
        <v>81.083333333333329</v>
      </c>
      <c r="H25" s="11">
        <f>[21]Janeiro!$E$11</f>
        <v>83.375</v>
      </c>
      <c r="I25" s="11">
        <f>[21]Janeiro!$E$12</f>
        <v>83.625</v>
      </c>
      <c r="J25" s="11">
        <f>[21]Janeiro!$E$13</f>
        <v>78.375</v>
      </c>
      <c r="K25" s="11">
        <f>[21]Janeiro!$E$14</f>
        <v>69.958333333333329</v>
      </c>
      <c r="L25" s="11">
        <f>[21]Janeiro!$E$15</f>
        <v>71.916666666666671</v>
      </c>
      <c r="M25" s="11">
        <f>[21]Janeiro!$E$16</f>
        <v>75.291666666666671</v>
      </c>
      <c r="N25" s="11">
        <f>[21]Janeiro!$E$17</f>
        <v>76.25</v>
      </c>
      <c r="O25" s="11">
        <f>[21]Janeiro!$E$18</f>
        <v>68.75</v>
      </c>
      <c r="P25" s="11">
        <f>[21]Janeiro!$E$19</f>
        <v>69</v>
      </c>
      <c r="Q25" s="11">
        <f>[21]Janeiro!$E$20</f>
        <v>63.916666666666664</v>
      </c>
      <c r="R25" s="11" t="s">
        <v>226</v>
      </c>
      <c r="S25" s="11">
        <f>[21]Janeiro!$E$22</f>
        <v>73.458333333333329</v>
      </c>
      <c r="T25" s="11">
        <f>[21]Janeiro!$E$23</f>
        <v>82</v>
      </c>
      <c r="U25" s="11">
        <f>[21]Janeiro!$E$24</f>
        <v>77.208333333333329</v>
      </c>
      <c r="V25" s="11">
        <f>[21]Janeiro!$E$25</f>
        <v>79.041666666666671</v>
      </c>
      <c r="W25" s="11">
        <f>[21]Janeiro!$E$26</f>
        <v>70.916666666666671</v>
      </c>
      <c r="X25" s="11">
        <f>[21]Janeiro!$E$27</f>
        <v>68.208333333333329</v>
      </c>
      <c r="Y25" s="11">
        <f>[21]Janeiro!$E$28</f>
        <v>77</v>
      </c>
      <c r="Z25" s="11">
        <f>[21]Janeiro!$E$29</f>
        <v>73.833333333333329</v>
      </c>
      <c r="AA25" s="11">
        <f>[21]Janeiro!$E$30</f>
        <v>70.5</v>
      </c>
      <c r="AB25" s="11">
        <f>[21]Janeiro!$E$31</f>
        <v>70.916666666666671</v>
      </c>
      <c r="AC25" s="11">
        <f>[21]Janeiro!$E$32</f>
        <v>70.583333333333329</v>
      </c>
      <c r="AD25" s="11">
        <f>[21]Janeiro!$E$33</f>
        <v>67.708333333333329</v>
      </c>
      <c r="AE25" s="11">
        <f>[21]Janeiro!$E$34</f>
        <v>70.291666666666671</v>
      </c>
      <c r="AF25" s="11">
        <f>[21]Janeiro!$E$35</f>
        <v>66.083333333333329</v>
      </c>
      <c r="AG25" s="93">
        <f t="shared" si="5"/>
        <v>73.919444444444437</v>
      </c>
      <c r="AH25" s="12" t="s">
        <v>47</v>
      </c>
      <c r="AK25" t="s">
        <v>47</v>
      </c>
    </row>
    <row r="26" spans="1:37" x14ac:dyDescent="0.2">
      <c r="A26" s="58" t="s">
        <v>171</v>
      </c>
      <c r="B26" s="11">
        <f>[22]Janeiro!$E$5</f>
        <v>79.708333333333329</v>
      </c>
      <c r="C26" s="11">
        <f>[22]Janeiro!$E$6</f>
        <v>80.791666666666671</v>
      </c>
      <c r="D26" s="11">
        <f>[22]Janeiro!$E$7</f>
        <v>73.75</v>
      </c>
      <c r="E26" s="11">
        <f>[22]Janeiro!$E$8</f>
        <v>75.75</v>
      </c>
      <c r="F26" s="11">
        <f>[22]Janeiro!$E$9</f>
        <v>91.541666666666671</v>
      </c>
      <c r="G26" s="11">
        <f>[22]Janeiro!$E$10</f>
        <v>86.583333333333329</v>
      </c>
      <c r="H26" s="11">
        <f>[22]Janeiro!$E$11</f>
        <v>88.916666666666671</v>
      </c>
      <c r="I26" s="11">
        <f>[22]Janeiro!$E$12</f>
        <v>83.583333333333329</v>
      </c>
      <c r="J26" s="11">
        <f>[22]Janeiro!$E$13</f>
        <v>79.125</v>
      </c>
      <c r="K26" s="11">
        <f>[22]Janeiro!$E$14</f>
        <v>76.125</v>
      </c>
      <c r="L26" s="11">
        <f>[22]Janeiro!$E$15</f>
        <v>75.75</v>
      </c>
      <c r="M26" s="11">
        <f>[22]Janeiro!$E$16</f>
        <v>83.791666666666671</v>
      </c>
      <c r="N26" s="11">
        <f>[22]Janeiro!$E$17</f>
        <v>84.473684210526315</v>
      </c>
      <c r="O26" s="11" t="str">
        <f>[22]Janeiro!$E$18</f>
        <v>*</v>
      </c>
      <c r="P26" s="11" t="str">
        <f>[22]Janeiro!$E$19</f>
        <v>*</v>
      </c>
      <c r="Q26" s="11" t="str">
        <f>[22]Janeiro!$E$20</f>
        <v>*</v>
      </c>
      <c r="R26" s="11" t="str">
        <f>[22]Janeiro!$E$21</f>
        <v>*</v>
      </c>
      <c r="S26" s="11" t="str">
        <f>[22]Janeiro!$E$22</f>
        <v>*</v>
      </c>
      <c r="T26" s="11" t="str">
        <f>[22]Janeiro!$E$23</f>
        <v>*</v>
      </c>
      <c r="U26" s="11" t="str">
        <f>[22]Janeiro!$E$24</f>
        <v>*</v>
      </c>
      <c r="V26" s="11" t="str">
        <f>[22]Janeiro!$E$25</f>
        <v>*</v>
      </c>
      <c r="W26" s="11" t="str">
        <f>[22]Janeiro!$E$26</f>
        <v>*</v>
      </c>
      <c r="X26" s="11" t="str">
        <f>[22]Janeiro!$E$27</f>
        <v>*</v>
      </c>
      <c r="Y26" s="11" t="str">
        <f>[22]Janeiro!$E$28</f>
        <v>*</v>
      </c>
      <c r="Z26" s="11" t="str">
        <f>[22]Janeiro!$E$29</f>
        <v>*</v>
      </c>
      <c r="AA26" s="11" t="str">
        <f>[22]Janeiro!$E$30</f>
        <v>*</v>
      </c>
      <c r="AB26" s="11" t="str">
        <f>[22]Janeiro!$E$31</f>
        <v>*</v>
      </c>
      <c r="AC26" s="11" t="str">
        <f>[22]Janeiro!$E$32</f>
        <v>*</v>
      </c>
      <c r="AD26" s="11" t="str">
        <f>[22]Janeiro!$E$33</f>
        <v>*</v>
      </c>
      <c r="AE26" s="11">
        <f>[22]Janeiro!$E$34</f>
        <v>70.291666666666671</v>
      </c>
      <c r="AF26" s="11">
        <f>[22]Janeiro!$E$35</f>
        <v>66.083333333333329</v>
      </c>
      <c r="AG26" s="93">
        <f>AVERAGE(B26:AF26)</f>
        <v>79.751023391812865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[23]Janeiro!$E$5</f>
        <v>72.25</v>
      </c>
      <c r="C27" s="11">
        <f>[23]Janeiro!$E$6</f>
        <v>73.458333333333329</v>
      </c>
      <c r="D27" s="11">
        <f>[23]Janeiro!$E$7</f>
        <v>66.958333333333329</v>
      </c>
      <c r="E27" s="11">
        <f>[23]Janeiro!$E$8</f>
        <v>66.291666666666671</v>
      </c>
      <c r="F27" s="11">
        <f>[23]Janeiro!$E$9</f>
        <v>81.041666666666671</v>
      </c>
      <c r="G27" s="11">
        <f>[23]Janeiro!$E$10</f>
        <v>82.63636363636364</v>
      </c>
      <c r="H27" s="11">
        <f>[23]Janeiro!$E$11</f>
        <v>82.875</v>
      </c>
      <c r="I27" s="11">
        <f>[23]Janeiro!$E$12</f>
        <v>85.625</v>
      </c>
      <c r="J27" s="11">
        <f>[23]Janeiro!$E$13</f>
        <v>78.166666666666671</v>
      </c>
      <c r="K27" s="11">
        <f>[23]Janeiro!$E$14</f>
        <v>68.291666666666671</v>
      </c>
      <c r="L27" s="11">
        <f>[23]Janeiro!$E$15</f>
        <v>76</v>
      </c>
      <c r="M27" s="11">
        <f>[23]Janeiro!$E$16</f>
        <v>74.916666666666671</v>
      </c>
      <c r="N27" s="11">
        <f>[23]Janeiro!$E$17</f>
        <v>77.791666666666671</v>
      </c>
      <c r="O27" s="11">
        <f>[23]Janeiro!$E$18</f>
        <v>67.75</v>
      </c>
      <c r="P27" s="11">
        <f>[23]Janeiro!$E$19</f>
        <v>66.458333333333329</v>
      </c>
      <c r="Q27" s="11">
        <f>[23]Janeiro!$E$20</f>
        <v>61.666666666666664</v>
      </c>
      <c r="R27" s="11">
        <f>[23]Janeiro!$E$21</f>
        <v>57.791666666666664</v>
      </c>
      <c r="S27" s="11">
        <f>[23]Janeiro!$E$22</f>
        <v>72.708333333333329</v>
      </c>
      <c r="T27" s="11">
        <f>[23]Janeiro!$E$23</f>
        <v>78.208333333333329</v>
      </c>
      <c r="U27" s="11">
        <f>[23]Janeiro!$E$24</f>
        <v>70.583333333333329</v>
      </c>
      <c r="V27" s="11">
        <f>[23]Janeiro!$E$25</f>
        <v>73.125</v>
      </c>
      <c r="W27" s="11">
        <f>[23]Janeiro!$E$26</f>
        <v>66.333333333333329</v>
      </c>
      <c r="X27" s="11">
        <f>[23]Janeiro!$E$27</f>
        <v>57.666666666666664</v>
      </c>
      <c r="Y27" s="11">
        <f>[23]Janeiro!$E$28</f>
        <v>75.791666666666671</v>
      </c>
      <c r="Z27" s="11">
        <f>[23]Janeiro!$E$29</f>
        <v>75.583333333333329</v>
      </c>
      <c r="AA27" s="11">
        <f>[23]Janeiro!$E$30</f>
        <v>72.916666666666671</v>
      </c>
      <c r="AB27" s="11">
        <f>[23]Janeiro!$E$31</f>
        <v>66.875</v>
      </c>
      <c r="AC27" s="11">
        <f>[23]Janeiro!$E$32</f>
        <v>69.695652173913047</v>
      </c>
      <c r="AD27" s="11">
        <f>[23]Janeiro!$E$33</f>
        <v>68.958333333333329</v>
      </c>
      <c r="AE27" s="11">
        <f>[23]Janeiro!$E$34</f>
        <v>66.875</v>
      </c>
      <c r="AF27" s="11">
        <f>[23]Janeiro!$E$35</f>
        <v>63</v>
      </c>
      <c r="AG27" s="93">
        <f t="shared" ref="AG27:AG30" si="6">AVERAGE(B27:AF27)</f>
        <v>71.557753198180947</v>
      </c>
    </row>
    <row r="28" spans="1:37" x14ac:dyDescent="0.2">
      <c r="A28" s="58" t="s">
        <v>9</v>
      </c>
      <c r="B28" s="11">
        <f>[24]Janeiro!$E$5</f>
        <v>69.833333333333329</v>
      </c>
      <c r="C28" s="11">
        <f>[24]Janeiro!$E$6</f>
        <v>77.916666666666671</v>
      </c>
      <c r="D28" s="11">
        <f>[24]Janeiro!$E$7</f>
        <v>69.125</v>
      </c>
      <c r="E28" s="11">
        <f>[24]Janeiro!$E$8</f>
        <v>64.708333333333329</v>
      </c>
      <c r="F28" s="11">
        <f>[24]Janeiro!$E$9</f>
        <v>82.833333333333329</v>
      </c>
      <c r="G28" s="11">
        <f>[24]Janeiro!$E$10</f>
        <v>79.041666666666671</v>
      </c>
      <c r="H28" s="11">
        <f>[24]Janeiro!$E$11</f>
        <v>85.333333333333329</v>
      </c>
      <c r="I28" s="11">
        <f>[24]Janeiro!$E$12</f>
        <v>78.791666666666671</v>
      </c>
      <c r="J28" s="11">
        <f>[24]Janeiro!$E$13</f>
        <v>69.75</v>
      </c>
      <c r="K28" s="11">
        <f>[24]Janeiro!$E$14</f>
        <v>73.25</v>
      </c>
      <c r="L28" s="11">
        <f>[24]Janeiro!$E$15</f>
        <v>69.708333333333329</v>
      </c>
      <c r="M28" s="11">
        <f>[24]Janeiro!$E$16</f>
        <v>77.5</v>
      </c>
      <c r="N28" s="11">
        <f>[24]Janeiro!$E$17</f>
        <v>71.208333333333329</v>
      </c>
      <c r="O28" s="11">
        <f>[24]Janeiro!$E$18</f>
        <v>65.304347826086953</v>
      </c>
      <c r="P28" s="11">
        <f>[24]Janeiro!$E$19</f>
        <v>66.041666666666671</v>
      </c>
      <c r="Q28" s="11">
        <f>[24]Janeiro!$E$20</f>
        <v>62.333333333333336</v>
      </c>
      <c r="R28" s="11">
        <f>[24]Janeiro!$E$21</f>
        <v>58.541666666666664</v>
      </c>
      <c r="S28" s="11">
        <f>[24]Janeiro!$E$22</f>
        <v>72.291666666666671</v>
      </c>
      <c r="T28" s="11">
        <f>[24]Janeiro!$E$23</f>
        <v>85.625</v>
      </c>
      <c r="U28" s="11">
        <f>[24]Janeiro!$E$24</f>
        <v>82</v>
      </c>
      <c r="V28" s="11">
        <f>[24]Janeiro!$E$25</f>
        <v>71.083333333333329</v>
      </c>
      <c r="W28" s="11">
        <f>[24]Janeiro!$E$26</f>
        <v>60.916666666666664</v>
      </c>
      <c r="X28" s="11">
        <f>[24]Janeiro!$E$27</f>
        <v>52.416666666666664</v>
      </c>
      <c r="Y28" s="11">
        <f>[24]Janeiro!$E$28</f>
        <v>64.791666666666671</v>
      </c>
      <c r="Z28" s="11">
        <f>[24]Janeiro!$E$29</f>
        <v>68.625</v>
      </c>
      <c r="AA28" s="11">
        <f>[24]Janeiro!$E$30</f>
        <v>71.666666666666671</v>
      </c>
      <c r="AB28" s="11">
        <f>[24]Janeiro!$E$31</f>
        <v>71.5</v>
      </c>
      <c r="AC28" s="11">
        <f>[24]Janeiro!$E$32</f>
        <v>71.958333333333329</v>
      </c>
      <c r="AD28" s="11">
        <f>[24]Janeiro!$E$33</f>
        <v>64.166666666666671</v>
      </c>
      <c r="AE28" s="11">
        <f>[24]Janeiro!$E$34</f>
        <v>64.041666666666671</v>
      </c>
      <c r="AF28" s="11">
        <f>[24]Janeiro!$E$35</f>
        <v>61.833333333333336</v>
      </c>
      <c r="AG28" s="93">
        <f t="shared" si="6"/>
        <v>70.45605423094905</v>
      </c>
      <c r="AJ28" t="s">
        <v>47</v>
      </c>
    </row>
    <row r="29" spans="1:37" x14ac:dyDescent="0.2">
      <c r="A29" s="58" t="s">
        <v>42</v>
      </c>
      <c r="B29" s="11">
        <f>[25]Janeiro!$E$5</f>
        <v>80.36363636363636</v>
      </c>
      <c r="C29" s="11">
        <f>[25]Janeiro!$E$6</f>
        <v>75.791666666666671</v>
      </c>
      <c r="D29" s="11">
        <f>[25]Janeiro!$E$7</f>
        <v>68.875</v>
      </c>
      <c r="E29" s="11">
        <f>[25]Janeiro!$E$8</f>
        <v>72.041666666666671</v>
      </c>
      <c r="F29" s="11">
        <f>[25]Janeiro!$E$9</f>
        <v>79.590909090909093</v>
      </c>
      <c r="G29" s="11">
        <f>[25]Janeiro!$E$10</f>
        <v>73.045454545454547</v>
      </c>
      <c r="H29" s="11">
        <f>[25]Janeiro!$E$11</f>
        <v>75.5</v>
      </c>
      <c r="I29" s="11">
        <f>[25]Janeiro!$E$12</f>
        <v>79.625</v>
      </c>
      <c r="J29" s="11">
        <f>[25]Janeiro!$E$13</f>
        <v>68.333333333333329</v>
      </c>
      <c r="K29" s="11">
        <f>[25]Janeiro!$E$14</f>
        <v>64</v>
      </c>
      <c r="L29" s="11">
        <f>[25]Janeiro!$E$15</f>
        <v>70</v>
      </c>
      <c r="M29" s="11">
        <f>[25]Janeiro!$E$16</f>
        <v>69.588235294117652</v>
      </c>
      <c r="N29" s="11">
        <f>[25]Janeiro!$E$17</f>
        <v>69.478260869565219</v>
      </c>
      <c r="O29" s="11">
        <f>[25]Janeiro!$E$18</f>
        <v>64.458333333333329</v>
      </c>
      <c r="P29" s="11">
        <f>[25]Janeiro!$E$19</f>
        <v>64.791666666666671</v>
      </c>
      <c r="Q29" s="11">
        <f>[25]Janeiro!$E$20</f>
        <v>61.916666666666664</v>
      </c>
      <c r="R29" s="11">
        <f>[25]Janeiro!$E$21</f>
        <v>61.416666666666664</v>
      </c>
      <c r="S29" s="11">
        <f>[25]Janeiro!$E$22</f>
        <v>74.916666666666671</v>
      </c>
      <c r="T29" s="11">
        <f>[25]Janeiro!$E$23</f>
        <v>79.933333333333337</v>
      </c>
      <c r="U29" s="11">
        <f>[25]Janeiro!$E$24</f>
        <v>73.916666666666671</v>
      </c>
      <c r="V29" s="11">
        <f>[25]Janeiro!$E$25</f>
        <v>68.095238095238102</v>
      </c>
      <c r="W29" s="11">
        <f>[25]Janeiro!$E$26</f>
        <v>57.789473684210527</v>
      </c>
      <c r="X29" s="11">
        <f>[25]Janeiro!$E$27</f>
        <v>59.25</v>
      </c>
      <c r="Y29" s="11">
        <f>[25]Janeiro!$E$28</f>
        <v>67.913043478260875</v>
      </c>
      <c r="Z29" s="11">
        <f>[25]Janeiro!$E$29</f>
        <v>51.07692307692308</v>
      </c>
      <c r="AA29" s="11">
        <f>[25]Janeiro!$E$30</f>
        <v>65.916666666666671</v>
      </c>
      <c r="AB29" s="11">
        <f>[25]Janeiro!$E$31</f>
        <v>63.25</v>
      </c>
      <c r="AC29" s="11">
        <f>[25]Janeiro!$E$32</f>
        <v>70.083333333333329</v>
      </c>
      <c r="AD29" s="11">
        <f>[25]Janeiro!$E$33</f>
        <v>71.041666666666671</v>
      </c>
      <c r="AE29" s="11">
        <f>[25]Janeiro!$E$34</f>
        <v>60.35</v>
      </c>
      <c r="AF29" s="11">
        <f>[25]Janeiro!$E$35</f>
        <v>66.083333333333329</v>
      </c>
      <c r="AG29" s="93">
        <f t="shared" si="6"/>
        <v>68.659123908547826</v>
      </c>
      <c r="AK29" t="s">
        <v>47</v>
      </c>
    </row>
    <row r="30" spans="1:37" x14ac:dyDescent="0.2">
      <c r="A30" s="58" t="s">
        <v>10</v>
      </c>
      <c r="B30" s="11">
        <f>[26]Janeiro!$E$5</f>
        <v>77.625</v>
      </c>
      <c r="C30" s="11">
        <f>[26]Janeiro!$E$6</f>
        <v>79.333333333333329</v>
      </c>
      <c r="D30" s="11">
        <f>[26]Janeiro!$E$7</f>
        <v>72.666666666666671</v>
      </c>
      <c r="E30" s="11">
        <f>[26]Janeiro!$E$8</f>
        <v>73.166666666666671</v>
      </c>
      <c r="F30" s="11">
        <f>[26]Janeiro!$E$9</f>
        <v>87.958333333333329</v>
      </c>
      <c r="G30" s="11">
        <f>[26]Janeiro!$E$10</f>
        <v>84.125</v>
      </c>
      <c r="H30" s="11">
        <f>[26]Janeiro!$E$11</f>
        <v>85.041666666666671</v>
      </c>
      <c r="I30" s="11">
        <f>[26]Janeiro!$E$12</f>
        <v>86.041666666666671</v>
      </c>
      <c r="J30" s="11">
        <f>[26]Janeiro!$E$13</f>
        <v>75</v>
      </c>
      <c r="K30" s="11">
        <f>[26]Janeiro!$E$14</f>
        <v>70.583333333333329</v>
      </c>
      <c r="L30" s="11">
        <f>[26]Janeiro!$E$15</f>
        <v>70.375</v>
      </c>
      <c r="M30" s="11">
        <f>[26]Janeiro!$E$16</f>
        <v>76.666666666666671</v>
      </c>
      <c r="N30" s="11">
        <f>[26]Janeiro!$E$17</f>
        <v>76.166666666666671</v>
      </c>
      <c r="O30" s="11">
        <f>[26]Janeiro!$E$18</f>
        <v>67.333333333333329</v>
      </c>
      <c r="P30" s="11">
        <f>[26]Janeiro!$E$19</f>
        <v>69.416666666666671</v>
      </c>
      <c r="Q30" s="11">
        <f>[26]Janeiro!$E$20</f>
        <v>66.625</v>
      </c>
      <c r="R30" s="11">
        <f>[26]Janeiro!$E$21</f>
        <v>61.833333333333336</v>
      </c>
      <c r="S30" s="11">
        <f>[26]Janeiro!$E$22</f>
        <v>70.458333333333329</v>
      </c>
      <c r="T30" s="11">
        <f>[26]Janeiro!$E$23</f>
        <v>85.583333333333329</v>
      </c>
      <c r="U30" s="11">
        <f>[26]Janeiro!$E$24</f>
        <v>78.375</v>
      </c>
      <c r="V30" s="11">
        <f>[26]Janeiro!$E$25</f>
        <v>74.291666666666671</v>
      </c>
      <c r="W30" s="11">
        <f>[26]Janeiro!$E$26</f>
        <v>64.333333333333329</v>
      </c>
      <c r="X30" s="11">
        <f>[26]Janeiro!$E$27</f>
        <v>58.875</v>
      </c>
      <c r="Y30" s="11">
        <f>[26]Janeiro!$E$28</f>
        <v>72.666666666666671</v>
      </c>
      <c r="Z30" s="11">
        <f>[26]Janeiro!$E$29</f>
        <v>69.708333333333329</v>
      </c>
      <c r="AA30" s="11">
        <f>[26]Janeiro!$E$30</f>
        <v>72.833333333333329</v>
      </c>
      <c r="AB30" s="11">
        <f>[26]Janeiro!$E$31</f>
        <v>70</v>
      </c>
      <c r="AC30" s="11">
        <f>[26]Janeiro!$E$32</f>
        <v>73.375</v>
      </c>
      <c r="AD30" s="11">
        <f>[26]Janeiro!$E$33</f>
        <v>69.25</v>
      </c>
      <c r="AE30" s="11">
        <f>[26]Janeiro!$E$34</f>
        <v>67.666666666666671</v>
      </c>
      <c r="AF30" s="11">
        <f>[26]Janeiro!$E$35</f>
        <v>59.083333333333336</v>
      </c>
      <c r="AG30" s="93">
        <f t="shared" si="6"/>
        <v>73.11155913978493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[27]Janeiro!$E$5</f>
        <v>87.954545454545453</v>
      </c>
      <c r="C31" s="11">
        <f>[27]Janeiro!$E$6</f>
        <v>84.75</v>
      </c>
      <c r="D31" s="11">
        <f>[27]Janeiro!$E$7</f>
        <v>81.043478260869563</v>
      </c>
      <c r="E31" s="11">
        <f>[27]Janeiro!$E$8</f>
        <v>84.411764705882348</v>
      </c>
      <c r="F31" s="11">
        <f>[27]Janeiro!$E$9</f>
        <v>93.333333333333329</v>
      </c>
      <c r="G31" s="11">
        <f>[27]Janeiro!$E$10</f>
        <v>88.695652173913047</v>
      </c>
      <c r="H31" s="11">
        <f>[27]Janeiro!$E$11</f>
        <v>88.125</v>
      </c>
      <c r="I31" s="11">
        <f>[27]Janeiro!$E$12</f>
        <v>88.708333333333329</v>
      </c>
      <c r="J31" s="11">
        <f>[27]Janeiro!$E$13</f>
        <v>83.541666666666671</v>
      </c>
      <c r="K31" s="11">
        <f>[27]Janeiro!$E$14</f>
        <v>75.739130434782609</v>
      </c>
      <c r="L31" s="11">
        <f>[27]Janeiro!$E$15</f>
        <v>79.652173913043484</v>
      </c>
      <c r="M31" s="11">
        <f>[27]Janeiro!$E$16</f>
        <v>84.125</v>
      </c>
      <c r="N31" s="11">
        <f>[27]Janeiro!$E$17</f>
        <v>84.869565217391298</v>
      </c>
      <c r="O31" s="11">
        <f>[27]Janeiro!$E$18</f>
        <v>84.684210526315795</v>
      </c>
      <c r="P31" s="11">
        <f>[27]Janeiro!$E$19</f>
        <v>83</v>
      </c>
      <c r="Q31" s="11">
        <f>[27]Janeiro!$E$20</f>
        <v>85.705882352941174</v>
      </c>
      <c r="R31" s="11">
        <f>[27]Janeiro!$E$21</f>
        <v>79.666666666666671</v>
      </c>
      <c r="S31" s="11">
        <f>[27]Janeiro!$E$22</f>
        <v>81.111111111111114</v>
      </c>
      <c r="T31" s="11">
        <f>[27]Janeiro!$E$23</f>
        <v>86.958333333333329</v>
      </c>
      <c r="U31" s="11">
        <f>[27]Janeiro!$E$24</f>
        <v>84.666666666666671</v>
      </c>
      <c r="V31" s="11">
        <f>[27]Janeiro!$E$25</f>
        <v>83.391304347826093</v>
      </c>
      <c r="W31" s="11">
        <f>[27]Janeiro!$E$26</f>
        <v>84.529411764705884</v>
      </c>
      <c r="X31" s="11">
        <f>[27]Janeiro!$E$27</f>
        <v>81.375</v>
      </c>
      <c r="Y31" s="11">
        <f>[27]Janeiro!$E$28</f>
        <v>78.875</v>
      </c>
      <c r="Z31" s="11">
        <f>[27]Janeiro!$E$29</f>
        <v>82.882352941176464</v>
      </c>
      <c r="AA31" s="11">
        <f>[27]Janeiro!$E$30</f>
        <v>80.545454545454547</v>
      </c>
      <c r="AB31" s="11">
        <f>[27]Janeiro!$E$31</f>
        <v>76.875</v>
      </c>
      <c r="AC31" s="11">
        <f>[27]Janeiro!$E$32</f>
        <v>80.75</v>
      </c>
      <c r="AD31" s="11">
        <f>[27]Janeiro!$E$33</f>
        <v>82.3</v>
      </c>
      <c r="AE31" s="11">
        <f>[27]Janeiro!$E$34</f>
        <v>77.15789473684211</v>
      </c>
      <c r="AF31" s="11">
        <f>[27]Janeiro!$E$35</f>
        <v>73.058823529411768</v>
      </c>
      <c r="AG31" s="93">
        <f>AVERAGE(B31:AF31)</f>
        <v>82.983314710200418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[28]Janeiro!$E$5</f>
        <v>80.916666666666671</v>
      </c>
      <c r="C32" s="11">
        <f>[28]Janeiro!$E$6</f>
        <v>76.125</v>
      </c>
      <c r="D32" s="11">
        <f>[28]Janeiro!$E$7</f>
        <v>70.541666666666671</v>
      </c>
      <c r="E32" s="11">
        <f>[28]Janeiro!$E$8</f>
        <v>73.083333333333329</v>
      </c>
      <c r="F32" s="11">
        <f>[28]Janeiro!$E$9</f>
        <v>83.333333333333329</v>
      </c>
      <c r="G32" s="11">
        <f>[28]Janeiro!$E$10</f>
        <v>77.25</v>
      </c>
      <c r="H32" s="11">
        <f>[28]Janeiro!$E$11</f>
        <v>85.208333333333329</v>
      </c>
      <c r="I32" s="11">
        <f>[28]Janeiro!$E$12</f>
        <v>82.625</v>
      </c>
      <c r="J32" s="11">
        <f>[28]Janeiro!$E$13</f>
        <v>76.375</v>
      </c>
      <c r="K32" s="11">
        <f>[28]Janeiro!$E$14</f>
        <v>72.75</v>
      </c>
      <c r="L32" s="11">
        <f>[28]Janeiro!$E$15</f>
        <v>79.291666666666671</v>
      </c>
      <c r="M32" s="11">
        <f>[28]Janeiro!$E$16</f>
        <v>84.166666666666671</v>
      </c>
      <c r="N32" s="11">
        <f>[28]Janeiro!$E$17</f>
        <v>79.125</v>
      </c>
      <c r="O32" s="11">
        <f>[28]Janeiro!$E$18</f>
        <v>74.333333333333329</v>
      </c>
      <c r="P32" s="11">
        <f>[28]Janeiro!$E$19</f>
        <v>79.25</v>
      </c>
      <c r="Q32" s="11">
        <f>[28]Janeiro!$E$20</f>
        <v>72.041666666666671</v>
      </c>
      <c r="R32" s="11">
        <f>[28]Janeiro!$E$21</f>
        <v>67.791666666666671</v>
      </c>
      <c r="S32" s="11">
        <f>[28]Janeiro!$E$22</f>
        <v>82.166666666666671</v>
      </c>
      <c r="T32" s="11">
        <f>[28]Janeiro!$E$23</f>
        <v>87.833333333333329</v>
      </c>
      <c r="U32" s="11">
        <f>[28]Janeiro!$E$24</f>
        <v>81.458333333333329</v>
      </c>
      <c r="V32" s="11">
        <f>[28]Janeiro!$E$25</f>
        <v>74.708333333333329</v>
      </c>
      <c r="W32" s="11">
        <f>[28]Janeiro!$E$26</f>
        <v>68.708333333333329</v>
      </c>
      <c r="X32" s="11">
        <f>[28]Janeiro!$E$27</f>
        <v>66.25</v>
      </c>
      <c r="Y32" s="11">
        <f>[28]Janeiro!$E$28</f>
        <v>71.333333333333329</v>
      </c>
      <c r="Z32" s="11">
        <f>[28]Janeiro!$E$29</f>
        <v>69.291666666666671</v>
      </c>
      <c r="AA32" s="11">
        <f>[28]Janeiro!$E$30</f>
        <v>68.916666666666671</v>
      </c>
      <c r="AB32" s="11">
        <f>[28]Janeiro!$E$31</f>
        <v>73.416666666666671</v>
      </c>
      <c r="AC32" s="11">
        <f>[28]Janeiro!$E$32</f>
        <v>80.666666666666671</v>
      </c>
      <c r="AD32" s="11">
        <f>[28]Janeiro!$E$33</f>
        <v>79.875</v>
      </c>
      <c r="AE32" s="11">
        <f>[28]Janeiro!$E$34</f>
        <v>74.125</v>
      </c>
      <c r="AF32" s="11">
        <f>[28]Janeiro!$E$35</f>
        <v>71.833333333333329</v>
      </c>
      <c r="AG32" s="93">
        <f t="shared" ref="AG32:AG36" si="7">AVERAGE(B32:AF32)</f>
        <v>76.283602150537632</v>
      </c>
      <c r="AK32" t="s">
        <v>47</v>
      </c>
    </row>
    <row r="33" spans="1:38" s="5" customFormat="1" x14ac:dyDescent="0.2">
      <c r="A33" s="58" t="s">
        <v>12</v>
      </c>
      <c r="B33" s="11">
        <f>[29]Janeiro!$E$5</f>
        <v>76.733333333333334</v>
      </c>
      <c r="C33" s="11">
        <f>[29]Janeiro!$E$6</f>
        <v>65.428571428571431</v>
      </c>
      <c r="D33" s="11">
        <f>[29]Janeiro!$E$7</f>
        <v>55.46153846153846</v>
      </c>
      <c r="E33" s="11">
        <f>[29]Janeiro!$E$8</f>
        <v>67</v>
      </c>
      <c r="F33" s="11">
        <f>[29]Janeiro!$E$9</f>
        <v>71.166666666666671</v>
      </c>
      <c r="G33" s="11">
        <f>[29]Janeiro!$E$10</f>
        <v>59.583333333333336</v>
      </c>
      <c r="H33" s="11">
        <f>[29]Janeiro!$E$11</f>
        <v>72.099999999999994</v>
      </c>
      <c r="I33" s="11">
        <f>[29]Janeiro!$E$12</f>
        <v>71.769230769230774</v>
      </c>
      <c r="J33" s="11">
        <f>[29]Janeiro!$E$13</f>
        <v>53.416666666666664</v>
      </c>
      <c r="K33" s="11">
        <f>[29]Janeiro!$E$14</f>
        <v>61.428571428571431</v>
      </c>
      <c r="L33" s="11">
        <f>[29]Janeiro!$E$15</f>
        <v>71.375</v>
      </c>
      <c r="M33" s="11">
        <f>[29]Janeiro!$E$16</f>
        <v>62.2</v>
      </c>
      <c r="N33" s="11">
        <f>[29]Janeiro!$E$17</f>
        <v>58.307692307692307</v>
      </c>
      <c r="O33" s="11">
        <f>[29]Janeiro!$E$18</f>
        <v>51.9</v>
      </c>
      <c r="P33" s="11">
        <f>[29]Janeiro!$E$19</f>
        <v>51.545454545454547</v>
      </c>
      <c r="Q33" s="11">
        <f>[29]Janeiro!$E$20</f>
        <v>45.727272727272727</v>
      </c>
      <c r="R33" s="11">
        <f>[29]Janeiro!$E$21</f>
        <v>45.3</v>
      </c>
      <c r="S33" s="11">
        <f>[29]Janeiro!$E$22</f>
        <v>72</v>
      </c>
      <c r="T33" s="11">
        <f>[29]Janeiro!$E$23</f>
        <v>72.3</v>
      </c>
      <c r="U33" s="11">
        <f>[29]Janeiro!$E$24</f>
        <v>62.769230769230766</v>
      </c>
      <c r="V33" s="11">
        <f>[29]Janeiro!$E$25</f>
        <v>55.307692307692307</v>
      </c>
      <c r="W33" s="11">
        <f>[29]Janeiro!$E$26</f>
        <v>46</v>
      </c>
      <c r="X33" s="11">
        <f>[29]Janeiro!$E$27</f>
        <v>42.2</v>
      </c>
      <c r="Y33" s="11">
        <f>[29]Janeiro!$E$28</f>
        <v>56.75</v>
      </c>
      <c r="Z33" s="11">
        <f>[29]Janeiro!$E$29</f>
        <v>48.1</v>
      </c>
      <c r="AA33" s="11">
        <f>[29]Janeiro!$E$30</f>
        <v>55</v>
      </c>
      <c r="AB33" s="11">
        <f>[29]Janeiro!$E$31</f>
        <v>58.909090909090907</v>
      </c>
      <c r="AC33" s="11">
        <f>[29]Janeiro!$E$32</f>
        <v>64</v>
      </c>
      <c r="AD33" s="11">
        <f>[29]Janeiro!$E$33</f>
        <v>64.230769230769226</v>
      </c>
      <c r="AE33" s="11">
        <f>[29]Janeiro!$E$34</f>
        <v>51.615384615384613</v>
      </c>
      <c r="AF33" s="11">
        <f>[29]Janeiro!$E$35</f>
        <v>51.06666666666667</v>
      </c>
      <c r="AG33" s="93">
        <f t="shared" si="7"/>
        <v>59.377166650553747</v>
      </c>
    </row>
    <row r="34" spans="1:38" x14ac:dyDescent="0.2">
      <c r="A34" s="58" t="s">
        <v>13</v>
      </c>
      <c r="B34" s="11">
        <f>[30]Janeiro!$E$5</f>
        <v>82.041666666666671</v>
      </c>
      <c r="C34" s="11">
        <f>[30]Janeiro!$E$6</f>
        <v>74.25</v>
      </c>
      <c r="D34" s="11">
        <f>[30]Janeiro!$E$7</f>
        <v>67.958333333333329</v>
      </c>
      <c r="E34" s="11">
        <f>[30]Janeiro!$E$8</f>
        <v>74.416666666666671</v>
      </c>
      <c r="F34" s="11">
        <f>[30]Janeiro!$E$9</f>
        <v>76.125</v>
      </c>
      <c r="G34" s="11">
        <f>[30]Janeiro!$E$10</f>
        <v>71.583333333333329</v>
      </c>
      <c r="H34" s="11">
        <f>[30]Janeiro!$E$11</f>
        <v>78.333333333333329</v>
      </c>
      <c r="I34" s="11">
        <f>[30]Janeiro!$E$12</f>
        <v>80.75</v>
      </c>
      <c r="J34" s="11">
        <f>[30]Janeiro!$E$13</f>
        <v>74.916666666666671</v>
      </c>
      <c r="K34" s="11">
        <f>[30]Janeiro!$E$14</f>
        <v>68.666666666666671</v>
      </c>
      <c r="L34" s="11">
        <f>[30]Janeiro!$E$15</f>
        <v>73.625</v>
      </c>
      <c r="M34" s="11">
        <f>[30]Janeiro!$E$16</f>
        <v>71.625</v>
      </c>
      <c r="N34" s="11">
        <f>[30]Janeiro!$E$17</f>
        <v>77.041666666666671</v>
      </c>
      <c r="O34" s="11">
        <f>[30]Janeiro!$E$18</f>
        <v>72.416666666666671</v>
      </c>
      <c r="P34" s="11">
        <f>[30]Janeiro!$E$19</f>
        <v>69.166666666666671</v>
      </c>
      <c r="Q34" s="11">
        <f>[30]Janeiro!$E$20</f>
        <v>70.125</v>
      </c>
      <c r="R34" s="11">
        <f>[30]Janeiro!$E$21</f>
        <v>66.875</v>
      </c>
      <c r="S34" s="11">
        <f>[30]Janeiro!$E$22</f>
        <v>81.458333333333329</v>
      </c>
      <c r="T34" s="11">
        <f>[30]Janeiro!$E$23</f>
        <v>88.25</v>
      </c>
      <c r="U34" s="11">
        <f>[30]Janeiro!$E$24</f>
        <v>83.458333333333329</v>
      </c>
      <c r="V34" s="11">
        <f>[30]Janeiro!$E$25</f>
        <v>72.541666666666671</v>
      </c>
      <c r="W34" s="11">
        <f>[30]Janeiro!$E$26</f>
        <v>68.125</v>
      </c>
      <c r="X34" s="11">
        <f>[30]Janeiro!$E$27</f>
        <v>72.333333333333329</v>
      </c>
      <c r="Y34" s="11">
        <f>[30]Janeiro!$E$28</f>
        <v>64.041666666666671</v>
      </c>
      <c r="Z34" s="11">
        <f>[30]Janeiro!$E$29</f>
        <v>71.875</v>
      </c>
      <c r="AA34" s="11">
        <f>[30]Janeiro!$E$30</f>
        <v>75.583333333333329</v>
      </c>
      <c r="AB34" s="11">
        <f>[30]Janeiro!$E$31</f>
        <v>79.291666666666671</v>
      </c>
      <c r="AC34" s="11">
        <f>[30]Janeiro!$E$32</f>
        <v>77.125</v>
      </c>
      <c r="AD34" s="11">
        <f>[30]Janeiro!$E$33</f>
        <v>77</v>
      </c>
      <c r="AE34" s="11">
        <f>[30]Janeiro!$E$34</f>
        <v>68.291666666666671</v>
      </c>
      <c r="AF34" s="11">
        <f>[30]Janeiro!$E$35</f>
        <v>70.25</v>
      </c>
      <c r="AG34" s="93">
        <f t="shared" si="7"/>
        <v>74.178763440860209</v>
      </c>
      <c r="AJ34" t="s">
        <v>47</v>
      </c>
    </row>
    <row r="35" spans="1:38" x14ac:dyDescent="0.2">
      <c r="A35" s="58" t="s">
        <v>173</v>
      </c>
      <c r="B35" s="11">
        <f>[31]Janeiro!$E$5</f>
        <v>79.791666666666671</v>
      </c>
      <c r="C35" s="11">
        <f>[31]Janeiro!$E$6</f>
        <v>76.666666666666671</v>
      </c>
      <c r="D35" s="11">
        <f>[31]Janeiro!$E$7</f>
        <v>74.666666666666671</v>
      </c>
      <c r="E35" s="11">
        <f>[31]Janeiro!$E$8</f>
        <v>73.666666666666671</v>
      </c>
      <c r="F35" s="11">
        <f>[31]Janeiro!$E$9</f>
        <v>81.541666666666671</v>
      </c>
      <c r="G35" s="11">
        <f>[31]Janeiro!$E$10</f>
        <v>80.458333333333329</v>
      </c>
      <c r="H35" s="11">
        <f>[31]Janeiro!$E$11</f>
        <v>78.291666666666671</v>
      </c>
      <c r="I35" s="11">
        <f>[31]Janeiro!$E$12</f>
        <v>78.291666666666671</v>
      </c>
      <c r="J35" s="11">
        <f>[31]Janeiro!$E$13</f>
        <v>71.791666666666671</v>
      </c>
      <c r="K35" s="11">
        <f>[31]Janeiro!$E$14</f>
        <v>75.041666666666671</v>
      </c>
      <c r="L35" s="11">
        <f>[31]Janeiro!$E$15</f>
        <v>72.333333333333329</v>
      </c>
      <c r="M35" s="11">
        <f>[31]Janeiro!$E$16</f>
        <v>75.541666666666671</v>
      </c>
      <c r="N35" s="11">
        <f>[31]Janeiro!$E$17</f>
        <v>78.291666666666671</v>
      </c>
      <c r="O35" s="11">
        <f>[31]Janeiro!$E$18</f>
        <v>76.333333333333329</v>
      </c>
      <c r="P35" s="11">
        <f>[31]Janeiro!$E$19</f>
        <v>75.375</v>
      </c>
      <c r="Q35" s="11">
        <f>[31]Janeiro!$E$20</f>
        <v>73.75</v>
      </c>
      <c r="R35" s="11">
        <f>[31]Janeiro!$E$21</f>
        <v>68.5</v>
      </c>
      <c r="S35" s="11">
        <f>[31]Janeiro!$E$22</f>
        <v>71.875</v>
      </c>
      <c r="T35" s="11">
        <f>[31]Janeiro!$E$23</f>
        <v>79.791666666666671</v>
      </c>
      <c r="U35" s="11">
        <f>[31]Janeiro!$E$24</f>
        <v>79.333333333333329</v>
      </c>
      <c r="V35" s="11">
        <f>[31]Janeiro!$E$25</f>
        <v>73.291666666666671</v>
      </c>
      <c r="W35" s="11">
        <f>[31]Janeiro!$E$26</f>
        <v>69.5</v>
      </c>
      <c r="X35" s="11">
        <f>[31]Janeiro!$E$27</f>
        <v>67.666666666666671</v>
      </c>
      <c r="Y35" s="11">
        <f>[31]Janeiro!$E$28</f>
        <v>65.583333333333329</v>
      </c>
      <c r="Z35" s="11">
        <f>[31]Janeiro!$E$29</f>
        <v>69.875</v>
      </c>
      <c r="AA35" s="11">
        <f>[31]Janeiro!$E$30</f>
        <v>68.208333333333329</v>
      </c>
      <c r="AB35" s="11">
        <f>[31]Janeiro!$E$31</f>
        <v>77</v>
      </c>
      <c r="AC35" s="11">
        <f>[31]Janeiro!$E$32</f>
        <v>75.5</v>
      </c>
      <c r="AD35" s="11">
        <f>[31]Janeiro!$E$33</f>
        <v>71.125</v>
      </c>
      <c r="AE35" s="11">
        <f>[31]Janeiro!$E$34</f>
        <v>70.416666666666671</v>
      </c>
      <c r="AF35" s="11">
        <f>[31]Janeiro!$E$35</f>
        <v>66.5</v>
      </c>
      <c r="AG35" s="93">
        <f t="shared" si="7"/>
        <v>74.064516129032242</v>
      </c>
      <c r="AK35" t="s">
        <v>47</v>
      </c>
    </row>
    <row r="36" spans="1:38" x14ac:dyDescent="0.2">
      <c r="A36" s="58" t="s">
        <v>144</v>
      </c>
      <c r="B36" s="11">
        <f>[32]Janeiro!$E$5</f>
        <v>77.25</v>
      </c>
      <c r="C36" s="11">
        <f>[32]Janeiro!$E$6</f>
        <v>83.541666666666671</v>
      </c>
      <c r="D36" s="11">
        <f>[32]Janeiro!$E$7</f>
        <v>74.916666666666671</v>
      </c>
      <c r="E36" s="11">
        <f>[32]Janeiro!$E$8</f>
        <v>75.083333333333329</v>
      </c>
      <c r="F36" s="11">
        <f>[32]Janeiro!$E$9</f>
        <v>86.208333333333329</v>
      </c>
      <c r="G36" s="11">
        <f>[32]Janeiro!$E$10</f>
        <v>85.166666666666671</v>
      </c>
      <c r="H36" s="11">
        <f>[32]Janeiro!$E$11</f>
        <v>84.083333333333329</v>
      </c>
      <c r="I36" s="11">
        <f>[32]Janeiro!$E$12</f>
        <v>77.875</v>
      </c>
      <c r="J36" s="11">
        <f>[32]Janeiro!$E$13</f>
        <v>72.083333333333329</v>
      </c>
      <c r="K36" s="11">
        <f>[32]Janeiro!$E$14</f>
        <v>71.125</v>
      </c>
      <c r="L36" s="11">
        <f>[32]Janeiro!$E$15</f>
        <v>72.916666666666671</v>
      </c>
      <c r="M36" s="11">
        <f>[32]Janeiro!$E$16</f>
        <v>80.916666666666671</v>
      </c>
      <c r="N36" s="11">
        <f>[32]Janeiro!$E$17</f>
        <v>79.166666666666671</v>
      </c>
      <c r="O36" s="11">
        <f>[32]Janeiro!$E$18</f>
        <v>72.458333333333329</v>
      </c>
      <c r="P36" s="11">
        <f>[32]Janeiro!$E$19</f>
        <v>73.375</v>
      </c>
      <c r="Q36" s="11">
        <f>[32]Janeiro!$E$20</f>
        <v>72.375</v>
      </c>
      <c r="R36" s="11">
        <f>[32]Janeiro!$E$21</f>
        <v>64.291666666666671</v>
      </c>
      <c r="S36" s="11">
        <f>[32]Janeiro!$E$22</f>
        <v>81.875</v>
      </c>
      <c r="T36" s="11">
        <f>[32]Janeiro!$E$23</f>
        <v>85.375</v>
      </c>
      <c r="U36" s="11">
        <f>[32]Janeiro!$E$24</f>
        <v>87.208333333333329</v>
      </c>
      <c r="V36" s="11">
        <f>[32]Janeiro!$E$25</f>
        <v>74.625</v>
      </c>
      <c r="W36" s="11">
        <f>[32]Janeiro!$E$26</f>
        <v>67.125</v>
      </c>
      <c r="X36" s="11">
        <f>[32]Janeiro!$E$27</f>
        <v>60.875</v>
      </c>
      <c r="Y36" s="11">
        <f>[32]Janeiro!$E$28</f>
        <v>69.666666666666671</v>
      </c>
      <c r="Z36" s="11">
        <f>[32]Janeiro!$E$29</f>
        <v>75.958333333333329</v>
      </c>
      <c r="AA36" s="11">
        <f>[32]Janeiro!$E$30</f>
        <v>82.541666666666671</v>
      </c>
      <c r="AB36" s="11">
        <f>[32]Janeiro!$E$31</f>
        <v>78.125</v>
      </c>
      <c r="AC36" s="11">
        <f>[32]Janeiro!$E$32</f>
        <v>77.583333333333329</v>
      </c>
      <c r="AD36" s="11">
        <f>[32]Janeiro!$E$33</f>
        <v>71.333333333333329</v>
      </c>
      <c r="AE36" s="11">
        <f>[32]Janeiro!$E$34</f>
        <v>77.208333333333329</v>
      </c>
      <c r="AF36" s="11">
        <f>[32]Janeiro!$E$35</f>
        <v>75.541666666666671</v>
      </c>
      <c r="AG36" s="93">
        <f t="shared" si="7"/>
        <v>76.383064516129039</v>
      </c>
      <c r="AK36" t="s">
        <v>47</v>
      </c>
    </row>
    <row r="37" spans="1:38" x14ac:dyDescent="0.2">
      <c r="A37" s="58" t="s">
        <v>14</v>
      </c>
      <c r="B37" s="11">
        <f>[33]Janeiro!$E$5</f>
        <v>67.958333333333329</v>
      </c>
      <c r="C37" s="11">
        <f>[33]Janeiro!$E$6</f>
        <v>62.291666666666664</v>
      </c>
      <c r="D37" s="11">
        <f>[33]Janeiro!$E$7</f>
        <v>59.916666666666664</v>
      </c>
      <c r="E37" s="11">
        <f>[33]Janeiro!$E$8</f>
        <v>80.208333333333329</v>
      </c>
      <c r="F37" s="11">
        <f>[33]Janeiro!$E$9</f>
        <v>86.666666666666671</v>
      </c>
      <c r="G37" s="11">
        <f>[33]Janeiro!$E$10</f>
        <v>74.125</v>
      </c>
      <c r="H37" s="11">
        <f>[33]Janeiro!$E$11</f>
        <v>60.45</v>
      </c>
      <c r="I37" s="11">
        <f>[33]Janeiro!$E$12</f>
        <v>65</v>
      </c>
      <c r="J37" s="11">
        <f>[33]Janeiro!$E$13</f>
        <v>57.041666666666664</v>
      </c>
      <c r="K37" s="11">
        <f>[33]Janeiro!$E$14</f>
        <v>55.541666666666664</v>
      </c>
      <c r="L37" s="11">
        <f>[33]Janeiro!$E$15</f>
        <v>58.333333333333336</v>
      </c>
      <c r="M37" s="11">
        <f>[33]Janeiro!$E$16</f>
        <v>58.583333333333336</v>
      </c>
      <c r="N37" s="11">
        <f>[33]Janeiro!$E$17</f>
        <v>55.625</v>
      </c>
      <c r="O37" s="11">
        <f>[33]Janeiro!$E$18</f>
        <v>62.25</v>
      </c>
      <c r="P37" s="11">
        <f>[33]Janeiro!$E$19</f>
        <v>59.5</v>
      </c>
      <c r="Q37" s="11">
        <f>[33]Janeiro!$E$20</f>
        <v>59.916666666666664</v>
      </c>
      <c r="R37" s="11">
        <f>[33]Janeiro!$E$21</f>
        <v>65.958333333333329</v>
      </c>
      <c r="S37" s="11">
        <f>[33]Janeiro!$E$22</f>
        <v>66.291666666666671</v>
      </c>
      <c r="T37" s="11">
        <f>[33]Janeiro!$E$23</f>
        <v>71.333333333333329</v>
      </c>
      <c r="U37" s="11">
        <f>[33]Janeiro!$E$24</f>
        <v>69.083333333333329</v>
      </c>
      <c r="V37" s="11">
        <f>[33]Janeiro!$E$25</f>
        <v>70.375</v>
      </c>
      <c r="W37" s="11">
        <f>[33]Janeiro!$E$26</f>
        <v>58.75</v>
      </c>
      <c r="X37" s="11">
        <f>[33]Janeiro!$E$27</f>
        <v>54.5</v>
      </c>
      <c r="Y37" s="11">
        <f>[33]Janeiro!$E$28</f>
        <v>65.666666666666671</v>
      </c>
      <c r="Z37" s="11">
        <f>[33]Janeiro!$E$29</f>
        <v>67.708333333333329</v>
      </c>
      <c r="AA37" s="11">
        <f>[33]Janeiro!$E$30</f>
        <v>71.958333333333329</v>
      </c>
      <c r="AB37" s="11">
        <f>[33]Janeiro!$E$31</f>
        <v>80.666666666666671</v>
      </c>
      <c r="AC37" s="11">
        <f>[33]Janeiro!$E$32</f>
        <v>65.416666666666671</v>
      </c>
      <c r="AD37" s="11">
        <f>[33]Janeiro!$E$33</f>
        <v>61.25</v>
      </c>
      <c r="AE37" s="11">
        <f>[33]Janeiro!$E$34</f>
        <v>53.125</v>
      </c>
      <c r="AF37" s="11">
        <f>[33]Janeiro!$E$35</f>
        <v>52.208333333333336</v>
      </c>
      <c r="AG37" s="93">
        <f t="shared" ref="AG37:AG38" si="8">AVERAGE(B37:AF37)</f>
        <v>64.441935483870964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[34]Janeiro!$E$5</f>
        <v>86.875</v>
      </c>
      <c r="C38" s="11">
        <f>[34]Janeiro!$E$6</f>
        <v>87.307692307692307</v>
      </c>
      <c r="D38" s="11">
        <f>[34]Janeiro!$E$7</f>
        <v>84.181818181818187</v>
      </c>
      <c r="E38" s="11">
        <f>[34]Janeiro!$E$8</f>
        <v>83.857142857142861</v>
      </c>
      <c r="F38" s="11">
        <f>[34]Janeiro!$E$9</f>
        <v>83.888888888888886</v>
      </c>
      <c r="G38" s="11">
        <f>[34]Janeiro!$E$10</f>
        <v>84.909090909090907</v>
      </c>
      <c r="H38" s="11">
        <f>[34]Janeiro!$E$11</f>
        <v>81.125</v>
      </c>
      <c r="I38" s="11">
        <f>[34]Janeiro!$E$12</f>
        <v>85.428571428571431</v>
      </c>
      <c r="J38" s="11">
        <f>[34]Janeiro!$E$13</f>
        <v>84.533333333333331</v>
      </c>
      <c r="K38" s="11">
        <f>[34]Janeiro!$E$14</f>
        <v>85.692307692307693</v>
      </c>
      <c r="L38" s="11">
        <f>[34]Janeiro!$E$15</f>
        <v>82.125</v>
      </c>
      <c r="M38" s="11">
        <f>[34]Janeiro!$E$16</f>
        <v>86.461538461538467</v>
      </c>
      <c r="N38" s="11">
        <f>[34]Janeiro!$E$17</f>
        <v>80.307692307692307</v>
      </c>
      <c r="O38" s="11">
        <f>[34]Janeiro!$E$18</f>
        <v>84.333333333333329</v>
      </c>
      <c r="P38" s="11">
        <f>[34]Janeiro!$E$19</f>
        <v>82.083333333333329</v>
      </c>
      <c r="Q38" s="11">
        <f>[34]Janeiro!$E$20</f>
        <v>82.142857142857139</v>
      </c>
      <c r="R38" s="11">
        <f>[34]Janeiro!$E$21</f>
        <v>84.769230769230774</v>
      </c>
      <c r="S38" s="11">
        <f>[34]Janeiro!$E$22</f>
        <v>80.578947368421055</v>
      </c>
      <c r="T38" s="11">
        <f>[34]Janeiro!$E$23</f>
        <v>84.92307692307692</v>
      </c>
      <c r="U38" s="11">
        <f>[34]Janeiro!$E$24</f>
        <v>84.333333333333329</v>
      </c>
      <c r="V38" s="11">
        <f>[34]Janeiro!$E$25</f>
        <v>82.4</v>
      </c>
      <c r="W38" s="11">
        <f>[34]Janeiro!$E$26</f>
        <v>83.545454545454547</v>
      </c>
      <c r="X38" s="11">
        <f>[34]Janeiro!$E$27</f>
        <v>83.416666666666671</v>
      </c>
      <c r="Y38" s="11">
        <f>[34]Janeiro!$E$28</f>
        <v>84.461538461538467</v>
      </c>
      <c r="Z38" s="11">
        <f>[34]Janeiro!$E$29</f>
        <v>84.733333333333334</v>
      </c>
      <c r="AA38" s="11">
        <f>[34]Janeiro!$E$30</f>
        <v>86.84615384615384</v>
      </c>
      <c r="AB38" s="11">
        <f>[34]Janeiro!$E$31</f>
        <v>85</v>
      </c>
      <c r="AC38" s="11">
        <f>[34]Janeiro!$E$32</f>
        <v>85.125</v>
      </c>
      <c r="AD38" s="11">
        <f>[34]Janeiro!$E$33</f>
        <v>85.058823529411768</v>
      </c>
      <c r="AE38" s="11">
        <f>[34]Janeiro!$E$34</f>
        <v>86.6</v>
      </c>
      <c r="AF38" s="11">
        <f>[34]Janeiro!$E$35</f>
        <v>86.071428571428569</v>
      </c>
      <c r="AG38" s="93">
        <f t="shared" si="8"/>
        <v>84.294051210504804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[35]Janeiro!$E$5</f>
        <v>80.958333333333329</v>
      </c>
      <c r="C39" s="11">
        <f>[35]Janeiro!$E$6</f>
        <v>76.25</v>
      </c>
      <c r="D39" s="11">
        <f>[35]Janeiro!$E$7</f>
        <v>70.333333333333329</v>
      </c>
      <c r="E39" s="11">
        <f>[35]Janeiro!$E$8</f>
        <v>64.458333333333329</v>
      </c>
      <c r="F39" s="11">
        <f>[35]Janeiro!$E$9</f>
        <v>82.833333333333329</v>
      </c>
      <c r="G39" s="11">
        <f>[35]Janeiro!$E$10</f>
        <v>78.625</v>
      </c>
      <c r="H39" s="11">
        <f>[35]Janeiro!$E$11</f>
        <v>79.833333333333329</v>
      </c>
      <c r="I39" s="11">
        <f>[35]Janeiro!$E$12</f>
        <v>80.916666666666671</v>
      </c>
      <c r="J39" s="11">
        <f>[35]Janeiro!$E$13</f>
        <v>73.75</v>
      </c>
      <c r="K39" s="11">
        <f>[35]Janeiro!$E$14</f>
        <v>56.416666666666664</v>
      </c>
      <c r="L39" s="11">
        <f>[35]Janeiro!$E$15</f>
        <v>68.791666666666671</v>
      </c>
      <c r="M39" s="11">
        <f>[35]Janeiro!$E$16</f>
        <v>71.958333333333329</v>
      </c>
      <c r="N39" s="11">
        <f>[35]Janeiro!$E$17</f>
        <v>78</v>
      </c>
      <c r="O39" s="11">
        <f>[35]Janeiro!$E$18</f>
        <v>73.333333333333329</v>
      </c>
      <c r="P39" s="11">
        <f>[35]Janeiro!$E$19</f>
        <v>75</v>
      </c>
      <c r="Q39" s="11">
        <f>[35]Janeiro!$E$20</f>
        <v>64.75</v>
      </c>
      <c r="R39" s="11">
        <f>[35]Janeiro!$E$21</f>
        <v>56.958333333333336</v>
      </c>
      <c r="S39" s="11">
        <f>[35]Janeiro!$E$22</f>
        <v>63</v>
      </c>
      <c r="T39" s="11">
        <f>[35]Janeiro!$E$23</f>
        <v>86.166666666666671</v>
      </c>
      <c r="U39" s="11">
        <f>[35]Janeiro!$E$24</f>
        <v>80.208333333333329</v>
      </c>
      <c r="V39" s="11">
        <f>[35]Janeiro!$E$25</f>
        <v>69.291666666666671</v>
      </c>
      <c r="W39" s="11">
        <f>[35]Janeiro!$E$26</f>
        <v>62.25</v>
      </c>
      <c r="X39" s="11">
        <f>[35]Janeiro!$E$27</f>
        <v>55.208333333333336</v>
      </c>
      <c r="Y39" s="11">
        <f>[35]Janeiro!$E$28</f>
        <v>62.375</v>
      </c>
      <c r="Z39" s="11">
        <f>[35]Janeiro!$E$29</f>
        <v>66.666666666666671</v>
      </c>
      <c r="AA39" s="11">
        <f>[35]Janeiro!$E$30</f>
        <v>73.916666666666671</v>
      </c>
      <c r="AB39" s="11">
        <f>[35]Janeiro!$E$31</f>
        <v>73.958333333333329</v>
      </c>
      <c r="AC39" s="11">
        <f>[35]Janeiro!$E$32</f>
        <v>81.791666666666671</v>
      </c>
      <c r="AD39" s="11">
        <f>[35]Janeiro!$E$33</f>
        <v>76.875</v>
      </c>
      <c r="AE39" s="11">
        <f>[35]Janeiro!$E$34</f>
        <v>69.291666666666671</v>
      </c>
      <c r="AF39" s="11">
        <f>[35]Janeiro!$E$35</f>
        <v>58.333333333333336</v>
      </c>
      <c r="AG39" s="93">
        <f t="shared" ref="AG39:AG41" si="9">AVERAGE(B39:AF39)</f>
        <v>71.370967741935488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[36]Janeiro!$E$5</f>
        <v>72.75</v>
      </c>
      <c r="C40" s="11">
        <f>[36]Janeiro!$E$6</f>
        <v>69.333333333333329</v>
      </c>
      <c r="D40" s="11">
        <f>[36]Janeiro!$E$7</f>
        <v>59.75</v>
      </c>
      <c r="E40" s="11">
        <f>[36]Janeiro!$E$8</f>
        <v>58.666666666666664</v>
      </c>
      <c r="F40" s="11">
        <f>[36]Janeiro!$E$9</f>
        <v>75.375</v>
      </c>
      <c r="G40" s="11">
        <f>[36]Janeiro!$E$10</f>
        <v>69.166666666666671</v>
      </c>
      <c r="H40" s="11">
        <f>[36]Janeiro!$E$11</f>
        <v>66.833333333333329</v>
      </c>
      <c r="I40" s="11">
        <f>[36]Janeiro!$E$12</f>
        <v>70.083333333333329</v>
      </c>
      <c r="J40" s="11">
        <f>[36]Janeiro!$E$13</f>
        <v>63.75</v>
      </c>
      <c r="K40" s="11">
        <f>[36]Janeiro!$E$14</f>
        <v>52.291666666666664</v>
      </c>
      <c r="L40" s="11">
        <f>[36]Janeiro!$E$15</f>
        <v>62.666666666666664</v>
      </c>
      <c r="M40" s="11">
        <f>[36]Janeiro!$E$16</f>
        <v>79.5</v>
      </c>
      <c r="N40" s="11">
        <f>[36]Janeiro!$E$17</f>
        <v>71.208333333333329</v>
      </c>
      <c r="O40" s="11">
        <f>[36]Janeiro!$E$18</f>
        <v>63.583333333333336</v>
      </c>
      <c r="P40" s="11">
        <f>[36]Janeiro!$E$19</f>
        <v>57.958333333333336</v>
      </c>
      <c r="Q40" s="11">
        <f>[36]Janeiro!$E$20</f>
        <v>53.208333333333336</v>
      </c>
      <c r="R40" s="11">
        <f>[36]Janeiro!$E$21</f>
        <v>51.541666666666664</v>
      </c>
      <c r="S40" s="11">
        <f>[36]Janeiro!$E$22</f>
        <v>57.875</v>
      </c>
      <c r="T40" s="11">
        <f>[36]Janeiro!$E$23</f>
        <v>75.916666666666671</v>
      </c>
      <c r="U40" s="11">
        <f>[36]Janeiro!$E$24</f>
        <v>65.208333333333329</v>
      </c>
      <c r="V40" s="11">
        <f>[36]Janeiro!$E$25</f>
        <v>66.041666666666671</v>
      </c>
      <c r="W40" s="11">
        <f>[36]Janeiro!$E$26</f>
        <v>56.708333333333336</v>
      </c>
      <c r="X40" s="11">
        <f>[36]Janeiro!$E$27</f>
        <v>48.208333333333336</v>
      </c>
      <c r="Y40" s="11">
        <f>[36]Janeiro!$E$28</f>
        <v>49.833333333333336</v>
      </c>
      <c r="Z40" s="11">
        <f>[36]Janeiro!$E$29</f>
        <v>54.625</v>
      </c>
      <c r="AA40" s="11">
        <f>[36]Janeiro!$E$30</f>
        <v>53.375</v>
      </c>
      <c r="AB40" s="11">
        <f>[36]Janeiro!$E$31</f>
        <v>52.833333333333336</v>
      </c>
      <c r="AC40" s="11">
        <f>[36]Janeiro!$E$32</f>
        <v>57.833333333333336</v>
      </c>
      <c r="AD40" s="11">
        <f>[36]Janeiro!$E$33</f>
        <v>56.916666666666664</v>
      </c>
      <c r="AE40" s="11">
        <f>[36]Janeiro!$E$34</f>
        <v>51.041666666666664</v>
      </c>
      <c r="AF40" s="11">
        <f>[36]Janeiro!$E$35</f>
        <v>46.916666666666664</v>
      </c>
      <c r="AG40" s="93">
        <f t="shared" si="9"/>
        <v>61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[37]Janeiro!$E$5</f>
        <v>83.458333333333329</v>
      </c>
      <c r="C41" s="11">
        <f>[37]Janeiro!$E$6</f>
        <v>77.833333333333329</v>
      </c>
      <c r="D41" s="11">
        <f>[37]Janeiro!$E$7</f>
        <v>72.541666666666671</v>
      </c>
      <c r="E41" s="11">
        <f>[37]Janeiro!$E$8</f>
        <v>73.333333333333329</v>
      </c>
      <c r="F41" s="11">
        <f>[37]Janeiro!$E$9</f>
        <v>89.208333333333329</v>
      </c>
      <c r="G41" s="11">
        <f>[37]Janeiro!$E$10</f>
        <v>83.708333333333329</v>
      </c>
      <c r="H41" s="11">
        <f>[37]Janeiro!$E$11</f>
        <v>80.458333333333329</v>
      </c>
      <c r="I41" s="11">
        <f>[37]Janeiro!$E$12</f>
        <v>73.708333333333329</v>
      </c>
      <c r="J41" s="11">
        <f>[37]Janeiro!$E$13</f>
        <v>75.166666666666671</v>
      </c>
      <c r="K41" s="11">
        <f>[37]Janeiro!$E$14</f>
        <v>73.041666666666671</v>
      </c>
      <c r="L41" s="11">
        <f>[37]Janeiro!$E$15</f>
        <v>72</v>
      </c>
      <c r="M41" s="11">
        <f>[37]Janeiro!$E$16</f>
        <v>76.791666666666671</v>
      </c>
      <c r="N41" s="11">
        <f>[37]Janeiro!$E$17</f>
        <v>68.5</v>
      </c>
      <c r="O41" s="11">
        <f>[37]Janeiro!$E$18</f>
        <v>66.458333333333329</v>
      </c>
      <c r="P41" s="11">
        <f>[37]Janeiro!$E$19</f>
        <v>73.708333333333329</v>
      </c>
      <c r="Q41" s="11">
        <f>[37]Janeiro!$E$20</f>
        <v>72.5</v>
      </c>
      <c r="R41" s="11">
        <f>[37]Janeiro!$E$21</f>
        <v>71.541666666666671</v>
      </c>
      <c r="S41" s="11">
        <f>[37]Janeiro!$E$22</f>
        <v>81.916666666666671</v>
      </c>
      <c r="T41" s="11">
        <f>[37]Janeiro!$E$23</f>
        <v>80.5</v>
      </c>
      <c r="U41" s="11">
        <f>[37]Janeiro!$E$24</f>
        <v>84.25</v>
      </c>
      <c r="V41" s="11">
        <f>[37]Janeiro!$E$25</f>
        <v>75</v>
      </c>
      <c r="W41" s="11">
        <f>[37]Janeiro!$E$26</f>
        <v>66.333333333333329</v>
      </c>
      <c r="X41" s="11">
        <f>[37]Janeiro!$E$27</f>
        <v>64.875</v>
      </c>
      <c r="Y41" s="11">
        <f>[37]Janeiro!$E$28</f>
        <v>76.291666666666671</v>
      </c>
      <c r="Z41" s="11">
        <f>[37]Janeiro!$E$29</f>
        <v>76.875</v>
      </c>
      <c r="AA41" s="11">
        <f>[37]Janeiro!$E$30</f>
        <v>80.708333333333329</v>
      </c>
      <c r="AB41" s="11">
        <f>[37]Janeiro!$E$31</f>
        <v>87.041666666666671</v>
      </c>
      <c r="AC41" s="11">
        <f>[37]Janeiro!$E$32</f>
        <v>84.25</v>
      </c>
      <c r="AD41" s="11">
        <f>[37]Janeiro!$E$33</f>
        <v>74.916666666666671</v>
      </c>
      <c r="AE41" s="11">
        <f>[37]Janeiro!$E$34</f>
        <v>72.291666666666671</v>
      </c>
      <c r="AF41" s="11">
        <f>[37]Janeiro!$E$35</f>
        <v>69.208333333333329</v>
      </c>
      <c r="AG41" s="93">
        <f t="shared" si="9"/>
        <v>76.077956989247312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[38]Janeiro!$E$5</f>
        <v>82.208333333333329</v>
      </c>
      <c r="C42" s="11">
        <f>[38]Janeiro!$E$6</f>
        <v>80.125</v>
      </c>
      <c r="D42" s="11">
        <f>[38]Janeiro!$E$7</f>
        <v>75.083333333333329</v>
      </c>
      <c r="E42" s="11">
        <f>[38]Janeiro!$E$8</f>
        <v>75.416666666666671</v>
      </c>
      <c r="F42" s="11">
        <f>[38]Janeiro!$E$9</f>
        <v>89.541666666666671</v>
      </c>
      <c r="G42" s="11">
        <f>[38]Janeiro!$E$10</f>
        <v>83.25</v>
      </c>
      <c r="H42" s="11">
        <f>[38]Janeiro!$E$11</f>
        <v>85.375</v>
      </c>
      <c r="I42" s="11">
        <f>[38]Janeiro!$E$12</f>
        <v>82.083333333333329</v>
      </c>
      <c r="J42" s="11">
        <f>[38]Janeiro!$E$13</f>
        <v>76.5</v>
      </c>
      <c r="K42" s="11">
        <f>[38]Janeiro!$E$14</f>
        <v>78.375</v>
      </c>
      <c r="L42" s="11">
        <f>[38]Janeiro!$E$15</f>
        <v>77.041666666666671</v>
      </c>
      <c r="M42" s="11">
        <f>[38]Janeiro!$E$16</f>
        <v>86.208333333333329</v>
      </c>
      <c r="N42" s="11">
        <f>[38]Janeiro!$E$17</f>
        <v>84.75</v>
      </c>
      <c r="O42" s="11">
        <f>[38]Janeiro!$E$18</f>
        <v>83.5</v>
      </c>
      <c r="P42" s="11">
        <f>[38]Janeiro!$E$19</f>
        <v>81.75</v>
      </c>
      <c r="Q42" s="11">
        <f>[38]Janeiro!$E$20</f>
        <v>76.375</v>
      </c>
      <c r="R42" s="11">
        <f>[38]Janeiro!$E$21</f>
        <v>71.083333333333329</v>
      </c>
      <c r="S42" s="11">
        <f>[38]Janeiro!$E$22</f>
        <v>78.083333333333329</v>
      </c>
      <c r="T42" s="11">
        <f>[38]Janeiro!$E$23</f>
        <v>86.791666666666671</v>
      </c>
      <c r="U42" s="11">
        <f>[38]Janeiro!$E$24</f>
        <v>82.125</v>
      </c>
      <c r="V42" s="11">
        <f>[38]Janeiro!$E$25</f>
        <v>76.666666666666671</v>
      </c>
      <c r="W42" s="11">
        <f>[38]Janeiro!$E$26</f>
        <v>70.625</v>
      </c>
      <c r="X42" s="11">
        <f>[38]Janeiro!$E$27</f>
        <v>66.166666666666671</v>
      </c>
      <c r="Y42" s="11">
        <f>[38]Janeiro!$E$28</f>
        <v>71.083333333333329</v>
      </c>
      <c r="Z42" s="11">
        <f>[38]Janeiro!$E$29</f>
        <v>71.875</v>
      </c>
      <c r="AA42" s="11">
        <f>[38]Janeiro!$E$30</f>
        <v>73.208333333333329</v>
      </c>
      <c r="AB42" s="11">
        <f>[38]Janeiro!$E$31</f>
        <v>81.291666666666671</v>
      </c>
      <c r="AC42" s="11">
        <f>[38]Janeiro!$E$32</f>
        <v>75.041666666666671</v>
      </c>
      <c r="AD42" s="11">
        <f>[38]Janeiro!$E$33</f>
        <v>75</v>
      </c>
      <c r="AE42" s="11">
        <f>[38]Janeiro!$E$34</f>
        <v>74.75</v>
      </c>
      <c r="AF42" s="11">
        <f>[38]Janeiro!$E$35</f>
        <v>68.291666666666671</v>
      </c>
      <c r="AG42" s="93">
        <f t="shared" ref="AG42:AG43" si="10">AVERAGE(B42:AF42)</f>
        <v>78.053763440860209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[39]Janeiro!$E$5</f>
        <v>80.958333333333329</v>
      </c>
      <c r="C43" s="11">
        <f>[39]Janeiro!$E$6</f>
        <v>74.875</v>
      </c>
      <c r="D43" s="11">
        <f>[39]Janeiro!$E$7</f>
        <v>72.041666666666671</v>
      </c>
      <c r="E43" s="11">
        <f>[39]Janeiro!$E$8</f>
        <v>77.125</v>
      </c>
      <c r="F43" s="11">
        <f>[39]Janeiro!$E$9</f>
        <v>84.166666666666671</v>
      </c>
      <c r="G43" s="11">
        <f>[39]Janeiro!$E$10</f>
        <v>79.208333333333329</v>
      </c>
      <c r="H43" s="11">
        <f>[39]Janeiro!$E$11</f>
        <v>74</v>
      </c>
      <c r="I43" s="11">
        <f>[39]Janeiro!$E$12</f>
        <v>78.291666666666671</v>
      </c>
      <c r="J43" s="11">
        <f>[39]Janeiro!$E$13</f>
        <v>70.583333333333329</v>
      </c>
      <c r="K43" s="11">
        <f>[39]Janeiro!$E$14</f>
        <v>68</v>
      </c>
      <c r="L43" s="11">
        <f>[39]Janeiro!$E$15</f>
        <v>70.833333333333329</v>
      </c>
      <c r="M43" s="11">
        <f>[39]Janeiro!$E$16</f>
        <v>73.916666666666671</v>
      </c>
      <c r="N43" s="11">
        <f>[39]Janeiro!$E$17</f>
        <v>71.958333333333329</v>
      </c>
      <c r="O43" s="11">
        <f>[39]Janeiro!$E$18</f>
        <v>69.916666666666671</v>
      </c>
      <c r="P43" s="11">
        <f>[39]Janeiro!$E$19</f>
        <v>73.291666666666671</v>
      </c>
      <c r="Q43" s="11">
        <f>[39]Janeiro!$E$20</f>
        <v>72.041666666666671</v>
      </c>
      <c r="R43" s="11">
        <f>[39]Janeiro!$E$21</f>
        <v>69.208333333333329</v>
      </c>
      <c r="S43" s="11">
        <f>[39]Janeiro!$E$22</f>
        <v>77.333333333333329</v>
      </c>
      <c r="T43" s="11">
        <f>[39]Janeiro!$E$23</f>
        <v>81.625</v>
      </c>
      <c r="U43" s="11">
        <f>[39]Janeiro!$E$24</f>
        <v>82.833333333333329</v>
      </c>
      <c r="V43" s="11">
        <f>[39]Janeiro!$E$25</f>
        <v>72.208333333333329</v>
      </c>
      <c r="W43" s="11">
        <f>[39]Janeiro!$E$26</f>
        <v>67.666666666666671</v>
      </c>
      <c r="X43" s="11">
        <f>[39]Janeiro!$E$27</f>
        <v>70.583333333333329</v>
      </c>
      <c r="Y43" s="11">
        <f>[39]Janeiro!$E$28</f>
        <v>77.208333333333329</v>
      </c>
      <c r="Z43" s="11">
        <f>[39]Janeiro!$E$29</f>
        <v>76.708333333333329</v>
      </c>
      <c r="AA43" s="11">
        <f>[39]Janeiro!$E$30</f>
        <v>81.458333333333329</v>
      </c>
      <c r="AB43" s="11">
        <f>[39]Janeiro!$E$31</f>
        <v>80.541666666666671</v>
      </c>
      <c r="AC43" s="11">
        <f>[39]Janeiro!$E$32</f>
        <v>76.375</v>
      </c>
      <c r="AD43" s="11">
        <f>[39]Janeiro!$E$33</f>
        <v>70.375</v>
      </c>
      <c r="AE43" s="11">
        <f>[39]Janeiro!$E$34</f>
        <v>68.333333333333329</v>
      </c>
      <c r="AF43" s="11">
        <f>[39]Janeiro!$E$35</f>
        <v>74.083333333333329</v>
      </c>
      <c r="AG43" s="93">
        <f t="shared" si="10"/>
        <v>74.766129032258064</v>
      </c>
      <c r="AK43" t="s">
        <v>47</v>
      </c>
    </row>
    <row r="44" spans="1:38" x14ac:dyDescent="0.2">
      <c r="A44" s="58" t="s">
        <v>18</v>
      </c>
      <c r="B44" s="11">
        <f>[40]Janeiro!$E$5</f>
        <v>89.958333333333329</v>
      </c>
      <c r="C44" s="11">
        <f>[40]Janeiro!$E$6</f>
        <v>79.625</v>
      </c>
      <c r="D44" s="11">
        <f>[40]Janeiro!$E$7</f>
        <v>74.166666666666671</v>
      </c>
      <c r="E44" s="11">
        <f>[40]Janeiro!$E$8</f>
        <v>74.416666666666671</v>
      </c>
      <c r="F44" s="11">
        <f>[40]Janeiro!$E$9</f>
        <v>83.333333333333329</v>
      </c>
      <c r="G44" s="11">
        <f>[40]Janeiro!$E$10</f>
        <v>79.625</v>
      </c>
      <c r="H44" s="11">
        <f>[40]Janeiro!$E$11</f>
        <v>84.291666666666671</v>
      </c>
      <c r="I44" s="11">
        <f>[40]Janeiro!$E$12</f>
        <v>80.25</v>
      </c>
      <c r="J44" s="11">
        <f>[40]Janeiro!$E$13</f>
        <v>74.625</v>
      </c>
      <c r="K44" s="11">
        <f>[40]Janeiro!$E$14</f>
        <v>68.5</v>
      </c>
      <c r="L44" s="11">
        <f>[40]Janeiro!$E$15</f>
        <v>77.625</v>
      </c>
      <c r="M44" s="11">
        <f>[40]Janeiro!$E$16</f>
        <v>78.833333333333329</v>
      </c>
      <c r="N44" s="11">
        <f>[40]Janeiro!$E$17</f>
        <v>72.083333333333329</v>
      </c>
      <c r="O44" s="11">
        <f>[40]Janeiro!$E$18</f>
        <v>72.125</v>
      </c>
      <c r="P44" s="11">
        <f>[40]Janeiro!$E$19</f>
        <v>74.916666666666671</v>
      </c>
      <c r="Q44" s="11">
        <f>[40]Janeiro!$E$20</f>
        <v>71.125</v>
      </c>
      <c r="R44" s="11">
        <f>[40]Janeiro!$E$21</f>
        <v>66.708333333333329</v>
      </c>
      <c r="S44" s="11">
        <f>[40]Janeiro!$E$22</f>
        <v>73</v>
      </c>
      <c r="T44" s="11">
        <f>[40]Janeiro!$E$23</f>
        <v>77.75</v>
      </c>
      <c r="U44" s="11">
        <f>[40]Janeiro!$E$24</f>
        <v>82.875</v>
      </c>
      <c r="V44" s="11">
        <f>[40]Janeiro!$E$25</f>
        <v>75.416666666666671</v>
      </c>
      <c r="W44" s="11">
        <f>[40]Janeiro!$E$26</f>
        <v>68.666666666666671</v>
      </c>
      <c r="X44" s="11">
        <f>[40]Janeiro!$E$27</f>
        <v>66.75</v>
      </c>
      <c r="Y44" s="11">
        <f>[40]Janeiro!$E$28</f>
        <v>74.791666666666671</v>
      </c>
      <c r="Z44" s="11">
        <f>[40]Janeiro!$E$29</f>
        <v>74.916666666666671</v>
      </c>
      <c r="AA44" s="11">
        <f>[40]Janeiro!$E$30</f>
        <v>83.208333333333329</v>
      </c>
      <c r="AB44" s="11">
        <f>[40]Janeiro!$E$31</f>
        <v>83.958333333333329</v>
      </c>
      <c r="AC44" s="11">
        <f>[40]Janeiro!$E$32</f>
        <v>83.166666666666671</v>
      </c>
      <c r="AD44" s="11">
        <f>[40]Janeiro!$E$33</f>
        <v>79.416666666666671</v>
      </c>
      <c r="AE44" s="11">
        <f>[40]Janeiro!$E$34</f>
        <v>70.5</v>
      </c>
      <c r="AF44" s="11">
        <f>[40]Janeiro!$E$35</f>
        <v>71.083333333333329</v>
      </c>
      <c r="AG44" s="93">
        <f t="shared" ref="AG44:AG45" si="11">AVERAGE(B44:AF44)</f>
        <v>76.377688172043023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[41]Janeiro!$E$5</f>
        <v>81.416666666666671</v>
      </c>
      <c r="C45" s="11">
        <f>[41]Janeiro!$E$6</f>
        <v>73.25</v>
      </c>
      <c r="D45" s="11">
        <f>[41]Janeiro!$E$7</f>
        <v>72.666666666666671</v>
      </c>
      <c r="E45" s="11">
        <f>[41]Janeiro!$E$8</f>
        <v>80.541666666666671</v>
      </c>
      <c r="F45" s="11">
        <f>[41]Janeiro!$E$9</f>
        <v>87.125</v>
      </c>
      <c r="G45" s="11">
        <f>[41]Janeiro!$E$10</f>
        <v>86.291666666666671</v>
      </c>
      <c r="H45" s="11">
        <f>[41]Janeiro!$E$11</f>
        <v>71.625</v>
      </c>
      <c r="I45" s="11">
        <f>[41]Janeiro!$E$12</f>
        <v>74.583333333333329</v>
      </c>
      <c r="J45" s="11">
        <f>[41]Janeiro!$E$13</f>
        <v>67.416666666666671</v>
      </c>
      <c r="K45" s="11">
        <f>[41]Janeiro!$E$14</f>
        <v>70.416666666666671</v>
      </c>
      <c r="L45" s="11">
        <f>[41]Janeiro!$E$15</f>
        <v>69.208333333333329</v>
      </c>
      <c r="M45" s="11">
        <f>[41]Janeiro!$E$16</f>
        <v>73.875</v>
      </c>
      <c r="N45" s="11">
        <f>[41]Janeiro!$E$17</f>
        <v>72.375</v>
      </c>
      <c r="O45" s="11">
        <f>[41]Janeiro!$E$18</f>
        <v>71.958333333333329</v>
      </c>
      <c r="P45" s="11">
        <f>[41]Janeiro!$E$19</f>
        <v>73.583333333333329</v>
      </c>
      <c r="Q45" s="11">
        <f>[41]Janeiro!$E$20</f>
        <v>66.083333333333329</v>
      </c>
      <c r="R45" s="11">
        <f>[41]Janeiro!$E$21</f>
        <v>72.583333333333329</v>
      </c>
      <c r="S45" s="11">
        <f>[41]Janeiro!$E$22</f>
        <v>72.5</v>
      </c>
      <c r="T45" s="11">
        <f>[41]Janeiro!$E$23</f>
        <v>76.291666666666671</v>
      </c>
      <c r="U45" s="11">
        <f>[41]Janeiro!$E$24</f>
        <v>79.791666666666671</v>
      </c>
      <c r="V45" s="11">
        <f>[41]Janeiro!$E$25</f>
        <v>73.875</v>
      </c>
      <c r="W45" s="11">
        <f>[41]Janeiro!$E$26</f>
        <v>65.625</v>
      </c>
      <c r="X45" s="11">
        <f>[41]Janeiro!$E$27</f>
        <v>68.458333333333329</v>
      </c>
      <c r="Y45" s="11">
        <f>[41]Janeiro!$E$28</f>
        <v>72.541666666666671</v>
      </c>
      <c r="Z45" s="11">
        <f>[41]Janeiro!$E$29</f>
        <v>76.125</v>
      </c>
      <c r="AA45" s="11">
        <f>[41]Janeiro!$E$30</f>
        <v>80.291666666666671</v>
      </c>
      <c r="AB45" s="11">
        <f>[41]Janeiro!$E$31</f>
        <v>80.958333333333329</v>
      </c>
      <c r="AC45" s="11">
        <f>[41]Janeiro!$E$32</f>
        <v>75.333333333333329</v>
      </c>
      <c r="AD45" s="11">
        <f>[41]Janeiro!$E$33</f>
        <v>71.375</v>
      </c>
      <c r="AE45" s="11">
        <f>[41]Janeiro!$E$34</f>
        <v>67.375</v>
      </c>
      <c r="AF45" s="11">
        <f>[41]Janeiro!$E$35</f>
        <v>63.416666666666664</v>
      </c>
      <c r="AG45" s="93">
        <f t="shared" si="11"/>
        <v>73.837365591397841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[42]Janeiro!$E$5</f>
        <v>78.25</v>
      </c>
      <c r="C46" s="11">
        <f>[42]Janeiro!$E$6</f>
        <v>83.208333333333329</v>
      </c>
      <c r="D46" s="11">
        <f>[42]Janeiro!$E$7</f>
        <v>72.833333333333329</v>
      </c>
      <c r="E46" s="11">
        <f>[42]Janeiro!$E$8</f>
        <v>74.916666666666671</v>
      </c>
      <c r="F46" s="11">
        <f>[42]Janeiro!$E$9</f>
        <v>85</v>
      </c>
      <c r="G46" s="11">
        <f>[42]Janeiro!$E$10</f>
        <v>82.375</v>
      </c>
      <c r="H46" s="11">
        <f>[42]Janeiro!$E$11</f>
        <v>83.916666666666671</v>
      </c>
      <c r="I46" s="11">
        <f>[42]Janeiro!$E$12</f>
        <v>89.25</v>
      </c>
      <c r="J46" s="11">
        <f>[42]Janeiro!$E$13</f>
        <v>76</v>
      </c>
      <c r="K46" s="11">
        <f>[42]Janeiro!$E$14</f>
        <v>70.666666666666671</v>
      </c>
      <c r="L46" s="11">
        <f>[42]Janeiro!$E$15</f>
        <v>74.083333333333329</v>
      </c>
      <c r="M46" s="11">
        <f>[42]Janeiro!$E$16</f>
        <v>74.666666666666671</v>
      </c>
      <c r="N46" s="11">
        <f>[42]Janeiro!$E$17</f>
        <v>80.916666666666671</v>
      </c>
      <c r="O46" s="11">
        <f>[42]Janeiro!$E$18</f>
        <v>71.291666666666671</v>
      </c>
      <c r="P46" s="11">
        <f>[42]Janeiro!$E$19</f>
        <v>74.125</v>
      </c>
      <c r="Q46" s="11">
        <f>[42]Janeiro!$E$20</f>
        <v>67.833333333333329</v>
      </c>
      <c r="R46" s="11">
        <f>[42]Janeiro!$E$21</f>
        <v>59.958333333333336</v>
      </c>
      <c r="S46" s="11">
        <f>[42]Janeiro!$E$22</f>
        <v>69.625</v>
      </c>
      <c r="T46" s="11">
        <f>[42]Janeiro!$E$23</f>
        <v>82.625</v>
      </c>
      <c r="U46" s="11">
        <f>[42]Janeiro!$E$24</f>
        <v>78.375</v>
      </c>
      <c r="V46" s="11">
        <f>[42]Janeiro!$E$25</f>
        <v>72.333333333333329</v>
      </c>
      <c r="W46" s="11">
        <f>[42]Janeiro!$E$26</f>
        <v>68.458333333333329</v>
      </c>
      <c r="X46" s="11">
        <f>[42]Janeiro!$E$27</f>
        <v>61.75</v>
      </c>
      <c r="Y46" s="11">
        <f>[42]Janeiro!$E$28</f>
        <v>75.791666666666671</v>
      </c>
      <c r="Z46" s="11">
        <f>[42]Janeiro!$E$29</f>
        <v>72.208333333333329</v>
      </c>
      <c r="AA46" s="11">
        <f>[42]Janeiro!$E$30</f>
        <v>74.416666666666671</v>
      </c>
      <c r="AB46" s="11">
        <f>[42]Janeiro!$E$31</f>
        <v>70.375</v>
      </c>
      <c r="AC46" s="11">
        <f>[42]Janeiro!$E$32</f>
        <v>75.208333333333329</v>
      </c>
      <c r="AD46" s="11">
        <f>[42]Janeiro!$E$33</f>
        <v>71.708333333333329</v>
      </c>
      <c r="AE46" s="11">
        <f>[42]Janeiro!$E$34</f>
        <v>66.541666666666671</v>
      </c>
      <c r="AF46" s="11">
        <f>[42]Janeiro!$E$35</f>
        <v>63.875</v>
      </c>
      <c r="AG46" s="93">
        <f t="shared" ref="AG46:AG49" si="12">AVERAGE(B46:AF46)</f>
        <v>74.276881720430097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[43]Janeiro!$E$5</f>
        <v>80</v>
      </c>
      <c r="C47" s="11">
        <f>[43]Janeiro!$E$6</f>
        <v>77.708333333333329</v>
      </c>
      <c r="D47" s="11">
        <f>[43]Janeiro!$E$7</f>
        <v>66.625</v>
      </c>
      <c r="E47" s="11">
        <f>[43]Janeiro!$E$8</f>
        <v>67.041666666666671</v>
      </c>
      <c r="F47" s="11">
        <f>[43]Janeiro!$E$9</f>
        <v>83</v>
      </c>
      <c r="G47" s="11">
        <f>[43]Janeiro!$E$10</f>
        <v>76.208333333333329</v>
      </c>
      <c r="H47" s="11">
        <f>[43]Janeiro!$E$11</f>
        <v>83.25</v>
      </c>
      <c r="I47" s="11">
        <f>[43]Janeiro!$E$12</f>
        <v>78.208333333333329</v>
      </c>
      <c r="J47" s="11">
        <f>[43]Janeiro!$E$13</f>
        <v>69.041666666666671</v>
      </c>
      <c r="K47" s="11">
        <f>[43]Janeiro!$E$14</f>
        <v>67.833333333333329</v>
      </c>
      <c r="L47" s="11">
        <f>[43]Janeiro!$E$15</f>
        <v>74.958333333333329</v>
      </c>
      <c r="M47" s="11">
        <f>[43]Janeiro!$E$16</f>
        <v>75.541666666666671</v>
      </c>
      <c r="N47" s="11">
        <f>[43]Janeiro!$E$17</f>
        <v>68.958333333333329</v>
      </c>
      <c r="O47" s="11">
        <f>[43]Janeiro!$E$18</f>
        <v>65.5</v>
      </c>
      <c r="P47" s="11">
        <f>[43]Janeiro!$E$19</f>
        <v>69.041666666666671</v>
      </c>
      <c r="Q47" s="11">
        <f>[43]Janeiro!$E$20</f>
        <v>63.25</v>
      </c>
      <c r="R47" s="11">
        <f>[43]Janeiro!$E$21</f>
        <v>59.708333333333336</v>
      </c>
      <c r="S47" s="11">
        <f>[43]Janeiro!$E$22</f>
        <v>72.375</v>
      </c>
      <c r="T47" s="11">
        <f>[43]Janeiro!$E$23</f>
        <v>88.083333333333329</v>
      </c>
      <c r="U47" s="11">
        <f>[43]Janeiro!$E$24</f>
        <v>79.791666666666671</v>
      </c>
      <c r="V47" s="11">
        <f>[43]Janeiro!$E$25</f>
        <v>71.375</v>
      </c>
      <c r="W47" s="11">
        <f>[43]Janeiro!$E$26</f>
        <v>61.458333333333336</v>
      </c>
      <c r="X47" s="11">
        <f>[43]Janeiro!$E$27</f>
        <v>55.75</v>
      </c>
      <c r="Y47" s="11">
        <f>[43]Janeiro!$E$28</f>
        <v>71.916666666666671</v>
      </c>
      <c r="Z47" s="11">
        <f>[43]Janeiro!$E$29</f>
        <v>68.208333333333329</v>
      </c>
      <c r="AA47" s="11">
        <f>[43]Janeiro!$E$30</f>
        <v>66.875</v>
      </c>
      <c r="AB47" s="11">
        <f>[43]Janeiro!$E$31</f>
        <v>76.333333333333329</v>
      </c>
      <c r="AC47" s="11">
        <f>[43]Janeiro!$E$32</f>
        <v>76.666666666666671</v>
      </c>
      <c r="AD47" s="11">
        <f>[43]Janeiro!$E$33</f>
        <v>76.333333333333329</v>
      </c>
      <c r="AE47" s="11">
        <f>[43]Janeiro!$E$34</f>
        <v>68.375</v>
      </c>
      <c r="AF47" s="11">
        <f>[43]Janeiro!$E$35</f>
        <v>68.458333333333329</v>
      </c>
      <c r="AG47" s="93">
        <f t="shared" si="12"/>
        <v>71.866935483870961</v>
      </c>
      <c r="AK47" t="s">
        <v>47</v>
      </c>
    </row>
    <row r="48" spans="1:38" x14ac:dyDescent="0.2">
      <c r="A48" s="58" t="s">
        <v>44</v>
      </c>
      <c r="B48" s="11">
        <f>[44]Janeiro!$E$5</f>
        <v>82.916666666666671</v>
      </c>
      <c r="C48" s="11">
        <f>[44]Janeiro!$E$6</f>
        <v>72.75</v>
      </c>
      <c r="D48" s="11">
        <f>[44]Janeiro!$E$7</f>
        <v>69.416666666666671</v>
      </c>
      <c r="E48" s="11">
        <f>[44]Janeiro!$E$8</f>
        <v>74.583333333333329</v>
      </c>
      <c r="F48" s="11">
        <f>[44]Janeiro!$E$9</f>
        <v>82.791666666666671</v>
      </c>
      <c r="G48" s="11">
        <f>[44]Janeiro!$E$10</f>
        <v>75.833333333333329</v>
      </c>
      <c r="H48" s="11">
        <f>[44]Janeiro!$E$11</f>
        <v>77.625</v>
      </c>
      <c r="I48" s="11">
        <f>[44]Janeiro!$E$12</f>
        <v>71.5</v>
      </c>
      <c r="J48" s="11">
        <f>[44]Janeiro!$E$13</f>
        <v>78.958333333333329</v>
      </c>
      <c r="K48" s="11">
        <f>[44]Janeiro!$E$14</f>
        <v>71.625</v>
      </c>
      <c r="L48" s="11">
        <f>[44]Janeiro!$E$15</f>
        <v>75.208333333333329</v>
      </c>
      <c r="M48" s="11">
        <f>[44]Janeiro!$E$16</f>
        <v>75.125</v>
      </c>
      <c r="N48" s="11">
        <f>[44]Janeiro!$E$17</f>
        <v>75.708333333333329</v>
      </c>
      <c r="O48" s="11">
        <f>[44]Janeiro!$E$18</f>
        <v>68.041666666666671</v>
      </c>
      <c r="P48" s="11">
        <f>[44]Janeiro!$E$19</f>
        <v>71.833333333333329</v>
      </c>
      <c r="Q48" s="11">
        <f>[44]Janeiro!$E$20</f>
        <v>69.166666666666671</v>
      </c>
      <c r="R48" s="11">
        <f>[44]Janeiro!$E$21</f>
        <v>66.5</v>
      </c>
      <c r="S48" s="11">
        <f>[44]Janeiro!$E$22</f>
        <v>69.583333333333329</v>
      </c>
      <c r="T48" s="11">
        <f>[44]Janeiro!$E$23</f>
        <v>81.416666666666671</v>
      </c>
      <c r="U48" s="11">
        <f>[44]Janeiro!$E$24</f>
        <v>82.791666666666671</v>
      </c>
      <c r="V48" s="11">
        <f>[44]Janeiro!$E$25</f>
        <v>71.75</v>
      </c>
      <c r="W48" s="11">
        <f>[44]Janeiro!$E$26</f>
        <v>70.541666666666671</v>
      </c>
      <c r="X48" s="11">
        <f>[44]Janeiro!$E$27</f>
        <v>75.083333333333329</v>
      </c>
      <c r="Y48" s="11">
        <f>[44]Janeiro!$E$28</f>
        <v>75.916666666666671</v>
      </c>
      <c r="Z48" s="11">
        <f>[44]Janeiro!$E$29</f>
        <v>77.791666666666671</v>
      </c>
      <c r="AA48" s="11">
        <f>[44]Janeiro!$E$30</f>
        <v>75.875</v>
      </c>
      <c r="AB48" s="11">
        <f>[44]Janeiro!$E$31</f>
        <v>83.791666666666671</v>
      </c>
      <c r="AC48" s="11">
        <f>[44]Janeiro!$E$32</f>
        <v>76.333333333333329</v>
      </c>
      <c r="AD48" s="11">
        <f>[44]Janeiro!$E$33</f>
        <v>76.375</v>
      </c>
      <c r="AE48" s="11">
        <f>[44]Janeiro!$E$34</f>
        <v>76.25</v>
      </c>
      <c r="AF48" s="11">
        <f>[44]Janeiro!$E$35</f>
        <v>72</v>
      </c>
      <c r="AG48" s="93">
        <f t="shared" si="12"/>
        <v>75.002688172043037</v>
      </c>
      <c r="AH48" s="12" t="s">
        <v>47</v>
      </c>
      <c r="AJ48" t="s">
        <v>47</v>
      </c>
      <c r="AK48" t="s">
        <v>47</v>
      </c>
    </row>
    <row r="49" spans="1:37" x14ac:dyDescent="0.2">
      <c r="A49" s="58" t="s">
        <v>20</v>
      </c>
      <c r="B49" s="11">
        <f>[45]Janeiro!$E$5</f>
        <v>83.916666666666671</v>
      </c>
      <c r="C49" s="11">
        <f>[45]Janeiro!$E$6</f>
        <v>71.583333333333329</v>
      </c>
      <c r="D49" s="11">
        <f>[45]Janeiro!$E$7</f>
        <v>63.041666666666664</v>
      </c>
      <c r="E49" s="11">
        <f>[45]Janeiro!$E$8</f>
        <v>68.166666666666671</v>
      </c>
      <c r="F49" s="11">
        <f>[45]Janeiro!$E$9</f>
        <v>82.043478260869563</v>
      </c>
      <c r="G49" s="11">
        <f>[45]Janeiro!$E$10</f>
        <v>88.625</v>
      </c>
      <c r="H49" s="11">
        <f>[45]Janeiro!$E$11</f>
        <v>67.958333333333329</v>
      </c>
      <c r="I49" s="11">
        <f>[45]Janeiro!$E$12</f>
        <v>66.958333333333329</v>
      </c>
      <c r="J49" s="11">
        <f>[45]Janeiro!$E$13</f>
        <v>57</v>
      </c>
      <c r="K49" s="11">
        <f>[45]Janeiro!$E$14</f>
        <v>64.458333333333329</v>
      </c>
      <c r="L49" s="11">
        <f>[45]Janeiro!$E$15</f>
        <v>59.083333333333336</v>
      </c>
      <c r="M49" s="11">
        <f>[45]Janeiro!$E$16</f>
        <v>64.166666666666671</v>
      </c>
      <c r="N49" s="11">
        <f>[45]Janeiro!$E$17</f>
        <v>60.916666666666664</v>
      </c>
      <c r="O49" s="11">
        <f>[45]Janeiro!$E$18</f>
        <v>57.416666666666664</v>
      </c>
      <c r="P49" s="11">
        <f>[45]Janeiro!$E$19</f>
        <v>58.75</v>
      </c>
      <c r="Q49" s="11">
        <f>[45]Janeiro!$E$20</f>
        <v>51.166666666666664</v>
      </c>
      <c r="R49" s="11">
        <f>[45]Janeiro!$E$21</f>
        <v>58.708333333333336</v>
      </c>
      <c r="S49" s="11">
        <f>[45]Janeiro!$E$22</f>
        <v>67.791666666666671</v>
      </c>
      <c r="T49" s="11">
        <f>[45]Janeiro!$E$23</f>
        <v>68</v>
      </c>
      <c r="U49" s="11">
        <f>[45]Janeiro!$E$24</f>
        <v>76</v>
      </c>
      <c r="V49" s="11">
        <f>[45]Janeiro!$E$25</f>
        <v>67.166666666666671</v>
      </c>
      <c r="W49" s="11">
        <f>[45]Janeiro!$E$26</f>
        <v>54.916666666666664</v>
      </c>
      <c r="X49" s="11">
        <f>[45]Janeiro!$E$27</f>
        <v>56.333333333333336</v>
      </c>
      <c r="Y49" s="11">
        <f>[45]Janeiro!$E$28</f>
        <v>69.666666666666671</v>
      </c>
      <c r="Z49" s="11">
        <f>[45]Janeiro!$E$29</f>
        <v>74.772727272727266</v>
      </c>
      <c r="AA49" s="11">
        <f>[45]Janeiro!$E$30</f>
        <v>78.086956521739125</v>
      </c>
      <c r="AB49" s="11">
        <f>[45]Janeiro!$E$31</f>
        <v>81.541666666666671</v>
      </c>
      <c r="AC49" s="11">
        <f>[45]Janeiro!$E$32</f>
        <v>69.75</v>
      </c>
      <c r="AD49" s="11">
        <f>[45]Janeiro!$E$33</f>
        <v>62.25</v>
      </c>
      <c r="AE49" s="11">
        <f>[45]Janeiro!$E$34</f>
        <v>55.833333333333336</v>
      </c>
      <c r="AF49" s="11">
        <f>[45]Janeiro!$E$35</f>
        <v>60.5</v>
      </c>
      <c r="AG49" s="93">
        <f t="shared" si="12"/>
        <v>66.663542862000099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3">AVERAGE(B5:B49)</f>
        <v>78.855359848484866</v>
      </c>
      <c r="C50" s="13">
        <f t="shared" si="13"/>
        <v>75.831643288960379</v>
      </c>
      <c r="D50" s="13">
        <f t="shared" si="13"/>
        <v>69.526389802399109</v>
      </c>
      <c r="E50" s="13">
        <f t="shared" si="13"/>
        <v>72.97134965097149</v>
      </c>
      <c r="F50" s="13">
        <f t="shared" si="13"/>
        <v>83.657071778227646</v>
      </c>
      <c r="G50" s="13">
        <f t="shared" si="13"/>
        <v>79.997381522463044</v>
      </c>
      <c r="H50" s="13">
        <f t="shared" si="13"/>
        <v>78.41035326086957</v>
      </c>
      <c r="I50" s="13">
        <f t="shared" si="13"/>
        <v>78.478903388278411</v>
      </c>
      <c r="J50" s="13">
        <f t="shared" si="13"/>
        <v>71.341260162601628</v>
      </c>
      <c r="K50" s="13">
        <f t="shared" si="13"/>
        <v>68.502042134253145</v>
      </c>
      <c r="L50" s="13">
        <f t="shared" si="13"/>
        <v>71.339077412513262</v>
      </c>
      <c r="M50" s="13">
        <f t="shared" si="13"/>
        <v>74.189994343891414</v>
      </c>
      <c r="N50" s="13">
        <f t="shared" si="13"/>
        <v>72.713700150599479</v>
      </c>
      <c r="O50" s="13">
        <f t="shared" si="13"/>
        <v>68.406689576539435</v>
      </c>
      <c r="P50" s="13">
        <f t="shared" si="13"/>
        <v>68.871637102734667</v>
      </c>
      <c r="Q50" s="13">
        <f t="shared" si="13"/>
        <v>67.375858638910117</v>
      </c>
      <c r="R50" s="13">
        <f t="shared" si="13"/>
        <v>64.173285119439001</v>
      </c>
      <c r="S50" s="13">
        <f t="shared" si="13"/>
        <v>73.817945906432755</v>
      </c>
      <c r="T50" s="13">
        <f t="shared" si="13"/>
        <v>81.556410256410231</v>
      </c>
      <c r="U50" s="13">
        <f t="shared" si="13"/>
        <v>78.235233275496427</v>
      </c>
      <c r="V50" s="13">
        <f t="shared" si="13"/>
        <v>71.451343964006995</v>
      </c>
      <c r="W50" s="13">
        <f t="shared" si="13"/>
        <v>64.903066833192597</v>
      </c>
      <c r="X50" s="13">
        <f t="shared" si="13"/>
        <v>62.063541666666687</v>
      </c>
      <c r="Y50" s="13">
        <f t="shared" si="13"/>
        <v>70.844130602425793</v>
      </c>
      <c r="Z50" s="13">
        <f t="shared" si="13"/>
        <v>70.817881434913716</v>
      </c>
      <c r="AA50" s="13">
        <f t="shared" si="13"/>
        <v>73.591130789500355</v>
      </c>
      <c r="AB50" s="13">
        <f t="shared" si="13"/>
        <v>75.341432618871636</v>
      </c>
      <c r="AC50" s="13">
        <f t="shared" si="13"/>
        <v>75.630585748792257</v>
      </c>
      <c r="AD50" s="13">
        <f t="shared" si="13"/>
        <v>71.485789525316065</v>
      </c>
      <c r="AE50" s="13">
        <f t="shared" si="13"/>
        <v>68.039329780495194</v>
      </c>
      <c r="AF50" s="13">
        <f t="shared" ref="AF50" si="14">AVERAGE(AF5:AF49)</f>
        <v>65.960306332487221</v>
      </c>
      <c r="AG50" s="92">
        <f>AVERAGE(AG5:AG49)</f>
        <v>72.566462679666401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7"/>
      <c r="AG52" s="88"/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63" sqref="AJ6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6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8"/>
    </row>
    <row r="2" spans="1:36" s="4" customFormat="1" ht="20.100000000000001" customHeight="1" x14ac:dyDescent="0.2">
      <c r="A2" s="174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5"/>
    </row>
    <row r="3" spans="1:36" s="5" customFormat="1" ht="20.100000000000001" customHeight="1" x14ac:dyDescent="0.2">
      <c r="A3" s="174"/>
      <c r="B3" s="170">
        <v>1</v>
      </c>
      <c r="C3" s="170">
        <f>SUM(B3+1)</f>
        <v>2</v>
      </c>
      <c r="D3" s="170">
        <f t="shared" ref="D3:AD3" si="0">SUM(C3+1)</f>
        <v>3</v>
      </c>
      <c r="E3" s="170">
        <f t="shared" si="0"/>
        <v>4</v>
      </c>
      <c r="F3" s="170">
        <f t="shared" si="0"/>
        <v>5</v>
      </c>
      <c r="G3" s="170">
        <f t="shared" si="0"/>
        <v>6</v>
      </c>
      <c r="H3" s="170">
        <f t="shared" si="0"/>
        <v>7</v>
      </c>
      <c r="I3" s="170">
        <f t="shared" si="0"/>
        <v>8</v>
      </c>
      <c r="J3" s="170">
        <f t="shared" si="0"/>
        <v>9</v>
      </c>
      <c r="K3" s="170">
        <f t="shared" si="0"/>
        <v>10</v>
      </c>
      <c r="L3" s="170">
        <f t="shared" si="0"/>
        <v>11</v>
      </c>
      <c r="M3" s="170">
        <f t="shared" si="0"/>
        <v>12</v>
      </c>
      <c r="N3" s="170">
        <f t="shared" si="0"/>
        <v>13</v>
      </c>
      <c r="O3" s="170">
        <f t="shared" si="0"/>
        <v>14</v>
      </c>
      <c r="P3" s="170">
        <f t="shared" si="0"/>
        <v>15</v>
      </c>
      <c r="Q3" s="170">
        <f t="shared" si="0"/>
        <v>16</v>
      </c>
      <c r="R3" s="170">
        <f t="shared" si="0"/>
        <v>17</v>
      </c>
      <c r="S3" s="170">
        <f t="shared" si="0"/>
        <v>18</v>
      </c>
      <c r="T3" s="170">
        <f t="shared" si="0"/>
        <v>19</v>
      </c>
      <c r="U3" s="170">
        <f t="shared" si="0"/>
        <v>20</v>
      </c>
      <c r="V3" s="170">
        <f t="shared" si="0"/>
        <v>21</v>
      </c>
      <c r="W3" s="170">
        <f t="shared" si="0"/>
        <v>22</v>
      </c>
      <c r="X3" s="170">
        <f t="shared" si="0"/>
        <v>23</v>
      </c>
      <c r="Y3" s="170">
        <f t="shared" si="0"/>
        <v>24</v>
      </c>
      <c r="Z3" s="170">
        <f t="shared" si="0"/>
        <v>25</v>
      </c>
      <c r="AA3" s="170">
        <f t="shared" si="0"/>
        <v>26</v>
      </c>
      <c r="AB3" s="170">
        <f t="shared" si="0"/>
        <v>27</v>
      </c>
      <c r="AC3" s="170">
        <f t="shared" si="0"/>
        <v>28</v>
      </c>
      <c r="AD3" s="170">
        <f t="shared" si="0"/>
        <v>29</v>
      </c>
      <c r="AE3" s="171">
        <v>30</v>
      </c>
      <c r="AF3" s="172">
        <v>31</v>
      </c>
      <c r="AG3" s="118" t="s">
        <v>37</v>
      </c>
      <c r="AH3" s="110" t="s">
        <v>36</v>
      </c>
    </row>
    <row r="4" spans="1:36" s="5" customFormat="1" ht="20.100000000000001" customHeight="1" x14ac:dyDescent="0.2">
      <c r="A4" s="174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1"/>
      <c r="AF4" s="173"/>
      <c r="AG4" s="118" t="s">
        <v>35</v>
      </c>
      <c r="AH4" s="110" t="s">
        <v>35</v>
      </c>
    </row>
    <row r="5" spans="1:36" s="5" customFormat="1" x14ac:dyDescent="0.2">
      <c r="A5" s="58" t="s">
        <v>40</v>
      </c>
      <c r="B5" s="129">
        <f>[1]Janeiro!$F$5</f>
        <v>98</v>
      </c>
      <c r="C5" s="129">
        <f>[1]Janeiro!$F$6</f>
        <v>97</v>
      </c>
      <c r="D5" s="129">
        <f>[1]Janeiro!$F$7</f>
        <v>93</v>
      </c>
      <c r="E5" s="129">
        <f>[1]Janeiro!$F$8</f>
        <v>89</v>
      </c>
      <c r="F5" s="129">
        <f>[1]Janeiro!$F$9</f>
        <v>99</v>
      </c>
      <c r="G5" s="129">
        <f>[1]Janeiro!$F$10</f>
        <v>94</v>
      </c>
      <c r="H5" s="129">
        <f>[1]Janeiro!$F$11</f>
        <v>95</v>
      </c>
      <c r="I5" s="129">
        <f>[1]Janeiro!$F$12</f>
        <v>100</v>
      </c>
      <c r="J5" s="129">
        <f>[1]Janeiro!$F$13</f>
        <v>95</v>
      </c>
      <c r="K5" s="129">
        <f>[1]Janeiro!$F$14</f>
        <v>95</v>
      </c>
      <c r="L5" s="129">
        <f>[1]Janeiro!$F$15</f>
        <v>95</v>
      </c>
      <c r="M5" s="129">
        <f>[1]Janeiro!$F$16</f>
        <v>94</v>
      </c>
      <c r="N5" s="129">
        <f>[1]Janeiro!$F$17</f>
        <v>94</v>
      </c>
      <c r="O5" s="129">
        <f>[1]Janeiro!$F$18</f>
        <v>94</v>
      </c>
      <c r="P5" s="129">
        <f>[1]Janeiro!$F$19</f>
        <v>94</v>
      </c>
      <c r="Q5" s="129">
        <f>[1]Janeiro!$F$20</f>
        <v>97</v>
      </c>
      <c r="R5" s="129">
        <f>[1]Janeiro!$F$21</f>
        <v>98</v>
      </c>
      <c r="S5" s="129">
        <f>[1]Janeiro!$F$22</f>
        <v>99</v>
      </c>
      <c r="T5" s="129">
        <f>[1]Janeiro!$F$23</f>
        <v>98</v>
      </c>
      <c r="U5" s="129">
        <f>[1]Janeiro!$F$24</f>
        <v>100</v>
      </c>
      <c r="V5" s="129">
        <f>[1]Janeiro!$F$25</f>
        <v>98</v>
      </c>
      <c r="W5" s="129">
        <f>[1]Janeiro!$F$26</f>
        <v>98</v>
      </c>
      <c r="X5" s="129">
        <f>[1]Janeiro!$F$27</f>
        <v>96</v>
      </c>
      <c r="Y5" s="129">
        <f>[1]Janeiro!$F$28</f>
        <v>95</v>
      </c>
      <c r="Z5" s="129">
        <f>[1]Janeiro!$F$29</f>
        <v>100</v>
      </c>
      <c r="AA5" s="129">
        <f>[1]Janeiro!$F$30</f>
        <v>97</v>
      </c>
      <c r="AB5" s="129">
        <f>[1]Janeiro!$F$31</f>
        <v>100</v>
      </c>
      <c r="AC5" s="129">
        <f>[1]Janeiro!$F$32</f>
        <v>100</v>
      </c>
      <c r="AD5" s="129">
        <f>[1]Janeiro!$F$33</f>
        <v>100</v>
      </c>
      <c r="AE5" s="129">
        <f>[1]Janeiro!$F$34</f>
        <v>92</v>
      </c>
      <c r="AF5" s="129">
        <f>[1]Janeiro!$F$35</f>
        <v>98</v>
      </c>
      <c r="AG5" s="15">
        <f>MAX(B5:AF5)</f>
        <v>100</v>
      </c>
      <c r="AH5" s="94">
        <f t="shared" ref="AH5:AH6" si="1">AVERAGE(B5:AF5)</f>
        <v>96.516129032258064</v>
      </c>
    </row>
    <row r="6" spans="1:36" x14ac:dyDescent="0.2">
      <c r="A6" s="58" t="s">
        <v>0</v>
      </c>
      <c r="B6" s="11">
        <f>[2]Janeiro!$F$5</f>
        <v>99</v>
      </c>
      <c r="C6" s="11">
        <f>[2]Janeiro!$F$6</f>
        <v>98</v>
      </c>
      <c r="D6" s="11">
        <f>[2]Janeiro!$F$7</f>
        <v>92</v>
      </c>
      <c r="E6" s="11">
        <f>[2]Janeiro!$F$8</f>
        <v>97</v>
      </c>
      <c r="F6" s="11">
        <f>[2]Janeiro!$F$9</f>
        <v>98</v>
      </c>
      <c r="G6" s="11">
        <f>[2]Janeiro!$F$10</f>
        <v>98</v>
      </c>
      <c r="H6" s="11">
        <f>[2]Janeiro!$F$11</f>
        <v>93</v>
      </c>
      <c r="I6" s="11">
        <f>[2]Janeiro!$F$12</f>
        <v>92</v>
      </c>
      <c r="J6" s="11">
        <f>[2]Janeiro!$F$13</f>
        <v>98</v>
      </c>
      <c r="K6" s="11">
        <f>[2]Janeiro!$F$14</f>
        <v>92</v>
      </c>
      <c r="L6" s="11">
        <f>[2]Janeiro!$F$15</f>
        <v>90</v>
      </c>
      <c r="M6" s="11">
        <f>[2]Janeiro!$F$16</f>
        <v>98</v>
      </c>
      <c r="N6" s="11">
        <f>[2]Janeiro!$F$17</f>
        <v>98</v>
      </c>
      <c r="O6" s="11">
        <f>[2]Janeiro!$F$18</f>
        <v>98</v>
      </c>
      <c r="P6" s="11">
        <f>[2]Janeiro!$F$19</f>
        <v>97</v>
      </c>
      <c r="Q6" s="11">
        <f>[2]Janeiro!$F$20</f>
        <v>98</v>
      </c>
      <c r="R6" s="11">
        <f>[2]Janeiro!$F$21</f>
        <v>90</v>
      </c>
      <c r="S6" s="11">
        <f>[2]Janeiro!$F$22</f>
        <v>92</v>
      </c>
      <c r="T6" s="11">
        <f>[2]Janeiro!$F$23</f>
        <v>98</v>
      </c>
      <c r="U6" s="11">
        <f>[2]Janeiro!$F$24</f>
        <v>92</v>
      </c>
      <c r="V6" s="11">
        <f>[2]Janeiro!$F$25</f>
        <v>97</v>
      </c>
      <c r="W6" s="11">
        <f>[2]Janeiro!$F$26</f>
        <v>97</v>
      </c>
      <c r="X6" s="11">
        <f>[2]Janeiro!$F$27</f>
        <v>93</v>
      </c>
      <c r="Y6" s="11">
        <f>[2]Janeiro!$F$28</f>
        <v>93</v>
      </c>
      <c r="Z6" s="11">
        <f>[2]Janeiro!$F$29</f>
        <v>98</v>
      </c>
      <c r="AA6" s="11">
        <f>[2]Janeiro!$F$30</f>
        <v>92</v>
      </c>
      <c r="AB6" s="11">
        <f>[2]Janeiro!$F$31</f>
        <v>98</v>
      </c>
      <c r="AC6" s="11">
        <f>[2]Janeiro!$F$32</f>
        <v>91</v>
      </c>
      <c r="AD6" s="11">
        <f>[2]Janeiro!$F$33</f>
        <v>91</v>
      </c>
      <c r="AE6" s="11">
        <f>[2]Janeiro!$F$34</f>
        <v>98</v>
      </c>
      <c r="AF6" s="11">
        <f>[2]Janeiro!$F$35</f>
        <v>94</v>
      </c>
      <c r="AG6" s="15">
        <f>MAX(B6:AF6)</f>
        <v>99</v>
      </c>
      <c r="AH6" s="94">
        <f t="shared" si="1"/>
        <v>95.161290322580641</v>
      </c>
    </row>
    <row r="7" spans="1:36" x14ac:dyDescent="0.2">
      <c r="A7" s="58" t="s">
        <v>104</v>
      </c>
      <c r="B7" s="11">
        <f>[3]Janeiro!$F$5</f>
        <v>95</v>
      </c>
      <c r="C7" s="11">
        <f>[3]Janeiro!$F$6</f>
        <v>95</v>
      </c>
      <c r="D7" s="11">
        <f>[3]Janeiro!$F$7</f>
        <v>96</v>
      </c>
      <c r="E7" s="11">
        <f>[3]Janeiro!$F$8</f>
        <v>93</v>
      </c>
      <c r="F7" s="11">
        <f>[3]Janeiro!$F$9</f>
        <v>98</v>
      </c>
      <c r="G7" s="11">
        <f>[3]Janeiro!$F$10</f>
        <v>98</v>
      </c>
      <c r="H7" s="11">
        <f>[3]Janeiro!$F$11</f>
        <v>97</v>
      </c>
      <c r="I7" s="11">
        <f>[3]Janeiro!$F$12</f>
        <v>97</v>
      </c>
      <c r="J7" s="11">
        <f>[3]Janeiro!$F$13</f>
        <v>95</v>
      </c>
      <c r="K7" s="11">
        <f>[3]Janeiro!$F$14</f>
        <v>96</v>
      </c>
      <c r="L7" s="11">
        <f>[3]Janeiro!$F$15</f>
        <v>93</v>
      </c>
      <c r="M7" s="11">
        <f>[3]Janeiro!$F$16</f>
        <v>95</v>
      </c>
      <c r="N7" s="11">
        <f>[3]Janeiro!$F$17</f>
        <v>96</v>
      </c>
      <c r="O7" s="11">
        <f>[3]Janeiro!$F$18</f>
        <v>91</v>
      </c>
      <c r="P7" s="11">
        <f>[3]Janeiro!$F$19</f>
        <v>89</v>
      </c>
      <c r="Q7" s="11">
        <f>[3]Janeiro!$F$20</f>
        <v>94</v>
      </c>
      <c r="R7" s="11">
        <f>[3]Janeiro!$F$21</f>
        <v>93</v>
      </c>
      <c r="S7" s="11">
        <f>[3]Janeiro!$F$22</f>
        <v>97</v>
      </c>
      <c r="T7" s="11">
        <f>[3]Janeiro!$F$23</f>
        <v>96</v>
      </c>
      <c r="U7" s="11">
        <f>[3]Janeiro!$F$24</f>
        <v>97</v>
      </c>
      <c r="V7" s="11">
        <f>[3]Janeiro!$F$25</f>
        <v>97</v>
      </c>
      <c r="W7" s="11">
        <f>[3]Janeiro!$F$26</f>
        <v>96</v>
      </c>
      <c r="X7" s="11">
        <f>[3]Janeiro!$F$27</f>
        <v>86</v>
      </c>
      <c r="Y7" s="11">
        <f>[3]Janeiro!$F$28</f>
        <v>84</v>
      </c>
      <c r="Z7" s="11">
        <f>[3]Janeiro!$F$29</f>
        <v>96</v>
      </c>
      <c r="AA7" s="11">
        <f>[3]Janeiro!$F$30</f>
        <v>95</v>
      </c>
      <c r="AB7" s="11">
        <f>[3]Janeiro!$F$31</f>
        <v>97</v>
      </c>
      <c r="AC7" s="11">
        <f>[3]Janeiro!$F$32</f>
        <v>97</v>
      </c>
      <c r="AD7" s="11">
        <f>[3]Janeiro!$F$33</f>
        <v>97</v>
      </c>
      <c r="AE7" s="11">
        <f>[3]Janeiro!$F$34</f>
        <v>94</v>
      </c>
      <c r="AF7" s="11">
        <f>[3]Janeiro!$F$35</f>
        <v>94</v>
      </c>
      <c r="AG7" s="15">
        <f>MAX(B7:AF7)</f>
        <v>98</v>
      </c>
      <c r="AH7" s="113">
        <f>AVERAGE(B7:AF7)</f>
        <v>94.645161290322577</v>
      </c>
    </row>
    <row r="8" spans="1:36" x14ac:dyDescent="0.2">
      <c r="A8" s="58" t="s">
        <v>1</v>
      </c>
      <c r="B8" s="11">
        <f>[4]Janeiro!$F$5</f>
        <v>92</v>
      </c>
      <c r="C8" s="11">
        <f>[4]Janeiro!$F$6</f>
        <v>88</v>
      </c>
      <c r="D8" s="11">
        <f>[4]Janeiro!$F$7</f>
        <v>82</v>
      </c>
      <c r="E8" s="11">
        <f>[4]Janeiro!$F$8</f>
        <v>92</v>
      </c>
      <c r="F8" s="11">
        <f>[4]Janeiro!$F$9</f>
        <v>85</v>
      </c>
      <c r="G8" s="11">
        <f>[4]Janeiro!$F$10</f>
        <v>82</v>
      </c>
      <c r="H8" s="11">
        <f>[4]Janeiro!$F$11</f>
        <v>91</v>
      </c>
      <c r="I8" s="11">
        <f>[4]Janeiro!$F$12</f>
        <v>86</v>
      </c>
      <c r="J8" s="11">
        <f>[4]Janeiro!$F$13</f>
        <v>96</v>
      </c>
      <c r="K8" s="11">
        <f>[4]Janeiro!$F$14</f>
        <v>95</v>
      </c>
      <c r="L8" s="11">
        <f>[4]Janeiro!$F$15</f>
        <v>85</v>
      </c>
      <c r="M8" s="11">
        <f>[4]Janeiro!$F$16</f>
        <v>94</v>
      </c>
      <c r="N8" s="11">
        <f>[4]Janeiro!$F$17</f>
        <v>88</v>
      </c>
      <c r="O8" s="11">
        <f>[4]Janeiro!$F$18</f>
        <v>93</v>
      </c>
      <c r="P8" s="11">
        <f>[4]Janeiro!$F$19</f>
        <v>83</v>
      </c>
      <c r="Q8" s="11">
        <f>[4]Janeiro!$F$20</f>
        <v>90</v>
      </c>
      <c r="R8" s="11">
        <f>[4]Janeiro!$F$21</f>
        <v>89</v>
      </c>
      <c r="S8" s="11">
        <f>[4]Janeiro!$F$22</f>
        <v>92</v>
      </c>
      <c r="T8" s="11">
        <f>[4]Janeiro!$F$23</f>
        <v>91</v>
      </c>
      <c r="U8" s="11">
        <f>[4]Janeiro!$F$24</f>
        <v>90</v>
      </c>
      <c r="V8" s="11">
        <f>[4]Janeiro!$F$25</f>
        <v>96</v>
      </c>
      <c r="W8" s="11">
        <f>[4]Janeiro!$F$26</f>
        <v>92</v>
      </c>
      <c r="X8" s="11">
        <f>[4]Janeiro!$F$27</f>
        <v>85</v>
      </c>
      <c r="Y8" s="11">
        <f>[4]Janeiro!$F$28</f>
        <v>92</v>
      </c>
      <c r="Z8" s="11">
        <f>[4]Janeiro!$F$29</f>
        <v>91</v>
      </c>
      <c r="AA8" s="11">
        <f>[4]Janeiro!$F$30</f>
        <v>94</v>
      </c>
      <c r="AB8" s="11">
        <f>[4]Janeiro!$F$31</f>
        <v>85</v>
      </c>
      <c r="AC8" s="11">
        <f>[4]Janeiro!$F$32</f>
        <v>82</v>
      </c>
      <c r="AD8" s="11">
        <f>[4]Janeiro!$F$33</f>
        <v>91</v>
      </c>
      <c r="AE8" s="11">
        <f>[4]Janeiro!$F$34</f>
        <v>88</v>
      </c>
      <c r="AF8" s="11">
        <f>[4]Janeiro!$F$35</f>
        <v>87</v>
      </c>
      <c r="AG8" s="15">
        <f>MAX(B8:AF8)</f>
        <v>96</v>
      </c>
      <c r="AH8" s="94">
        <f t="shared" ref="AH8" si="2">AVERAGE(B8:AF8)</f>
        <v>89.258064516129039</v>
      </c>
    </row>
    <row r="9" spans="1:36" x14ac:dyDescent="0.2">
      <c r="A9" s="58" t="s">
        <v>167</v>
      </c>
      <c r="B9" s="11" t="str">
        <f>[5]Janeiro!$F$5</f>
        <v>*</v>
      </c>
      <c r="C9" s="11" t="str">
        <f>[5]Janeiro!$F$6</f>
        <v>*</v>
      </c>
      <c r="D9" s="11" t="str">
        <f>[5]Janeiro!$F$7</f>
        <v>*</v>
      </c>
      <c r="E9" s="11" t="str">
        <f>[5]Janeiro!$F$8</f>
        <v>*</v>
      </c>
      <c r="F9" s="11" t="str">
        <f>[5]Janeiro!$F$9</f>
        <v>*</v>
      </c>
      <c r="G9" s="11" t="str">
        <f>[5]Janeiro!$F$10</f>
        <v>*</v>
      </c>
      <c r="H9" s="11" t="str">
        <f>[5]Janeiro!$F$11</f>
        <v>*</v>
      </c>
      <c r="I9" s="11" t="str">
        <f>[5]Janeiro!$F$12</f>
        <v>*</v>
      </c>
      <c r="J9" s="11" t="str">
        <f>[5]Janeiro!$F$13</f>
        <v>*</v>
      </c>
      <c r="K9" s="11" t="str">
        <f>[5]Janeiro!$F$14</f>
        <v>*</v>
      </c>
      <c r="L9" s="11" t="str">
        <f>[5]Janeiro!$F$15</f>
        <v>*</v>
      </c>
      <c r="M9" s="11" t="str">
        <f>[5]Janeiro!$F$16</f>
        <v>*</v>
      </c>
      <c r="N9" s="11" t="str">
        <f>[5]Janeiro!$F$17</f>
        <v>*</v>
      </c>
      <c r="O9" s="11" t="str">
        <f>[5]Janeiro!$F$18</f>
        <v>*</v>
      </c>
      <c r="P9" s="11" t="str">
        <f>[5]Janeiro!$F$19</f>
        <v>*</v>
      </c>
      <c r="Q9" s="11" t="str">
        <f>[5]Janeiro!$F$20</f>
        <v>*</v>
      </c>
      <c r="R9" s="11" t="str">
        <f>[5]Janeiro!$F$21</f>
        <v>*</v>
      </c>
      <c r="S9" s="11" t="str">
        <f>[5]Janeiro!$F$22</f>
        <v>*</v>
      </c>
      <c r="T9" s="11" t="str">
        <f>[5]Janeiro!$F$23</f>
        <v>*</v>
      </c>
      <c r="U9" s="11" t="str">
        <f>[5]Janeiro!$F$24</f>
        <v>*</v>
      </c>
      <c r="V9" s="11" t="str">
        <f>[5]Janeiro!$F$25</f>
        <v>*</v>
      </c>
      <c r="W9" s="11" t="str">
        <f>[5]Janeiro!$F$26</f>
        <v>*</v>
      </c>
      <c r="X9" s="11" t="str">
        <f>[5]Janeiro!$F$27</f>
        <v>*</v>
      </c>
      <c r="Y9" s="11" t="str">
        <f>[5]Janeiro!$F$28</f>
        <v>*</v>
      </c>
      <c r="Z9" s="11" t="str">
        <f>[5]Janeiro!$F$29</f>
        <v>*</v>
      </c>
      <c r="AA9" s="11" t="str">
        <f>[5]Janeiro!$F$30</f>
        <v>*</v>
      </c>
      <c r="AB9" s="11" t="str">
        <f>[5]Janeiro!$F$31</f>
        <v>*</v>
      </c>
      <c r="AC9" s="11" t="str">
        <f>[5]Janeiro!$F$32</f>
        <v>*</v>
      </c>
      <c r="AD9" s="11" t="str">
        <f>[5]Janeiro!$F$33</f>
        <v>*</v>
      </c>
      <c r="AE9" s="11" t="str">
        <f>[5]Janeiro!$F$34</f>
        <v>*</v>
      </c>
      <c r="AF9" s="11" t="str">
        <f>[5]Janeiro!$F$35</f>
        <v>*</v>
      </c>
      <c r="AG9" s="15" t="s">
        <v>226</v>
      </c>
      <c r="AH9" s="94" t="s">
        <v>226</v>
      </c>
    </row>
    <row r="10" spans="1:36" x14ac:dyDescent="0.2">
      <c r="A10" s="58" t="s">
        <v>111</v>
      </c>
      <c r="B10" s="11" t="str">
        <f>[6]Janeiro!$F$5</f>
        <v>*</v>
      </c>
      <c r="C10" s="11" t="str">
        <f>[6]Janeiro!$F$6</f>
        <v>*</v>
      </c>
      <c r="D10" s="11" t="str">
        <f>[6]Janeiro!$F$7</f>
        <v>*</v>
      </c>
      <c r="E10" s="11" t="str">
        <f>[6]Janeiro!$F$8</f>
        <v>*</v>
      </c>
      <c r="F10" s="11" t="str">
        <f>[6]Janeiro!$F$9</f>
        <v>*</v>
      </c>
      <c r="G10" s="11" t="str">
        <f>[6]Janeiro!$F$10</f>
        <v>*</v>
      </c>
      <c r="H10" s="11" t="str">
        <f>[6]Janeiro!$F$11</f>
        <v>*</v>
      </c>
      <c r="I10" s="11" t="str">
        <f>[6]Janeiro!$F$12</f>
        <v>*</v>
      </c>
      <c r="J10" s="11" t="str">
        <f>[6]Janeiro!$F$13</f>
        <v>*</v>
      </c>
      <c r="K10" s="11" t="str">
        <f>[6]Janeiro!$F$14</f>
        <v>*</v>
      </c>
      <c r="L10" s="11" t="str">
        <f>[6]Janeiro!$F$15</f>
        <v>*</v>
      </c>
      <c r="M10" s="11" t="str">
        <f>[6]Janeiro!$F$16</f>
        <v>*</v>
      </c>
      <c r="N10" s="11" t="str">
        <f>[6]Janeiro!$F$17</f>
        <v>*</v>
      </c>
      <c r="O10" s="11" t="str">
        <f>[6]Janeiro!$F$18</f>
        <v>*</v>
      </c>
      <c r="P10" s="11" t="str">
        <f>[6]Janeiro!$F$19</f>
        <v>*</v>
      </c>
      <c r="Q10" s="11" t="str">
        <f>[6]Janeiro!$F$20</f>
        <v>*</v>
      </c>
      <c r="R10" s="11" t="str">
        <f>[6]Janeiro!$F$21</f>
        <v>*</v>
      </c>
      <c r="S10" s="11" t="str">
        <f>[6]Janeiro!$F$22</f>
        <v>*</v>
      </c>
      <c r="T10" s="11" t="str">
        <f>[6]Janeiro!$F$23</f>
        <v>*</v>
      </c>
      <c r="U10" s="11" t="str">
        <f>[6]Janeiro!$F$24</f>
        <v>*</v>
      </c>
      <c r="V10" s="11" t="str">
        <f>[6]Janeiro!$F$25</f>
        <v>*</v>
      </c>
      <c r="W10" s="11" t="str">
        <f>[6]Janeiro!$F$26</f>
        <v>*</v>
      </c>
      <c r="X10" s="11" t="str">
        <f>[6]Janeiro!$F$27</f>
        <v>*</v>
      </c>
      <c r="Y10" s="11" t="str">
        <f>[6]Janeiro!$F$28</f>
        <v>*</v>
      </c>
      <c r="Z10" s="11" t="str">
        <f>[6]Janeiro!$F$29</f>
        <v>*</v>
      </c>
      <c r="AA10" s="11" t="str">
        <f>[6]Janeiro!$F$30</f>
        <v>*</v>
      </c>
      <c r="AB10" s="11" t="str">
        <f>[6]Janeiro!$F$31</f>
        <v>*</v>
      </c>
      <c r="AC10" s="11" t="str">
        <f>[6]Janeiro!$F$32</f>
        <v>*</v>
      </c>
      <c r="AD10" s="11" t="str">
        <f>[6]Janeiro!$F$33</f>
        <v>*</v>
      </c>
      <c r="AE10" s="11" t="str">
        <f>[6]Janeiro!$F$34</f>
        <v>*</v>
      </c>
      <c r="AF10" s="11" t="str">
        <f>[6]Janeiro!$F$35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[7]Janeiro!$F$5</f>
        <v>100</v>
      </c>
      <c r="C11" s="11">
        <f>[7]Janeiro!$F$6</f>
        <v>98</v>
      </c>
      <c r="D11" s="11">
        <f>[7]Janeiro!$F$7</f>
        <v>97</v>
      </c>
      <c r="E11" s="11">
        <f>[7]Janeiro!$F$8</f>
        <v>85</v>
      </c>
      <c r="F11" s="11">
        <f>[7]Janeiro!$F$9</f>
        <v>100</v>
      </c>
      <c r="G11" s="11">
        <f>[7]Janeiro!$F$10</f>
        <v>100</v>
      </c>
      <c r="H11" s="11">
        <f>[7]Janeiro!$F$11</f>
        <v>100</v>
      </c>
      <c r="I11" s="11">
        <f>[7]Janeiro!$F$12</f>
        <v>100</v>
      </c>
      <c r="J11" s="11">
        <f>[7]Janeiro!$F$13</f>
        <v>98</v>
      </c>
      <c r="K11" s="11">
        <f>[7]Janeiro!$F$14</f>
        <v>98</v>
      </c>
      <c r="L11" s="11">
        <f>[7]Janeiro!$F$15</f>
        <v>100</v>
      </c>
      <c r="M11" s="11">
        <f>[7]Janeiro!$F$16</f>
        <v>98</v>
      </c>
      <c r="N11" s="11">
        <f>[7]Janeiro!$F$17</f>
        <v>98</v>
      </c>
      <c r="O11" s="11">
        <f>[7]Janeiro!$F$18</f>
        <v>100</v>
      </c>
      <c r="P11" s="11">
        <f>[7]Janeiro!$F$19</f>
        <v>95</v>
      </c>
      <c r="Q11" s="11">
        <f>[7]Janeiro!$F$20</f>
        <v>100</v>
      </c>
      <c r="R11" s="11">
        <f>[7]Janeiro!$F$21</f>
        <v>91</v>
      </c>
      <c r="S11" s="11">
        <f>[7]Janeiro!$F$22</f>
        <v>100</v>
      </c>
      <c r="T11" s="11">
        <f>[7]Janeiro!$F$23</f>
        <v>100</v>
      </c>
      <c r="U11" s="11">
        <f>[7]Janeiro!$F$24</f>
        <v>100</v>
      </c>
      <c r="V11" s="11">
        <f>[7]Janeiro!$F$25</f>
        <v>100</v>
      </c>
      <c r="W11" s="11">
        <f>[7]Janeiro!$F$26</f>
        <v>83</v>
      </c>
      <c r="X11" s="11">
        <f>[7]Janeiro!$F$27</f>
        <v>76</v>
      </c>
      <c r="Y11" s="11">
        <f>[7]Janeiro!$F$28</f>
        <v>100</v>
      </c>
      <c r="Z11" s="11">
        <f>[7]Janeiro!$F$29</f>
        <v>100</v>
      </c>
      <c r="AA11" s="11">
        <f>[7]Janeiro!$F$30</f>
        <v>91</v>
      </c>
      <c r="AB11" s="11">
        <f>[7]Janeiro!$F$31</f>
        <v>100</v>
      </c>
      <c r="AC11" s="11">
        <f>[7]Janeiro!$F$32</f>
        <v>100</v>
      </c>
      <c r="AD11" s="11">
        <f>[7]Janeiro!$F$33</f>
        <v>100</v>
      </c>
      <c r="AE11" s="11">
        <f>[7]Janeiro!$F$34</f>
        <v>82</v>
      </c>
      <c r="AF11" s="11">
        <f>[7]Janeiro!$F$35</f>
        <v>98</v>
      </c>
      <c r="AG11" s="15">
        <f>MAX(B11:AF11)</f>
        <v>100</v>
      </c>
      <c r="AH11" s="94">
        <f t="shared" ref="AH11:AH12" si="3">AVERAGE(B11:AF11)</f>
        <v>96.387096774193552</v>
      </c>
    </row>
    <row r="12" spans="1:36" x14ac:dyDescent="0.2">
      <c r="A12" s="58" t="s">
        <v>41</v>
      </c>
      <c r="B12" s="11">
        <f>[8]Janeiro!$F$5</f>
        <v>91</v>
      </c>
      <c r="C12" s="11">
        <f>[8]Janeiro!$F$6</f>
        <v>90</v>
      </c>
      <c r="D12" s="11">
        <f>[8]Janeiro!$F$7</f>
        <v>90</v>
      </c>
      <c r="E12" s="11">
        <f>[8]Janeiro!$F$8</f>
        <v>90</v>
      </c>
      <c r="F12" s="11">
        <f>[8]Janeiro!$F$9</f>
        <v>93</v>
      </c>
      <c r="G12" s="11">
        <f>[8]Janeiro!$F$10</f>
        <v>89</v>
      </c>
      <c r="H12" s="11">
        <f>[8]Janeiro!$F$11</f>
        <v>87</v>
      </c>
      <c r="I12" s="11">
        <f>[8]Janeiro!$F$12</f>
        <v>86</v>
      </c>
      <c r="J12" s="11">
        <f>[8]Janeiro!$F$13</f>
        <v>90</v>
      </c>
      <c r="K12" s="11">
        <f>[8]Janeiro!$F$14</f>
        <v>90</v>
      </c>
      <c r="L12" s="11">
        <f>[8]Janeiro!$F$15</f>
        <v>92</v>
      </c>
      <c r="M12" s="11">
        <f>[8]Janeiro!$F$16</f>
        <v>90</v>
      </c>
      <c r="N12" s="11">
        <f>[8]Janeiro!$F$17</f>
        <v>91</v>
      </c>
      <c r="O12" s="11">
        <f>[8]Janeiro!$F$18</f>
        <v>91</v>
      </c>
      <c r="P12" s="11">
        <f>[8]Janeiro!$F$19</f>
        <v>90</v>
      </c>
      <c r="Q12" s="11">
        <f>[8]Janeiro!$F$20</f>
        <v>88</v>
      </c>
      <c r="R12" s="11">
        <f>[8]Janeiro!$F$21</f>
        <v>87</v>
      </c>
      <c r="S12" s="11">
        <f>[8]Janeiro!$F$22</f>
        <v>88</v>
      </c>
      <c r="T12" s="11">
        <f>[8]Janeiro!$F$23</f>
        <v>91</v>
      </c>
      <c r="U12" s="11">
        <f>[8]Janeiro!$F$24</f>
        <v>89</v>
      </c>
      <c r="V12" s="11">
        <f>[8]Janeiro!$F$25</f>
        <v>91</v>
      </c>
      <c r="W12" s="11">
        <f>[8]Janeiro!$F$26</f>
        <v>91</v>
      </c>
      <c r="X12" s="11">
        <f>[8]Janeiro!$F$27</f>
        <v>90</v>
      </c>
      <c r="Y12" s="11">
        <f>[8]Janeiro!$F$28</f>
        <v>91</v>
      </c>
      <c r="Z12" s="11">
        <f>[8]Janeiro!$F$29</f>
        <v>91</v>
      </c>
      <c r="AA12" s="11">
        <f>[8]Janeiro!$F$30</f>
        <v>90</v>
      </c>
      <c r="AB12" s="11">
        <f>[8]Janeiro!$F$31</f>
        <v>91</v>
      </c>
      <c r="AC12" s="11">
        <f>[8]Janeiro!$F$32</f>
        <v>83</v>
      </c>
      <c r="AD12" s="11">
        <f>[8]Janeiro!$F$33</f>
        <v>89</v>
      </c>
      <c r="AE12" s="11">
        <f>[8]Janeiro!$F$34</f>
        <v>91</v>
      </c>
      <c r="AF12" s="11">
        <f>[8]Janeiro!$F$35</f>
        <v>91</v>
      </c>
      <c r="AG12" s="15">
        <f>MAX(B12:AF12)</f>
        <v>93</v>
      </c>
      <c r="AH12" s="94">
        <f t="shared" si="3"/>
        <v>89.741935483870961</v>
      </c>
    </row>
    <row r="13" spans="1:36" x14ac:dyDescent="0.2">
      <c r="A13" s="58" t="s">
        <v>114</v>
      </c>
      <c r="B13" s="11">
        <f>[9]Janeiro!$F$5</f>
        <v>97</v>
      </c>
      <c r="C13" s="11">
        <f>[9]Janeiro!$F$6</f>
        <v>96</v>
      </c>
      <c r="D13" s="11">
        <f>[9]Janeiro!$F$7</f>
        <v>91</v>
      </c>
      <c r="E13" s="11">
        <f>[9]Janeiro!$F$8</f>
        <v>86</v>
      </c>
      <c r="F13" s="11">
        <f>[9]Janeiro!$F$9</f>
        <v>97</v>
      </c>
      <c r="G13" s="11">
        <f>[9]Janeiro!$F$10</f>
        <v>96</v>
      </c>
      <c r="H13" s="11">
        <f>[9]Janeiro!$F$11</f>
        <v>93</v>
      </c>
      <c r="I13" s="11">
        <f>[9]Janeiro!$F$12</f>
        <v>94</v>
      </c>
      <c r="J13" s="11">
        <f>[9]Janeiro!$F$13</f>
        <v>97</v>
      </c>
      <c r="K13" s="11">
        <f>[9]Janeiro!$F$14</f>
        <v>98</v>
      </c>
      <c r="L13" s="11">
        <f>[9]Janeiro!$F$15</f>
        <v>94</v>
      </c>
      <c r="M13" s="11">
        <f>[9]Janeiro!$F$16</f>
        <v>99</v>
      </c>
      <c r="N13" s="11">
        <f>[9]Janeiro!$F$17</f>
        <v>95</v>
      </c>
      <c r="O13" s="11">
        <f>[9]Janeiro!$F$18</f>
        <v>94</v>
      </c>
      <c r="P13" s="11">
        <f>[9]Janeiro!$F$19</f>
        <v>96</v>
      </c>
      <c r="Q13" s="11">
        <f>[9]Janeiro!$F$20</f>
        <v>89</v>
      </c>
      <c r="R13" s="11">
        <f>[9]Janeiro!$F$21</f>
        <v>91</v>
      </c>
      <c r="S13" s="11">
        <f>[9]Janeiro!$F$22</f>
        <v>95</v>
      </c>
      <c r="T13" s="11">
        <f>[9]Janeiro!$F$23</f>
        <v>98</v>
      </c>
      <c r="U13" s="11">
        <f>[9]Janeiro!$F$24</f>
        <v>96</v>
      </c>
      <c r="V13" s="11">
        <f>[9]Janeiro!$F$25</f>
        <v>98</v>
      </c>
      <c r="W13" s="11">
        <f>[9]Janeiro!$F$26</f>
        <v>97</v>
      </c>
      <c r="X13" s="11">
        <f>[9]Janeiro!$F$27</f>
        <v>93</v>
      </c>
      <c r="Y13" s="11">
        <f>[9]Janeiro!$F$28</f>
        <v>96</v>
      </c>
      <c r="Z13" s="11">
        <f>[9]Janeiro!$F$29</f>
        <v>98</v>
      </c>
      <c r="AA13" s="11">
        <f>[9]Janeiro!$F$30</f>
        <v>97</v>
      </c>
      <c r="AB13" s="11">
        <f>[9]Janeiro!$F$31</f>
        <v>95</v>
      </c>
      <c r="AC13" s="11">
        <f>[9]Janeiro!$F$32</f>
        <v>94</v>
      </c>
      <c r="AD13" s="11">
        <f>[9]Janeiro!$F$33</f>
        <v>98</v>
      </c>
      <c r="AE13" s="11">
        <f>[9]Janeiro!$F$34</f>
        <v>98</v>
      </c>
      <c r="AF13" s="11">
        <f>[9]Janeiro!$F$35</f>
        <v>96</v>
      </c>
      <c r="AG13" s="15">
        <f>MAX(B13:AF13)</f>
        <v>99</v>
      </c>
      <c r="AH13" s="113">
        <f>AVERAGE(B13:AF13)</f>
        <v>95.225806451612897</v>
      </c>
    </row>
    <row r="14" spans="1:36" x14ac:dyDescent="0.2">
      <c r="A14" s="58" t="s">
        <v>118</v>
      </c>
      <c r="B14" s="11">
        <f>[10]Janeiro!$F$5</f>
        <v>99</v>
      </c>
      <c r="C14" s="11">
        <f>[10]Janeiro!$F$6</f>
        <v>95</v>
      </c>
      <c r="D14" s="11">
        <f>[10]Janeiro!$F$7</f>
        <v>91</v>
      </c>
      <c r="E14" s="11">
        <f>[10]Janeiro!$F$8</f>
        <v>94</v>
      </c>
      <c r="F14" s="11">
        <f>[10]Janeiro!$F$9</f>
        <v>97</v>
      </c>
      <c r="G14" s="11">
        <f>[10]Janeiro!$F$10</f>
        <v>97</v>
      </c>
      <c r="H14" s="11">
        <f>[10]Janeiro!$F$11</f>
        <v>91</v>
      </c>
      <c r="I14" s="11">
        <f>[10]Janeiro!$F$12</f>
        <v>97</v>
      </c>
      <c r="J14" s="11">
        <f>[10]Janeiro!$F$13</f>
        <v>93</v>
      </c>
      <c r="K14" s="11">
        <f>[10]Janeiro!$F$14</f>
        <v>93</v>
      </c>
      <c r="L14" s="11">
        <f>[10]Janeiro!$F$15</f>
        <v>91</v>
      </c>
      <c r="M14" s="11">
        <f>[10]Janeiro!$F$16</f>
        <v>95</v>
      </c>
      <c r="N14" s="11">
        <f>[10]Janeiro!$F$17</f>
        <v>91</v>
      </c>
      <c r="O14" s="11">
        <f>[10]Janeiro!$F$18</f>
        <v>95</v>
      </c>
      <c r="P14" s="11">
        <f>[10]Janeiro!$F$19</f>
        <v>91</v>
      </c>
      <c r="Q14" s="11">
        <f>[10]Janeiro!$F$20</f>
        <v>90</v>
      </c>
      <c r="R14" s="11">
        <f>[10]Janeiro!$F$21</f>
        <v>95</v>
      </c>
      <c r="S14" s="11">
        <f>[10]Janeiro!$F$22</f>
        <v>93</v>
      </c>
      <c r="T14" s="11">
        <f>[10]Janeiro!$F$23</f>
        <v>97</v>
      </c>
      <c r="U14" s="11">
        <f>[10]Janeiro!$F$24</f>
        <v>97</v>
      </c>
      <c r="V14" s="11">
        <f>[10]Janeiro!$F$25</f>
        <v>98</v>
      </c>
      <c r="W14" s="11">
        <f>[10]Janeiro!$F$26</f>
        <v>90</v>
      </c>
      <c r="X14" s="11">
        <f>[10]Janeiro!$F$27</f>
        <v>89</v>
      </c>
      <c r="Y14" s="11">
        <f>[10]Janeiro!$F$28</f>
        <v>91</v>
      </c>
      <c r="Z14" s="11">
        <f>[10]Janeiro!$F$29</f>
        <v>97</v>
      </c>
      <c r="AA14" s="11">
        <f>[10]Janeiro!$F$30</f>
        <v>94</v>
      </c>
      <c r="AB14" s="11">
        <f>[10]Janeiro!$F$31</f>
        <v>98</v>
      </c>
      <c r="AC14" s="11">
        <f>[10]Janeiro!$F$32</f>
        <v>95</v>
      </c>
      <c r="AD14" s="11">
        <f>[10]Janeiro!$F$33</f>
        <v>93</v>
      </c>
      <c r="AE14" s="11">
        <f>[10]Janeiro!$F$34</f>
        <v>92</v>
      </c>
      <c r="AF14" s="11">
        <f>[10]Janeiro!$F$35</f>
        <v>94</v>
      </c>
      <c r="AG14" s="15">
        <f>MAX(B14:AF14)</f>
        <v>99</v>
      </c>
      <c r="AH14" s="94">
        <f t="shared" ref="AH14" si="4">AVERAGE(B14:AF14)</f>
        <v>93.967741935483872</v>
      </c>
    </row>
    <row r="15" spans="1:36" x14ac:dyDescent="0.2">
      <c r="A15" s="58" t="s">
        <v>121</v>
      </c>
      <c r="B15" s="11">
        <f>[11]Janeiro!$F$5</f>
        <v>96</v>
      </c>
      <c r="C15" s="11">
        <f>[11]Janeiro!$F$6</f>
        <v>94</v>
      </c>
      <c r="D15" s="11">
        <f>[11]Janeiro!$F$7</f>
        <v>91</v>
      </c>
      <c r="E15" s="11">
        <f>[11]Janeiro!$F$8</f>
        <v>86</v>
      </c>
      <c r="F15" s="11">
        <f>[11]Janeiro!$F$9</f>
        <v>97</v>
      </c>
      <c r="G15" s="11">
        <f>[11]Janeiro!$F$10</f>
        <v>98</v>
      </c>
      <c r="H15" s="11">
        <f>[11]Janeiro!$F$11</f>
        <v>95</v>
      </c>
      <c r="I15" s="11">
        <f>[11]Janeiro!$F$12</f>
        <v>96</v>
      </c>
      <c r="J15" s="11">
        <f>[11]Janeiro!$F$13</f>
        <v>91</v>
      </c>
      <c r="K15" s="11">
        <f>[11]Janeiro!$F$14</f>
        <v>94</v>
      </c>
      <c r="L15" s="11">
        <f>[11]Janeiro!$F$15</f>
        <v>91</v>
      </c>
      <c r="M15" s="11">
        <f>[11]Janeiro!$F$16</f>
        <v>95</v>
      </c>
      <c r="N15" s="11">
        <f>[11]Janeiro!$F$17</f>
        <v>94</v>
      </c>
      <c r="O15" s="11">
        <f>[11]Janeiro!$F$18</f>
        <v>92</v>
      </c>
      <c r="P15" s="11">
        <f>[11]Janeiro!$F$19</f>
        <v>93</v>
      </c>
      <c r="Q15" s="11">
        <f>[11]Janeiro!$F$20</f>
        <v>87</v>
      </c>
      <c r="R15" s="11">
        <f>[11]Janeiro!$F$21</f>
        <v>81</v>
      </c>
      <c r="S15" s="11">
        <f>[11]Janeiro!$F$22</f>
        <v>96</v>
      </c>
      <c r="T15" s="11">
        <f>[11]Janeiro!$F$23</f>
        <v>97</v>
      </c>
      <c r="U15" s="11">
        <f>[11]Janeiro!$F$24</f>
        <v>95</v>
      </c>
      <c r="V15" s="11">
        <f>[11]Janeiro!$F$25</f>
        <v>97</v>
      </c>
      <c r="W15" s="11">
        <f>[11]Janeiro!$F$26</f>
        <v>95</v>
      </c>
      <c r="X15" s="11">
        <f>[11]Janeiro!$F$27</f>
        <v>87</v>
      </c>
      <c r="Y15" s="11">
        <f>[11]Janeiro!$F$28</f>
        <v>85</v>
      </c>
      <c r="Z15" s="11">
        <f>[11]Janeiro!$F$29</f>
        <v>95</v>
      </c>
      <c r="AA15" s="11">
        <f>[11]Janeiro!$F$30</f>
        <v>93</v>
      </c>
      <c r="AB15" s="11">
        <f>[11]Janeiro!$F$31</f>
        <v>96</v>
      </c>
      <c r="AC15" s="11">
        <f>[11]Janeiro!$F$32</f>
        <v>95</v>
      </c>
      <c r="AD15" s="11">
        <f>[11]Janeiro!$F$33</f>
        <v>89</v>
      </c>
      <c r="AE15" s="11">
        <f>[11]Janeiro!$F$34</f>
        <v>90</v>
      </c>
      <c r="AF15" s="11">
        <f>[11]Janeiro!$F$35</f>
        <v>90</v>
      </c>
      <c r="AG15" s="15">
        <f t="shared" ref="AG15" si="5">MAX(B15:AF15)</f>
        <v>98</v>
      </c>
      <c r="AH15" s="94">
        <f>AVERAGE(B15:AF15)</f>
        <v>92.612903225806448</v>
      </c>
      <c r="AJ15" t="s">
        <v>47</v>
      </c>
    </row>
    <row r="16" spans="1:36" x14ac:dyDescent="0.2">
      <c r="A16" s="58" t="s">
        <v>168</v>
      </c>
      <c r="B16" s="11" t="str">
        <f>[12]Janeiro!$F$5</f>
        <v>*</v>
      </c>
      <c r="C16" s="11" t="str">
        <f>[12]Janeiro!$F$6</f>
        <v>*</v>
      </c>
      <c r="D16" s="11" t="str">
        <f>[12]Janeiro!$F$7</f>
        <v>*</v>
      </c>
      <c r="E16" s="11" t="str">
        <f>[12]Janeiro!$F$8</f>
        <v>*</v>
      </c>
      <c r="F16" s="11" t="str">
        <f>[12]Janeiro!$F$9</f>
        <v>*</v>
      </c>
      <c r="G16" s="11" t="str">
        <f>[12]Janeiro!$F$10</f>
        <v>*</v>
      </c>
      <c r="H16" s="11" t="str">
        <f>[12]Janeiro!$F$11</f>
        <v>*</v>
      </c>
      <c r="I16" s="11" t="str">
        <f>[12]Janeiro!$F$12</f>
        <v>*</v>
      </c>
      <c r="J16" s="11" t="str">
        <f>[12]Janeiro!$F$13</f>
        <v>*</v>
      </c>
      <c r="K16" s="11" t="str">
        <f>[12]Janeiro!$F$14</f>
        <v>*</v>
      </c>
      <c r="L16" s="11" t="str">
        <f>[12]Janeiro!$F$15</f>
        <v>*</v>
      </c>
      <c r="M16" s="11" t="str">
        <f>[12]Janeiro!$F$16</f>
        <v>*</v>
      </c>
      <c r="N16" s="11" t="str">
        <f>[12]Janeiro!$F$17</f>
        <v>*</v>
      </c>
      <c r="O16" s="11" t="str">
        <f>[12]Janeiro!$F$18</f>
        <v>*</v>
      </c>
      <c r="P16" s="11" t="str">
        <f>[12]Janeiro!$F$19</f>
        <v>*</v>
      </c>
      <c r="Q16" s="11" t="str">
        <f>[12]Janeiro!$F$20</f>
        <v>*</v>
      </c>
      <c r="R16" s="11" t="str">
        <f>[12]Janeiro!$F$21</f>
        <v>*</v>
      </c>
      <c r="S16" s="11" t="str">
        <f>[12]Janeiro!$F$22</f>
        <v>*</v>
      </c>
      <c r="T16" s="11" t="str">
        <f>[12]Janeiro!$F$23</f>
        <v>*</v>
      </c>
      <c r="U16" s="11" t="str">
        <f>[12]Janeiro!$F$24</f>
        <v>*</v>
      </c>
      <c r="V16" s="11" t="str">
        <f>[12]Janeiro!$F$25</f>
        <v>*</v>
      </c>
      <c r="W16" s="11" t="str">
        <f>[12]Janeiro!$F$26</f>
        <v>*</v>
      </c>
      <c r="X16" s="11" t="str">
        <f>[12]Janeiro!$F$27</f>
        <v>*</v>
      </c>
      <c r="Y16" s="11" t="str">
        <f>[12]Janeiro!$F$28</f>
        <v>*</v>
      </c>
      <c r="Z16" s="11" t="str">
        <f>[12]Janeiro!$F$29</f>
        <v>*</v>
      </c>
      <c r="AA16" s="11" t="str">
        <f>[12]Janeiro!$F$30</f>
        <v>*</v>
      </c>
      <c r="AB16" s="11" t="str">
        <f>[12]Janeiro!$F$31</f>
        <v>*</v>
      </c>
      <c r="AC16" s="11" t="str">
        <f>[12]Janeiro!$F$32</f>
        <v>*</v>
      </c>
      <c r="AD16" s="11" t="str">
        <f>[12]Janeiro!$F$33</f>
        <v>*</v>
      </c>
      <c r="AE16" s="11" t="str">
        <f>[12]Janeiro!$F$34</f>
        <v>*</v>
      </c>
      <c r="AF16" s="11" t="str">
        <f>[12]Janeiro!$F$35</f>
        <v>*</v>
      </c>
      <c r="AG16" s="15" t="s">
        <v>226</v>
      </c>
      <c r="AH16" s="94" t="s">
        <v>226</v>
      </c>
    </row>
    <row r="17" spans="1:37" x14ac:dyDescent="0.2">
      <c r="A17" s="58" t="s">
        <v>2</v>
      </c>
      <c r="B17" s="11">
        <f>[13]Janeiro!$F$5</f>
        <v>95</v>
      </c>
      <c r="C17" s="11">
        <f>[13]Janeiro!$F$6</f>
        <v>96</v>
      </c>
      <c r="D17" s="11">
        <f>[13]Janeiro!$F$7</f>
        <v>86</v>
      </c>
      <c r="E17" s="11">
        <f>[13]Janeiro!$F$8</f>
        <v>86</v>
      </c>
      <c r="F17" s="11">
        <f>[13]Janeiro!$F$9</f>
        <v>92</v>
      </c>
      <c r="G17" s="11">
        <f>[13]Janeiro!$F$10</f>
        <v>91</v>
      </c>
      <c r="H17" s="11">
        <f>[13]Janeiro!$F$11</f>
        <v>95</v>
      </c>
      <c r="I17" s="11">
        <f>[13]Janeiro!$F$12</f>
        <v>94</v>
      </c>
      <c r="J17" s="11">
        <f>[13]Janeiro!$F$13</f>
        <v>79</v>
      </c>
      <c r="K17" s="11">
        <f>[13]Janeiro!$F$14</f>
        <v>84</v>
      </c>
      <c r="L17" s="11">
        <f>[13]Janeiro!$F$15</f>
        <v>90</v>
      </c>
      <c r="M17" s="11">
        <f>[13]Janeiro!$F$16</f>
        <v>91</v>
      </c>
      <c r="N17" s="11">
        <f>[13]Janeiro!$F$17</f>
        <v>86</v>
      </c>
      <c r="O17" s="11">
        <f>[13]Janeiro!$F$18</f>
        <v>81</v>
      </c>
      <c r="P17" s="11">
        <f>[13]Janeiro!$F$19</f>
        <v>88</v>
      </c>
      <c r="Q17" s="11">
        <f>[13]Janeiro!$F$20</f>
        <v>88</v>
      </c>
      <c r="R17" s="11">
        <f>[13]Janeiro!$F$21</f>
        <v>81</v>
      </c>
      <c r="S17" s="11">
        <f>[13]Janeiro!$F$22</f>
        <v>91</v>
      </c>
      <c r="T17" s="11">
        <f>[13]Janeiro!$F$23</f>
        <v>95</v>
      </c>
      <c r="U17" s="11">
        <f>[13]Janeiro!$F$24</f>
        <v>96</v>
      </c>
      <c r="V17" s="11">
        <f>[13]Janeiro!$F$25</f>
        <v>94</v>
      </c>
      <c r="W17" s="11">
        <f>[13]Janeiro!$F$26</f>
        <v>85</v>
      </c>
      <c r="X17" s="11">
        <f>[13]Janeiro!$F$27</f>
        <v>86</v>
      </c>
      <c r="Y17" s="11">
        <f>[13]Janeiro!$F$28</f>
        <v>90</v>
      </c>
      <c r="Z17" s="11">
        <f>[13]Janeiro!$F$29</f>
        <v>90</v>
      </c>
      <c r="AA17" s="11">
        <f>[13]Janeiro!$F$30</f>
        <v>91</v>
      </c>
      <c r="AB17" s="11">
        <f>[13]Janeiro!$F$31</f>
        <v>95</v>
      </c>
      <c r="AC17" s="11">
        <f>[13]Janeiro!$F$32</f>
        <v>89</v>
      </c>
      <c r="AD17" s="11">
        <f>[13]Janeiro!$F$33</f>
        <v>89</v>
      </c>
      <c r="AE17" s="11">
        <f>[13]Janeiro!$F$34</f>
        <v>91</v>
      </c>
      <c r="AF17" s="11">
        <f>[13]Janeiro!$F$35</f>
        <v>89</v>
      </c>
      <c r="AG17" s="15">
        <f t="shared" ref="AG17:AG26" si="6">MAX(B17:AF17)</f>
        <v>96</v>
      </c>
      <c r="AH17" s="94">
        <f>AVERAGE(B17:AF17)</f>
        <v>89.483870967741936</v>
      </c>
      <c r="AJ17" s="12" t="s">
        <v>47</v>
      </c>
    </row>
    <row r="18" spans="1:37" x14ac:dyDescent="0.2">
      <c r="A18" s="58" t="s">
        <v>3</v>
      </c>
      <c r="B18" s="11">
        <f>[14]Janeiro!$F$5</f>
        <v>94</v>
      </c>
      <c r="C18" s="11">
        <f>[14]Janeiro!$F$6</f>
        <v>89</v>
      </c>
      <c r="D18" s="11">
        <f>[14]Janeiro!$F$7</f>
        <v>91</v>
      </c>
      <c r="E18" s="11">
        <f>[14]Janeiro!$F$8</f>
        <v>91</v>
      </c>
      <c r="F18" s="11">
        <f>[14]Janeiro!$F$9</f>
        <v>99</v>
      </c>
      <c r="G18" s="11">
        <f>[14]Janeiro!$F$10</f>
        <v>100</v>
      </c>
      <c r="H18" s="11">
        <f>[14]Janeiro!$F$11</f>
        <v>100</v>
      </c>
      <c r="I18" s="11">
        <f>[14]Janeiro!$F$12</f>
        <v>96</v>
      </c>
      <c r="J18" s="11">
        <f>[14]Janeiro!$F$13</f>
        <v>90</v>
      </c>
      <c r="K18" s="11">
        <f>[14]Janeiro!$F$14</f>
        <v>96</v>
      </c>
      <c r="L18" s="11">
        <f>[14]Janeiro!$F$15</f>
        <v>87</v>
      </c>
      <c r="M18" s="11">
        <f>[14]Janeiro!$F$16</f>
        <v>84</v>
      </c>
      <c r="N18" s="11">
        <f>[14]Janeiro!$F$17</f>
        <v>88</v>
      </c>
      <c r="O18" s="11">
        <f>[14]Janeiro!$F$18</f>
        <v>88</v>
      </c>
      <c r="P18" s="11">
        <f>[14]Janeiro!$F$19</f>
        <v>87</v>
      </c>
      <c r="Q18" s="11">
        <f>[14]Janeiro!$F$20</f>
        <v>88</v>
      </c>
      <c r="R18" s="11">
        <f>[14]Janeiro!$F$21</f>
        <v>97</v>
      </c>
      <c r="S18" s="11">
        <f>[14]Janeiro!$F$22</f>
        <v>94</v>
      </c>
      <c r="T18" s="11">
        <f>[14]Janeiro!$F$23</f>
        <v>97</v>
      </c>
      <c r="U18" s="11">
        <f>[14]Janeiro!$F$24</f>
        <v>98</v>
      </c>
      <c r="V18" s="11">
        <f>[14]Janeiro!$F$25</f>
        <v>96</v>
      </c>
      <c r="W18" s="11">
        <f>[14]Janeiro!$F$26</f>
        <v>91</v>
      </c>
      <c r="X18" s="11">
        <f>[14]Janeiro!$F$27</f>
        <v>85</v>
      </c>
      <c r="Y18" s="11">
        <f>[14]Janeiro!$F$28</f>
        <v>89</v>
      </c>
      <c r="Z18" s="11">
        <f>[14]Janeiro!$F$29</f>
        <v>100</v>
      </c>
      <c r="AA18" s="11">
        <f>[14]Janeiro!$F$30</f>
        <v>97</v>
      </c>
      <c r="AB18" s="11">
        <f>[14]Janeiro!$F$31</f>
        <v>100</v>
      </c>
      <c r="AC18" s="11">
        <f>[14]Janeiro!$F$32</f>
        <v>90</v>
      </c>
      <c r="AD18" s="11">
        <f>[14]Janeiro!$F$33</f>
        <v>99</v>
      </c>
      <c r="AE18" s="11">
        <f>[14]Janeiro!$F$34</f>
        <v>88</v>
      </c>
      <c r="AF18" s="11">
        <f>[14]Janeiro!$F$35</f>
        <v>88</v>
      </c>
      <c r="AG18" s="15">
        <f t="shared" si="6"/>
        <v>100</v>
      </c>
      <c r="AH18" s="94">
        <f>AVERAGE(B18:AF18)</f>
        <v>92.806451612903231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>
        <f>[15]Janeiro!$F$5</f>
        <v>93</v>
      </c>
      <c r="C19" s="11">
        <f>[15]Janeiro!$F$6</f>
        <v>91</v>
      </c>
      <c r="D19" s="11">
        <f>[15]Janeiro!$F$7</f>
        <v>90</v>
      </c>
      <c r="E19" s="11">
        <f>[15]Janeiro!$F$8</f>
        <v>88</v>
      </c>
      <c r="F19" s="11">
        <f>[15]Janeiro!$F$9</f>
        <v>92</v>
      </c>
      <c r="G19" s="11">
        <f>[15]Janeiro!$F$10</f>
        <v>93</v>
      </c>
      <c r="H19" s="11">
        <f>[15]Janeiro!$F$11</f>
        <v>93</v>
      </c>
      <c r="I19" s="11">
        <f>[15]Janeiro!$F$12</f>
        <v>94</v>
      </c>
      <c r="J19" s="11">
        <f>[15]Janeiro!$F$13</f>
        <v>89</v>
      </c>
      <c r="K19" s="11">
        <f>[15]Janeiro!$F$14</f>
        <v>90</v>
      </c>
      <c r="L19" s="11">
        <f>[15]Janeiro!$F$15</f>
        <v>87</v>
      </c>
      <c r="M19" s="11">
        <f>[15]Janeiro!$F$16</f>
        <v>86</v>
      </c>
      <c r="N19" s="11">
        <f>[15]Janeiro!$F$17</f>
        <v>91</v>
      </c>
      <c r="O19" s="11">
        <f>[15]Janeiro!$F$18</f>
        <v>91</v>
      </c>
      <c r="P19" s="11">
        <f>[15]Janeiro!$F$19</f>
        <v>83</v>
      </c>
      <c r="Q19" s="11">
        <f>[15]Janeiro!$F$20</f>
        <v>84</v>
      </c>
      <c r="R19" s="11">
        <f>[15]Janeiro!$F$21</f>
        <v>84</v>
      </c>
      <c r="S19" s="11">
        <f>[15]Janeiro!$F$22</f>
        <v>94</v>
      </c>
      <c r="T19" s="11">
        <f>[15]Janeiro!$F$23</f>
        <v>93</v>
      </c>
      <c r="U19" s="11">
        <f>[15]Janeiro!$F$24</f>
        <v>94</v>
      </c>
      <c r="V19" s="11">
        <f>[15]Janeiro!$F$25</f>
        <v>85</v>
      </c>
      <c r="W19" s="11">
        <f>[15]Janeiro!$F$26</f>
        <v>83</v>
      </c>
      <c r="X19" s="11">
        <f>[15]Janeiro!$F$27</f>
        <v>78</v>
      </c>
      <c r="Y19" s="11">
        <f>[15]Janeiro!$F$28</f>
        <v>94</v>
      </c>
      <c r="Z19" s="11">
        <f>[15]Janeiro!$F$29</f>
        <v>94</v>
      </c>
      <c r="AA19" s="11">
        <f>[15]Janeiro!$F$30</f>
        <v>94</v>
      </c>
      <c r="AB19" s="11">
        <f>[15]Janeiro!$F$31</f>
        <v>94</v>
      </c>
      <c r="AC19" s="11">
        <f>[15]Janeiro!$F$32</f>
        <v>93</v>
      </c>
      <c r="AD19" s="11">
        <f>[15]Janeiro!$F$33</f>
        <v>92</v>
      </c>
      <c r="AE19" s="11">
        <f>[15]Janeiro!$F$34</f>
        <v>85</v>
      </c>
      <c r="AF19" s="11">
        <f>[15]Janeiro!$F$35</f>
        <v>83</v>
      </c>
      <c r="AG19" s="15">
        <f>MAX(B19:AF19)</f>
        <v>94</v>
      </c>
      <c r="AH19" s="94">
        <f t="shared" ref="AH19:AH26" si="7">AVERAGE(B19:AF19)</f>
        <v>89.516129032258064</v>
      </c>
      <c r="AJ19" t="s">
        <v>47</v>
      </c>
    </row>
    <row r="20" spans="1:37" x14ac:dyDescent="0.2">
      <c r="A20" s="58" t="s">
        <v>5</v>
      </c>
      <c r="B20" s="11">
        <f>[16]Janeiro!$F$5</f>
        <v>88</v>
      </c>
      <c r="C20" s="11">
        <f>[16]Janeiro!$F$6</f>
        <v>90</v>
      </c>
      <c r="D20" s="11">
        <f>[16]Janeiro!$F$7</f>
        <v>84</v>
      </c>
      <c r="E20" s="11">
        <f>[16]Janeiro!$F$8</f>
        <v>75</v>
      </c>
      <c r="F20" s="11" t="str">
        <f>[16]Janeiro!$F$9</f>
        <v>*</v>
      </c>
      <c r="G20" s="11" t="str">
        <f>[16]Janeiro!$F$10</f>
        <v>*</v>
      </c>
      <c r="H20" s="11" t="str">
        <f>[16]Janeiro!$F$11</f>
        <v>*</v>
      </c>
      <c r="I20" s="11" t="str">
        <f>[16]Janeiro!$F$12</f>
        <v>*</v>
      </c>
      <c r="J20" s="11" t="str">
        <f>[16]Janeiro!$F$13</f>
        <v>*</v>
      </c>
      <c r="K20" s="11" t="str">
        <f>[16]Janeiro!$F$14</f>
        <v>*</v>
      </c>
      <c r="L20" s="11" t="str">
        <f>[16]Janeiro!$F$15</f>
        <v>*</v>
      </c>
      <c r="M20" s="11">
        <f>[16]Janeiro!$F$16</f>
        <v>82</v>
      </c>
      <c r="N20" s="11">
        <f>[16]Janeiro!$F$17</f>
        <v>84</v>
      </c>
      <c r="O20" s="11">
        <f>[16]Janeiro!$F$18</f>
        <v>86</v>
      </c>
      <c r="P20" s="11">
        <f>[16]Janeiro!$F$19</f>
        <v>85</v>
      </c>
      <c r="Q20" s="11" t="str">
        <f>[16]Janeiro!$F$20</f>
        <v>*</v>
      </c>
      <c r="R20" s="11" t="str">
        <f>[16]Janeiro!$F$21</f>
        <v>*</v>
      </c>
      <c r="S20" s="11" t="str">
        <f>[16]Janeiro!$F$22</f>
        <v>*</v>
      </c>
      <c r="T20" s="11" t="str">
        <f>[16]Janeiro!$F$23</f>
        <v>*</v>
      </c>
      <c r="U20" s="11" t="str">
        <f>[16]Janeiro!$F$24</f>
        <v>*</v>
      </c>
      <c r="V20" s="11" t="str">
        <f>[16]Janeiro!$F$25</f>
        <v>*</v>
      </c>
      <c r="W20" s="11" t="str">
        <f>[16]Janeiro!$F$26</f>
        <v>*</v>
      </c>
      <c r="X20" s="11" t="str">
        <f>[16]Janeiro!$F$27</f>
        <v>*</v>
      </c>
      <c r="Y20" s="11" t="str">
        <f>[16]Janeiro!$F$28</f>
        <v>*</v>
      </c>
      <c r="Z20" s="11" t="str">
        <f>[16]Janeiro!$F$29</f>
        <v>*</v>
      </c>
      <c r="AA20" s="11" t="str">
        <f>[16]Janeiro!$F$30</f>
        <v>*</v>
      </c>
      <c r="AB20" s="11">
        <f>[16]Janeiro!$F$31</f>
        <v>85</v>
      </c>
      <c r="AC20" s="11">
        <f>[16]Janeiro!$F$32</f>
        <v>90</v>
      </c>
      <c r="AD20" s="11">
        <f>[16]Janeiro!$F$33</f>
        <v>88</v>
      </c>
      <c r="AE20" s="11">
        <f>[16]Janeiro!$F$34</f>
        <v>88</v>
      </c>
      <c r="AF20" s="11" t="str">
        <f>[16]Janeiro!$F$35</f>
        <v>*</v>
      </c>
      <c r="AG20" s="15">
        <f t="shared" si="6"/>
        <v>90</v>
      </c>
      <c r="AH20" s="94">
        <f t="shared" si="7"/>
        <v>85.416666666666671</v>
      </c>
      <c r="AI20" s="12" t="s">
        <v>47</v>
      </c>
    </row>
    <row r="21" spans="1:37" x14ac:dyDescent="0.2">
      <c r="A21" s="58" t="s">
        <v>43</v>
      </c>
      <c r="B21" s="11">
        <f>[17]Janeiro!$F$5</f>
        <v>95</v>
      </c>
      <c r="C21" s="11">
        <f>[17]Janeiro!$F$6</f>
        <v>96</v>
      </c>
      <c r="D21" s="11">
        <f>[17]Janeiro!$F$7</f>
        <v>95</v>
      </c>
      <c r="E21" s="11">
        <f>[17]Janeiro!$F$8</f>
        <v>96</v>
      </c>
      <c r="F21" s="11">
        <f>[17]Janeiro!$F$9</f>
        <v>97</v>
      </c>
      <c r="G21" s="11">
        <f>[17]Janeiro!$F$10</f>
        <v>97</v>
      </c>
      <c r="H21" s="11">
        <f>[17]Janeiro!$F$11</f>
        <v>96</v>
      </c>
      <c r="I21" s="11">
        <f>[17]Janeiro!$F$12</f>
        <v>98</v>
      </c>
      <c r="J21" s="11">
        <f>[17]Janeiro!$F$13</f>
        <v>95</v>
      </c>
      <c r="K21" s="11">
        <f>[17]Janeiro!$F$14</f>
        <v>92</v>
      </c>
      <c r="L21" s="11">
        <f>[17]Janeiro!$F$15</f>
        <v>97</v>
      </c>
      <c r="M21" s="11">
        <f>[17]Janeiro!$F$16</f>
        <v>97</v>
      </c>
      <c r="N21" s="11">
        <f>[17]Janeiro!$F$17</f>
        <v>95</v>
      </c>
      <c r="O21" s="11">
        <f>[17]Janeiro!$F$18</f>
        <v>96</v>
      </c>
      <c r="P21" s="11">
        <f>[17]Janeiro!$F$19</f>
        <v>96</v>
      </c>
      <c r="Q21" s="11">
        <f>[17]Janeiro!$F$20</f>
        <v>93</v>
      </c>
      <c r="R21" s="11">
        <f>[17]Janeiro!$F$21</f>
        <v>93</v>
      </c>
      <c r="S21" s="11">
        <f>[17]Janeiro!$F$22</f>
        <v>97</v>
      </c>
      <c r="T21" s="11">
        <f>[17]Janeiro!$F$23</f>
        <v>98</v>
      </c>
      <c r="U21" s="11">
        <f>[17]Janeiro!$F$24</f>
        <v>98</v>
      </c>
      <c r="V21" s="11">
        <f>[17]Janeiro!$F$25</f>
        <v>92</v>
      </c>
      <c r="W21" s="11">
        <f>[17]Janeiro!$F$26</f>
        <v>95</v>
      </c>
      <c r="X21" s="11">
        <f>[17]Janeiro!$F$27</f>
        <v>88</v>
      </c>
      <c r="Y21" s="11">
        <f>[17]Janeiro!$F$28</f>
        <v>98</v>
      </c>
      <c r="Z21" s="11">
        <f>[17]Janeiro!$F$29</f>
        <v>97</v>
      </c>
      <c r="AA21" s="11">
        <f>[17]Janeiro!$F$30</f>
        <v>98</v>
      </c>
      <c r="AB21" s="11">
        <f>[17]Janeiro!$F$31</f>
        <v>98</v>
      </c>
      <c r="AC21" s="11">
        <f>[17]Janeiro!$F$32</f>
        <v>98</v>
      </c>
      <c r="AD21" s="11">
        <f>[17]Janeiro!$F$33</f>
        <v>96</v>
      </c>
      <c r="AE21" s="11">
        <f>[17]Janeiro!$F$34</f>
        <v>98</v>
      </c>
      <c r="AF21" s="11">
        <f>[17]Janeiro!$F$35</f>
        <v>97</v>
      </c>
      <c r="AG21" s="15">
        <f t="shared" si="6"/>
        <v>98</v>
      </c>
      <c r="AH21" s="94">
        <f t="shared" si="7"/>
        <v>95.870967741935488</v>
      </c>
    </row>
    <row r="22" spans="1:37" x14ac:dyDescent="0.2">
      <c r="A22" s="58" t="s">
        <v>6</v>
      </c>
      <c r="B22" s="11" t="str">
        <f>[18]Janeiro!$F$5</f>
        <v>*</v>
      </c>
      <c r="C22" s="11">
        <f>[18]Janeiro!$F$6</f>
        <v>87</v>
      </c>
      <c r="D22" s="11">
        <f>[18]Janeiro!$F$7</f>
        <v>85</v>
      </c>
      <c r="E22" s="11">
        <f>[18]Janeiro!$F$8</f>
        <v>87</v>
      </c>
      <c r="F22" s="11">
        <f>[18]Janeiro!$F$9</f>
        <v>82</v>
      </c>
      <c r="G22" s="11" t="str">
        <f>[18]Janeiro!$F$10</f>
        <v>*</v>
      </c>
      <c r="H22" s="11">
        <f>[18]Janeiro!$F$11</f>
        <v>76</v>
      </c>
      <c r="I22" s="11">
        <f>[18]Janeiro!$F$12</f>
        <v>88</v>
      </c>
      <c r="J22" s="11">
        <f>[18]Janeiro!$F$13</f>
        <v>71</v>
      </c>
      <c r="K22" s="11">
        <f>[18]Janeiro!$F$14</f>
        <v>88</v>
      </c>
      <c r="L22" s="11">
        <f>[18]Janeiro!$F$15</f>
        <v>73</v>
      </c>
      <c r="M22" s="11" t="str">
        <f>[18]Janeiro!$F$16</f>
        <v>*</v>
      </c>
      <c r="N22" s="11" t="str">
        <f>[18]Janeiro!$F$17</f>
        <v>*</v>
      </c>
      <c r="O22" s="11">
        <f>[18]Janeiro!$F$18</f>
        <v>83</v>
      </c>
      <c r="P22" s="11">
        <f>[18]Janeiro!$F$19</f>
        <v>49</v>
      </c>
      <c r="Q22" s="11">
        <f>[18]Janeiro!$F$20</f>
        <v>85</v>
      </c>
      <c r="R22" s="11">
        <f>[18]Janeiro!$F$21</f>
        <v>83</v>
      </c>
      <c r="S22" s="11">
        <f>[18]Janeiro!$F$22</f>
        <v>76</v>
      </c>
      <c r="T22" s="11">
        <f>[18]Janeiro!$F$23</f>
        <v>88</v>
      </c>
      <c r="U22" s="11">
        <f>[18]Janeiro!$F$24</f>
        <v>88</v>
      </c>
      <c r="V22" s="11">
        <f>[18]Janeiro!$F$25</f>
        <v>78</v>
      </c>
      <c r="W22" s="11">
        <f>[18]Janeiro!$F$26</f>
        <v>63</v>
      </c>
      <c r="X22" s="11">
        <f>[18]Janeiro!$F$27</f>
        <v>82</v>
      </c>
      <c r="Y22" s="11" t="str">
        <f>[18]Janeiro!$F$28</f>
        <v>*</v>
      </c>
      <c r="Z22" s="11" t="str">
        <f>[18]Janeiro!$F$29</f>
        <v>*</v>
      </c>
      <c r="AA22" s="11">
        <f>[18]Janeiro!$F$30</f>
        <v>86</v>
      </c>
      <c r="AB22" s="11">
        <f>[18]Janeiro!$F$31</f>
        <v>87</v>
      </c>
      <c r="AC22" s="11">
        <f>[18]Janeiro!$F$32</f>
        <v>88</v>
      </c>
      <c r="AD22" s="11">
        <f>[18]Janeiro!$F$33</f>
        <v>87</v>
      </c>
      <c r="AE22" s="11">
        <f>[18]Janeiro!$F$34</f>
        <v>85</v>
      </c>
      <c r="AF22" s="11" t="str">
        <f>[18]Janeiro!$F$35</f>
        <v>*</v>
      </c>
      <c r="AG22" s="15">
        <f t="shared" si="6"/>
        <v>88</v>
      </c>
      <c r="AH22" s="94">
        <f t="shared" si="7"/>
        <v>81.041666666666671</v>
      </c>
    </row>
    <row r="23" spans="1:37" x14ac:dyDescent="0.2">
      <c r="A23" s="58" t="s">
        <v>7</v>
      </c>
      <c r="B23" s="11">
        <f>[19]Janeiro!$F$5</f>
        <v>96</v>
      </c>
      <c r="C23" s="11">
        <f>[19]Janeiro!$F$6</f>
        <v>96</v>
      </c>
      <c r="D23" s="11">
        <f>[19]Janeiro!$F$7</f>
        <v>93</v>
      </c>
      <c r="E23" s="11">
        <f>[19]Janeiro!$F$8</f>
        <v>92</v>
      </c>
      <c r="F23" s="11">
        <f>[19]Janeiro!$F$9</f>
        <v>98</v>
      </c>
      <c r="G23" s="11">
        <f>[19]Janeiro!$F$10</f>
        <v>98</v>
      </c>
      <c r="H23" s="11">
        <f>[19]Janeiro!$F$11</f>
        <v>97</v>
      </c>
      <c r="I23" s="11">
        <f>[19]Janeiro!$F$12</f>
        <v>97</v>
      </c>
      <c r="J23" s="11">
        <f>[19]Janeiro!$F$13</f>
        <v>89</v>
      </c>
      <c r="K23" s="11">
        <f>[19]Janeiro!$F$14</f>
        <v>92</v>
      </c>
      <c r="L23" s="11">
        <f>[19]Janeiro!$F$15</f>
        <v>91</v>
      </c>
      <c r="M23" s="11">
        <f>[19]Janeiro!$F$16</f>
        <v>96</v>
      </c>
      <c r="N23" s="11">
        <f>[19]Janeiro!$F$17</f>
        <v>96</v>
      </c>
      <c r="O23" s="11">
        <f>[19]Janeiro!$F$18</f>
        <v>86</v>
      </c>
      <c r="P23" s="11">
        <f>[19]Janeiro!$F$19</f>
        <v>91</v>
      </c>
      <c r="Q23" s="11">
        <f>[19]Janeiro!$F$20</f>
        <v>90</v>
      </c>
      <c r="R23" s="11">
        <f>[19]Janeiro!$F$21</f>
        <v>85</v>
      </c>
      <c r="S23" s="11">
        <f>[19]Janeiro!$F$22</f>
        <v>96</v>
      </c>
      <c r="T23" s="11">
        <f>[19]Janeiro!$F$23</f>
        <v>98</v>
      </c>
      <c r="U23" s="11">
        <f>[19]Janeiro!$F$24</f>
        <v>94</v>
      </c>
      <c r="V23" s="11">
        <f>[19]Janeiro!$F$25</f>
        <v>94</v>
      </c>
      <c r="W23" s="11">
        <f>[19]Janeiro!$F$26</f>
        <v>91</v>
      </c>
      <c r="X23" s="11">
        <f>[19]Janeiro!$F$27</f>
        <v>83</v>
      </c>
      <c r="Y23" s="11">
        <f>[19]Janeiro!$F$28</f>
        <v>88</v>
      </c>
      <c r="Z23" s="11">
        <f>[19]Janeiro!$F$29</f>
        <v>96</v>
      </c>
      <c r="AA23" s="11">
        <f>[19]Janeiro!$F$30</f>
        <v>87</v>
      </c>
      <c r="AB23" s="11">
        <f>[19]Janeiro!$F$31</f>
        <v>95</v>
      </c>
      <c r="AC23" s="11">
        <f>[19]Janeiro!$F$32</f>
        <v>94</v>
      </c>
      <c r="AD23" s="11">
        <f>[19]Janeiro!$F$33</f>
        <v>91</v>
      </c>
      <c r="AE23" s="11">
        <f>[19]Janeiro!$F$34</f>
        <v>87</v>
      </c>
      <c r="AF23" s="11">
        <f>[19]Janeiro!$F$35</f>
        <v>86</v>
      </c>
      <c r="AG23" s="15">
        <f t="shared" si="6"/>
        <v>98</v>
      </c>
      <c r="AH23" s="94">
        <f t="shared" si="7"/>
        <v>92.354838709677423</v>
      </c>
      <c r="AJ23" t="s">
        <v>47</v>
      </c>
    </row>
    <row r="24" spans="1:37" x14ac:dyDescent="0.2">
      <c r="A24" s="58" t="s">
        <v>169</v>
      </c>
      <c r="B24" s="11" t="str">
        <f>[20]Janeiro!$F$5</f>
        <v>*</v>
      </c>
      <c r="C24" s="11" t="str">
        <f>[20]Janeiro!$F$6</f>
        <v>*</v>
      </c>
      <c r="D24" s="11">
        <f>[20]Janeiro!$F$7</f>
        <v>81</v>
      </c>
      <c r="E24" s="11">
        <f>[20]Janeiro!$F$8</f>
        <v>94</v>
      </c>
      <c r="F24" s="11">
        <f>[20]Janeiro!$F$9</f>
        <v>98</v>
      </c>
      <c r="G24" s="11">
        <f>[20]Janeiro!$F$10</f>
        <v>98</v>
      </c>
      <c r="H24" s="11" t="str">
        <f>[20]Janeiro!$F$11</f>
        <v>*</v>
      </c>
      <c r="I24" s="11" t="str">
        <f>[20]Janeiro!$F$12</f>
        <v>*</v>
      </c>
      <c r="J24" s="11" t="str">
        <f>[20]Janeiro!$F$13</f>
        <v>*</v>
      </c>
      <c r="K24" s="11">
        <f>[20]Janeiro!$F$14</f>
        <v>89</v>
      </c>
      <c r="L24" s="11">
        <f>[20]Janeiro!$F$15</f>
        <v>96</v>
      </c>
      <c r="M24" s="11" t="str">
        <f>[20]Janeiro!$F$16</f>
        <v>*</v>
      </c>
      <c r="N24" s="11" t="str">
        <f>[20]Janeiro!$F$17</f>
        <v>*</v>
      </c>
      <c r="O24" s="11">
        <f>[20]Janeiro!$F$18</f>
        <v>91</v>
      </c>
      <c r="P24" s="11">
        <f>[20]Janeiro!$F$19</f>
        <v>96</v>
      </c>
      <c r="Q24" s="11">
        <f>[20]Janeiro!$F$20</f>
        <v>97</v>
      </c>
      <c r="R24" s="11">
        <f>[20]Janeiro!$F$21</f>
        <v>85</v>
      </c>
      <c r="S24" s="11">
        <f>[20]Janeiro!$F$22</f>
        <v>97</v>
      </c>
      <c r="T24" s="11">
        <f>[20]Janeiro!$F$23</f>
        <v>97</v>
      </c>
      <c r="U24" s="11">
        <f>[20]Janeiro!$F$24</f>
        <v>98</v>
      </c>
      <c r="V24" s="11">
        <f>[20]Janeiro!$F$25</f>
        <v>98</v>
      </c>
      <c r="W24" s="11">
        <f>[20]Janeiro!$F$26</f>
        <v>97</v>
      </c>
      <c r="X24" s="11">
        <f>[20]Janeiro!$F$27</f>
        <v>76</v>
      </c>
      <c r="Y24" s="11" t="str">
        <f>[20]Janeiro!$F$28</f>
        <v>*</v>
      </c>
      <c r="Z24" s="11">
        <f>[20]Janeiro!$F$29</f>
        <v>64</v>
      </c>
      <c r="AA24" s="11">
        <f>[20]Janeiro!$F$30</f>
        <v>94</v>
      </c>
      <c r="AB24" s="11">
        <f>[20]Janeiro!$F$31</f>
        <v>98</v>
      </c>
      <c r="AC24" s="11" t="str">
        <f>[20]Janeiro!$F$32</f>
        <v>*</v>
      </c>
      <c r="AD24" s="11">
        <f>[20]Janeiro!$F$33</f>
        <v>77</v>
      </c>
      <c r="AE24" s="11">
        <f>[20]Janeiro!$F$34</f>
        <v>98</v>
      </c>
      <c r="AF24" s="11">
        <f>[20]Janeiro!$F$35</f>
        <v>98</v>
      </c>
      <c r="AG24" s="15">
        <f t="shared" si="6"/>
        <v>98</v>
      </c>
      <c r="AH24" s="94">
        <f t="shared" si="7"/>
        <v>91.681818181818187</v>
      </c>
    </row>
    <row r="25" spans="1:37" x14ac:dyDescent="0.2">
      <c r="A25" s="58" t="s">
        <v>170</v>
      </c>
      <c r="B25" s="11">
        <f>[21]Janeiro!$F$5</f>
        <v>95</v>
      </c>
      <c r="C25" s="11">
        <f>[21]Janeiro!$F$6</f>
        <v>96</v>
      </c>
      <c r="D25" s="11">
        <f>[21]Janeiro!$F$7</f>
        <v>95</v>
      </c>
      <c r="E25" s="11">
        <f>[21]Janeiro!$F$8</f>
        <v>93</v>
      </c>
      <c r="F25" s="11">
        <f>[21]Janeiro!$F$9</f>
        <v>96</v>
      </c>
      <c r="G25" s="11">
        <f>[21]Janeiro!$F$10</f>
        <v>96</v>
      </c>
      <c r="H25" s="11">
        <f>[21]Janeiro!$F$11</f>
        <v>96</v>
      </c>
      <c r="I25" s="11">
        <f>[21]Janeiro!$F$12</f>
        <v>96</v>
      </c>
      <c r="J25" s="11">
        <f>[21]Janeiro!$F$13</f>
        <v>96</v>
      </c>
      <c r="K25" s="11">
        <f>[21]Janeiro!$F$14</f>
        <v>92</v>
      </c>
      <c r="L25" s="11">
        <f>[21]Janeiro!$F$15</f>
        <v>95</v>
      </c>
      <c r="M25" s="11">
        <f>[21]Janeiro!$F$16</f>
        <v>97</v>
      </c>
      <c r="N25" s="11">
        <f>[21]Janeiro!$F$17</f>
        <v>94</v>
      </c>
      <c r="O25" s="11">
        <f>[21]Janeiro!$F$18</f>
        <v>92</v>
      </c>
      <c r="P25" s="11">
        <f>[21]Janeiro!$F$19</f>
        <v>94</v>
      </c>
      <c r="Q25" s="11">
        <f>[21]Janeiro!$F$20</f>
        <v>93</v>
      </c>
      <c r="R25" s="11">
        <f>[21]Janeiro!$F$21</f>
        <v>91</v>
      </c>
      <c r="S25" s="11">
        <f>[21]Janeiro!$F$22</f>
        <v>97</v>
      </c>
      <c r="T25" s="11">
        <f>[21]Janeiro!$F$23</f>
        <v>98</v>
      </c>
      <c r="U25" s="11">
        <f>[21]Janeiro!$F$24</f>
        <v>96</v>
      </c>
      <c r="V25" s="11">
        <f>[21]Janeiro!$F$25</f>
        <v>96</v>
      </c>
      <c r="W25" s="11">
        <f>[21]Janeiro!$F$26</f>
        <v>98</v>
      </c>
      <c r="X25" s="11">
        <f>[21]Janeiro!$F$27</f>
        <v>94</v>
      </c>
      <c r="Y25" s="11">
        <f>[21]Janeiro!$F$28</f>
        <v>92</v>
      </c>
      <c r="Z25" s="11">
        <f>[21]Janeiro!$F$29</f>
        <v>98</v>
      </c>
      <c r="AA25" s="11">
        <f>[21]Janeiro!$F$30</f>
        <v>85</v>
      </c>
      <c r="AB25" s="11">
        <f>[21]Janeiro!$F$31</f>
        <v>95</v>
      </c>
      <c r="AC25" s="11">
        <f>[21]Janeiro!$F$32</f>
        <v>88</v>
      </c>
      <c r="AD25" s="11">
        <f>[21]Janeiro!$F$33</f>
        <v>97</v>
      </c>
      <c r="AE25" s="11">
        <f>[21]Janeiro!$F$34</f>
        <v>97</v>
      </c>
      <c r="AF25" s="11">
        <f>[21]Janeiro!$F$35</f>
        <v>96</v>
      </c>
      <c r="AG25" s="15">
        <f t="shared" si="6"/>
        <v>98</v>
      </c>
      <c r="AH25" s="94">
        <f t="shared" si="7"/>
        <v>94.645161290322577</v>
      </c>
      <c r="AI25" s="12" t="s">
        <v>47</v>
      </c>
    </row>
    <row r="26" spans="1:37" x14ac:dyDescent="0.2">
      <c r="A26" s="58" t="s">
        <v>171</v>
      </c>
      <c r="B26" s="11">
        <f>[22]Janeiro!$F$5</f>
        <v>95</v>
      </c>
      <c r="C26" s="11">
        <f>[22]Janeiro!$F$6</f>
        <v>97</v>
      </c>
      <c r="D26" s="11">
        <f>[22]Janeiro!$F$7</f>
        <v>95</v>
      </c>
      <c r="E26" s="11">
        <f>[22]Janeiro!$F$8</f>
        <v>95</v>
      </c>
      <c r="F26" s="11">
        <f>[22]Janeiro!$F$9</f>
        <v>98</v>
      </c>
      <c r="G26" s="11">
        <f>[22]Janeiro!$F$10</f>
        <v>98</v>
      </c>
      <c r="H26" s="11">
        <f>[22]Janeiro!$F$11</f>
        <v>97</v>
      </c>
      <c r="I26" s="11">
        <f>[22]Janeiro!$F$12</f>
        <v>96</v>
      </c>
      <c r="J26" s="11">
        <f>[22]Janeiro!$F$13</f>
        <v>94</v>
      </c>
      <c r="K26" s="11">
        <f>[22]Janeiro!$F$14</f>
        <v>97</v>
      </c>
      <c r="L26" s="11">
        <f>[22]Janeiro!$F$15</f>
        <v>97</v>
      </c>
      <c r="M26" s="11">
        <f>[22]Janeiro!$F$16</f>
        <v>98</v>
      </c>
      <c r="N26" s="11">
        <f>[22]Janeiro!$F$17</f>
        <v>98</v>
      </c>
      <c r="O26" s="11" t="str">
        <f>[22]Janeiro!$F$18</f>
        <v>*</v>
      </c>
      <c r="P26" s="11" t="str">
        <f>[22]Janeiro!$F$19</f>
        <v>*</v>
      </c>
      <c r="Q26" s="11" t="str">
        <f>[22]Janeiro!$F$20</f>
        <v>*</v>
      </c>
      <c r="R26" s="11" t="str">
        <f>[22]Janeiro!$F$21</f>
        <v>*</v>
      </c>
      <c r="S26" s="11" t="str">
        <f>[22]Janeiro!$F$22</f>
        <v>*</v>
      </c>
      <c r="T26" s="11" t="str">
        <f>[22]Janeiro!$F$23</f>
        <v>*</v>
      </c>
      <c r="U26" s="11" t="str">
        <f>[22]Janeiro!$F$24</f>
        <v>*</v>
      </c>
      <c r="V26" s="11" t="str">
        <f>[22]Janeiro!$F$25</f>
        <v>*</v>
      </c>
      <c r="W26" s="11" t="str">
        <f>[22]Janeiro!$F$26</f>
        <v>*</v>
      </c>
      <c r="X26" s="11" t="str">
        <f>[22]Janeiro!$F$27</f>
        <v>*</v>
      </c>
      <c r="Y26" s="11" t="str">
        <f>[22]Janeiro!$F$28</f>
        <v>*</v>
      </c>
      <c r="Z26" s="11" t="str">
        <f>[22]Janeiro!$F$29</f>
        <v>*</v>
      </c>
      <c r="AA26" s="11" t="str">
        <f>[22]Janeiro!$F$30</f>
        <v>*</v>
      </c>
      <c r="AB26" s="11" t="str">
        <f>[22]Janeiro!$F$31</f>
        <v>*</v>
      </c>
      <c r="AC26" s="11" t="str">
        <f>[22]Janeiro!$F$32</f>
        <v>*</v>
      </c>
      <c r="AD26" s="11" t="str">
        <f>[22]Janeiro!$F$33</f>
        <v>*</v>
      </c>
      <c r="AE26" s="11">
        <f>[22]Janeiro!$F$34</f>
        <v>97</v>
      </c>
      <c r="AF26" s="11">
        <f>[22]Janeiro!$F$35</f>
        <v>96</v>
      </c>
      <c r="AG26" s="15">
        <f t="shared" si="6"/>
        <v>98</v>
      </c>
      <c r="AH26" s="94">
        <f t="shared" si="7"/>
        <v>96.533333333333331</v>
      </c>
      <c r="AJ26" t="s">
        <v>47</v>
      </c>
    </row>
    <row r="27" spans="1:37" x14ac:dyDescent="0.2">
      <c r="A27" s="58" t="s">
        <v>8</v>
      </c>
      <c r="B27" s="11">
        <f>[23]Janeiro!$F$5</f>
        <v>97</v>
      </c>
      <c r="C27" s="11">
        <f>[23]Janeiro!$F$6</f>
        <v>95</v>
      </c>
      <c r="D27" s="11">
        <f>[23]Janeiro!$F$7</f>
        <v>89</v>
      </c>
      <c r="E27" s="11">
        <f>[23]Janeiro!$F$8</f>
        <v>93</v>
      </c>
      <c r="F27" s="11">
        <f>[23]Janeiro!$F$9</f>
        <v>100</v>
      </c>
      <c r="G27" s="11">
        <f>[23]Janeiro!$F$10</f>
        <v>100</v>
      </c>
      <c r="H27" s="11">
        <f>[23]Janeiro!$F$11</f>
        <v>92</v>
      </c>
      <c r="I27" s="11">
        <f>[23]Janeiro!$F$12</f>
        <v>100</v>
      </c>
      <c r="J27" s="11">
        <f>[23]Janeiro!$F$13</f>
        <v>96</v>
      </c>
      <c r="K27" s="11">
        <f>[23]Janeiro!$F$14</f>
        <v>91</v>
      </c>
      <c r="L27" s="11">
        <f>[23]Janeiro!$F$15</f>
        <v>97</v>
      </c>
      <c r="M27" s="11">
        <f>[23]Janeiro!$F$16</f>
        <v>95</v>
      </c>
      <c r="N27" s="11">
        <f>[23]Janeiro!$F$17</f>
        <v>97</v>
      </c>
      <c r="O27" s="11">
        <f>[23]Janeiro!$F$18</f>
        <v>93</v>
      </c>
      <c r="P27" s="11">
        <f>[23]Janeiro!$F$19</f>
        <v>91</v>
      </c>
      <c r="Q27" s="11">
        <f>[23]Janeiro!$F$20</f>
        <v>86</v>
      </c>
      <c r="R27" s="11">
        <f>[23]Janeiro!$F$21</f>
        <v>84</v>
      </c>
      <c r="S27" s="11">
        <f>[23]Janeiro!$F$22</f>
        <v>100</v>
      </c>
      <c r="T27" s="11">
        <f>[23]Janeiro!$F$23</f>
        <v>99</v>
      </c>
      <c r="U27" s="11">
        <f>[23]Janeiro!$F$24</f>
        <v>89</v>
      </c>
      <c r="V27" s="11">
        <f>[23]Janeiro!$F$25</f>
        <v>96</v>
      </c>
      <c r="W27" s="11">
        <f>[23]Janeiro!$F$26</f>
        <v>100</v>
      </c>
      <c r="X27" s="11">
        <f>[23]Janeiro!$F$27</f>
        <v>84</v>
      </c>
      <c r="Y27" s="11">
        <f>[23]Janeiro!$F$28</f>
        <v>98</v>
      </c>
      <c r="Z27" s="11">
        <f>[23]Janeiro!$F$29</f>
        <v>100</v>
      </c>
      <c r="AA27" s="11">
        <f>[23]Janeiro!$F$30</f>
        <v>89</v>
      </c>
      <c r="AB27" s="11">
        <f>[23]Janeiro!$F$31</f>
        <v>89</v>
      </c>
      <c r="AC27" s="11">
        <f>[23]Janeiro!$F$32</f>
        <v>100</v>
      </c>
      <c r="AD27" s="11">
        <f>[23]Janeiro!$F$33</f>
        <v>95</v>
      </c>
      <c r="AE27" s="11">
        <f>[23]Janeiro!$F$34</f>
        <v>98</v>
      </c>
      <c r="AF27" s="11">
        <f>[23]Janeiro!$F$35</f>
        <v>92</v>
      </c>
      <c r="AG27" s="15">
        <f>MAX(B27:AF27)</f>
        <v>100</v>
      </c>
      <c r="AH27" s="94">
        <f>AVERAGE(B27:AF27)</f>
        <v>94.354838709677423</v>
      </c>
      <c r="AJ27" t="s">
        <v>47</v>
      </c>
    </row>
    <row r="28" spans="1:37" x14ac:dyDescent="0.2">
      <c r="A28" s="58" t="s">
        <v>9</v>
      </c>
      <c r="B28" s="11">
        <f>[24]Janeiro!$F$5</f>
        <v>87</v>
      </c>
      <c r="C28" s="11">
        <f>[24]Janeiro!$F$6</f>
        <v>95</v>
      </c>
      <c r="D28" s="11">
        <f>[24]Janeiro!$F$7</f>
        <v>93</v>
      </c>
      <c r="E28" s="11">
        <f>[24]Janeiro!$F$8</f>
        <v>85</v>
      </c>
      <c r="F28" s="11">
        <f>[24]Janeiro!$F$9</f>
        <v>96</v>
      </c>
      <c r="G28" s="11">
        <f>[24]Janeiro!$F$10</f>
        <v>95</v>
      </c>
      <c r="H28" s="11">
        <f>[24]Janeiro!$F$11</f>
        <v>95</v>
      </c>
      <c r="I28" s="11">
        <f>[24]Janeiro!$F$12</f>
        <v>96</v>
      </c>
      <c r="J28" s="11">
        <f>[24]Janeiro!$F$13</f>
        <v>89</v>
      </c>
      <c r="K28" s="11">
        <f>[24]Janeiro!$F$14</f>
        <v>96</v>
      </c>
      <c r="L28" s="11">
        <f>[24]Janeiro!$F$15</f>
        <v>91</v>
      </c>
      <c r="M28" s="11">
        <f>[24]Janeiro!$F$16</f>
        <v>94</v>
      </c>
      <c r="N28" s="11">
        <f>[24]Janeiro!$F$17</f>
        <v>93</v>
      </c>
      <c r="O28" s="11">
        <f>[24]Janeiro!$F$18</f>
        <v>89</v>
      </c>
      <c r="P28" s="11">
        <f>[24]Janeiro!$F$19</f>
        <v>85</v>
      </c>
      <c r="Q28" s="11">
        <f>[24]Janeiro!$F$20</f>
        <v>89</v>
      </c>
      <c r="R28" s="11">
        <f>[24]Janeiro!$F$21</f>
        <v>88</v>
      </c>
      <c r="S28" s="11">
        <f>[24]Janeiro!$F$22</f>
        <v>96</v>
      </c>
      <c r="T28" s="11">
        <f>[24]Janeiro!$F$23</f>
        <v>95</v>
      </c>
      <c r="U28" s="11">
        <f>[24]Janeiro!$F$24</f>
        <v>96</v>
      </c>
      <c r="V28" s="11">
        <f>[24]Janeiro!$F$25</f>
        <v>93</v>
      </c>
      <c r="W28" s="11">
        <f>[24]Janeiro!$F$26</f>
        <v>89</v>
      </c>
      <c r="X28" s="11">
        <f>[24]Janeiro!$F$27</f>
        <v>72</v>
      </c>
      <c r="Y28" s="11">
        <f>[24]Janeiro!$F$28</f>
        <v>81</v>
      </c>
      <c r="Z28" s="11">
        <f>[24]Janeiro!$F$29</f>
        <v>91</v>
      </c>
      <c r="AA28" s="11">
        <f>[24]Janeiro!$F$30</f>
        <v>87</v>
      </c>
      <c r="AB28" s="11">
        <f>[24]Janeiro!$F$31</f>
        <v>95</v>
      </c>
      <c r="AC28" s="11">
        <f>[24]Janeiro!$F$32</f>
        <v>90</v>
      </c>
      <c r="AD28" s="11">
        <f>[24]Janeiro!$F$33</f>
        <v>87</v>
      </c>
      <c r="AE28" s="11">
        <f>[24]Janeiro!$F$34</f>
        <v>88</v>
      </c>
      <c r="AF28" s="11">
        <f>[24]Janeiro!$F$35</f>
        <v>87</v>
      </c>
      <c r="AG28" s="15">
        <f>MAX(B28:AF28)</f>
        <v>96</v>
      </c>
      <c r="AH28" s="94">
        <f>AVERAGE(B28:AF28)</f>
        <v>90.41935483870968</v>
      </c>
      <c r="AJ28" t="s">
        <v>47</v>
      </c>
    </row>
    <row r="29" spans="1:37" x14ac:dyDescent="0.2">
      <c r="A29" s="58" t="s">
        <v>42</v>
      </c>
      <c r="B29" s="11">
        <f>[25]Janeiro!$F$5</f>
        <v>99</v>
      </c>
      <c r="C29" s="11">
        <f>[25]Janeiro!$F$6</f>
        <v>96</v>
      </c>
      <c r="D29" s="11">
        <f>[25]Janeiro!$F$7</f>
        <v>100</v>
      </c>
      <c r="E29" s="11">
        <f>[25]Janeiro!$F$8</f>
        <v>93</v>
      </c>
      <c r="F29" s="11">
        <f>[25]Janeiro!$F$9</f>
        <v>100</v>
      </c>
      <c r="G29" s="11">
        <f>[25]Janeiro!$F$10</f>
        <v>100</v>
      </c>
      <c r="H29" s="11">
        <f>[25]Janeiro!$F$11</f>
        <v>88</v>
      </c>
      <c r="I29" s="11">
        <f>[25]Janeiro!$F$12</f>
        <v>93</v>
      </c>
      <c r="J29" s="11">
        <f>[25]Janeiro!$F$13</f>
        <v>100</v>
      </c>
      <c r="K29" s="11">
        <f>[25]Janeiro!$F$14</f>
        <v>100</v>
      </c>
      <c r="L29" s="11">
        <f>[25]Janeiro!$F$15</f>
        <v>92</v>
      </c>
      <c r="M29" s="11">
        <f>[25]Janeiro!$F$16</f>
        <v>100</v>
      </c>
      <c r="N29" s="11">
        <f>[25]Janeiro!$F$17</f>
        <v>100</v>
      </c>
      <c r="O29" s="11">
        <f>[25]Janeiro!$F$18</f>
        <v>100</v>
      </c>
      <c r="P29" s="11">
        <f>[25]Janeiro!$F$19</f>
        <v>91</v>
      </c>
      <c r="Q29" s="11">
        <f>[25]Janeiro!$F$20</f>
        <v>87</v>
      </c>
      <c r="R29" s="11">
        <f>[25]Janeiro!$F$21</f>
        <v>91</v>
      </c>
      <c r="S29" s="11">
        <f>[25]Janeiro!$F$22</f>
        <v>100</v>
      </c>
      <c r="T29" s="11">
        <f>[25]Janeiro!$F$23</f>
        <v>99</v>
      </c>
      <c r="U29" s="11">
        <f>[25]Janeiro!$F$24</f>
        <v>90</v>
      </c>
      <c r="V29" s="11">
        <f>[25]Janeiro!$F$25</f>
        <v>94</v>
      </c>
      <c r="W29" s="11">
        <f>[25]Janeiro!$F$26</f>
        <v>100</v>
      </c>
      <c r="X29" s="11">
        <f>[25]Janeiro!$F$27</f>
        <v>100</v>
      </c>
      <c r="Y29" s="11">
        <f>[25]Janeiro!$F$28</f>
        <v>100</v>
      </c>
      <c r="Z29" s="11">
        <f>[25]Janeiro!$F$29</f>
        <v>100</v>
      </c>
      <c r="AA29" s="11">
        <f>[25]Janeiro!$F$30</f>
        <v>100</v>
      </c>
      <c r="AB29" s="11">
        <f>[25]Janeiro!$F$31</f>
        <v>89</v>
      </c>
      <c r="AC29" s="11">
        <f>[25]Janeiro!$F$32</f>
        <v>85</v>
      </c>
      <c r="AD29" s="11">
        <f>[25]Janeiro!$F$33</f>
        <v>100</v>
      </c>
      <c r="AE29" s="11">
        <f>[25]Janeiro!$F$34</f>
        <v>100</v>
      </c>
      <c r="AF29" s="11">
        <f>[25]Janeiro!$F$35</f>
        <v>100</v>
      </c>
      <c r="AG29" s="15">
        <f t="shared" ref="AG29:AG31" si="8">MAX(B29:AF29)</f>
        <v>100</v>
      </c>
      <c r="AH29" s="94">
        <f t="shared" ref="AH29:AH31" si="9">AVERAGE(B29:AF29)</f>
        <v>96.354838709677423</v>
      </c>
      <c r="AJ29" t="s">
        <v>47</v>
      </c>
    </row>
    <row r="30" spans="1:37" x14ac:dyDescent="0.2">
      <c r="A30" s="58" t="s">
        <v>10</v>
      </c>
      <c r="B30" s="11">
        <f>[26]Janeiro!$F$5</f>
        <v>96</v>
      </c>
      <c r="C30" s="11">
        <f>[26]Janeiro!$F$6</f>
        <v>93</v>
      </c>
      <c r="D30" s="11">
        <f>[26]Janeiro!$F$7</f>
        <v>90</v>
      </c>
      <c r="E30" s="11">
        <f>[26]Janeiro!$F$8</f>
        <v>91</v>
      </c>
      <c r="F30" s="11">
        <f>[26]Janeiro!$F$9</f>
        <v>98</v>
      </c>
      <c r="G30" s="11">
        <f>[26]Janeiro!$F$10</f>
        <v>98</v>
      </c>
      <c r="H30" s="11">
        <f>[26]Janeiro!$F$11</f>
        <v>94</v>
      </c>
      <c r="I30" s="11">
        <f>[26]Janeiro!$F$12</f>
        <v>96</v>
      </c>
      <c r="J30" s="11">
        <f>[26]Janeiro!$F$13</f>
        <v>90</v>
      </c>
      <c r="K30" s="11">
        <f>[26]Janeiro!$F$14</f>
        <v>93</v>
      </c>
      <c r="L30" s="11">
        <f>[26]Janeiro!$F$15</f>
        <v>92</v>
      </c>
      <c r="M30" s="11">
        <f>[26]Janeiro!$F$16</f>
        <v>93</v>
      </c>
      <c r="N30" s="11">
        <f>[26]Janeiro!$F$17</f>
        <v>93</v>
      </c>
      <c r="O30" s="11">
        <f>[26]Janeiro!$F$18</f>
        <v>88</v>
      </c>
      <c r="P30" s="11">
        <f>[26]Janeiro!$F$19</f>
        <v>96</v>
      </c>
      <c r="Q30" s="11">
        <f>[26]Janeiro!$F$20</f>
        <v>87</v>
      </c>
      <c r="R30" s="11">
        <f>[26]Janeiro!$F$21</f>
        <v>86</v>
      </c>
      <c r="S30" s="11">
        <f>[26]Janeiro!$F$22</f>
        <v>97</v>
      </c>
      <c r="T30" s="11">
        <f>[26]Janeiro!$F$23</f>
        <v>98</v>
      </c>
      <c r="U30" s="11">
        <f>[26]Janeiro!$F$24</f>
        <v>95</v>
      </c>
      <c r="V30" s="11">
        <f>[26]Janeiro!$F$25</f>
        <v>97</v>
      </c>
      <c r="W30" s="11">
        <f>[26]Janeiro!$F$26</f>
        <v>93</v>
      </c>
      <c r="X30" s="11">
        <f>[26]Janeiro!$F$27</f>
        <v>89</v>
      </c>
      <c r="Y30" s="11">
        <f>[26]Janeiro!$F$28</f>
        <v>91</v>
      </c>
      <c r="Z30" s="11">
        <f>[26]Janeiro!$F$29</f>
        <v>95</v>
      </c>
      <c r="AA30" s="11">
        <f>[26]Janeiro!$F$30</f>
        <v>93</v>
      </c>
      <c r="AB30" s="11">
        <f>[26]Janeiro!$F$31</f>
        <v>94</v>
      </c>
      <c r="AC30" s="11">
        <f>[26]Janeiro!$F$32</f>
        <v>89</v>
      </c>
      <c r="AD30" s="11">
        <f>[26]Janeiro!$F$33</f>
        <v>94</v>
      </c>
      <c r="AE30" s="11">
        <f>[26]Janeiro!$F$34</f>
        <v>95</v>
      </c>
      <c r="AF30" s="11">
        <f>[26]Janeiro!$F$35</f>
        <v>89</v>
      </c>
      <c r="AG30" s="15">
        <f t="shared" si="8"/>
        <v>98</v>
      </c>
      <c r="AH30" s="94">
        <f t="shared" si="9"/>
        <v>93</v>
      </c>
      <c r="AJ30" t="s">
        <v>47</v>
      </c>
    </row>
    <row r="31" spans="1:37" x14ac:dyDescent="0.2">
      <c r="A31" s="58" t="s">
        <v>172</v>
      </c>
      <c r="B31" s="11">
        <f>[27]Janeiro!$F$5</f>
        <v>99</v>
      </c>
      <c r="C31" s="11">
        <f>[27]Janeiro!$F$6</f>
        <v>99</v>
      </c>
      <c r="D31" s="11">
        <f>[27]Janeiro!$F$7</f>
        <v>98</v>
      </c>
      <c r="E31" s="11">
        <f>[27]Janeiro!$F$8</f>
        <v>96</v>
      </c>
      <c r="F31" s="11">
        <f>[27]Janeiro!$F$9</f>
        <v>99</v>
      </c>
      <c r="G31" s="11">
        <f>[27]Janeiro!$F$10</f>
        <v>99</v>
      </c>
      <c r="H31" s="11">
        <f>[27]Janeiro!$F$11</f>
        <v>98</v>
      </c>
      <c r="I31" s="11">
        <f>[27]Janeiro!$F$12</f>
        <v>98</v>
      </c>
      <c r="J31" s="11">
        <f>[27]Janeiro!$F$13</f>
        <v>99</v>
      </c>
      <c r="K31" s="11">
        <f>[27]Janeiro!$F$14</f>
        <v>96</v>
      </c>
      <c r="L31" s="11">
        <f>[27]Janeiro!$F$15</f>
        <v>96</v>
      </c>
      <c r="M31" s="11">
        <f>[27]Janeiro!$F$16</f>
        <v>98</v>
      </c>
      <c r="N31" s="11">
        <f>[27]Janeiro!$F$17</f>
        <v>98</v>
      </c>
      <c r="O31" s="11">
        <f>[27]Janeiro!$F$18</f>
        <v>96</v>
      </c>
      <c r="P31" s="11">
        <f>[27]Janeiro!$F$19</f>
        <v>96</v>
      </c>
      <c r="Q31" s="11">
        <f>[27]Janeiro!$F$20</f>
        <v>98</v>
      </c>
      <c r="R31" s="11">
        <f>[27]Janeiro!$F$21</f>
        <v>96</v>
      </c>
      <c r="S31" s="11">
        <f>[27]Janeiro!$F$22</f>
        <v>98</v>
      </c>
      <c r="T31" s="11">
        <f>[27]Janeiro!$F$23</f>
        <v>98</v>
      </c>
      <c r="U31" s="11">
        <f>[27]Janeiro!$F$24</f>
        <v>96</v>
      </c>
      <c r="V31" s="11">
        <f>[27]Janeiro!$F$25</f>
        <v>99</v>
      </c>
      <c r="W31" s="11">
        <f>[27]Janeiro!$F$26</f>
        <v>99</v>
      </c>
      <c r="X31" s="11">
        <f>[27]Janeiro!$F$27</f>
        <v>93</v>
      </c>
      <c r="Y31" s="11">
        <f>[27]Janeiro!$F$28</f>
        <v>94</v>
      </c>
      <c r="Z31" s="11">
        <f>[27]Janeiro!$F$29</f>
        <v>97</v>
      </c>
      <c r="AA31" s="11">
        <f>[27]Janeiro!$F$30</f>
        <v>94</v>
      </c>
      <c r="AB31" s="11">
        <f>[27]Janeiro!$F$31</f>
        <v>98</v>
      </c>
      <c r="AC31" s="11">
        <f>[27]Janeiro!$F$32</f>
        <v>96</v>
      </c>
      <c r="AD31" s="11">
        <f>[27]Janeiro!$F$33</f>
        <v>99</v>
      </c>
      <c r="AE31" s="11">
        <f>[27]Janeiro!$F$34</f>
        <v>96</v>
      </c>
      <c r="AF31" s="11">
        <f>[27]Janeiro!$F$35</f>
        <v>89</v>
      </c>
      <c r="AG31" s="15">
        <f t="shared" si="8"/>
        <v>99</v>
      </c>
      <c r="AH31" s="94">
        <f t="shared" si="9"/>
        <v>96.935483870967744</v>
      </c>
      <c r="AI31" s="12" t="s">
        <v>47</v>
      </c>
    </row>
    <row r="32" spans="1:37" x14ac:dyDescent="0.2">
      <c r="A32" s="58" t="s">
        <v>11</v>
      </c>
      <c r="B32" s="11">
        <f>[28]Janeiro!$F$5</f>
        <v>95</v>
      </c>
      <c r="C32" s="11">
        <f>[28]Janeiro!$F$6</f>
        <v>93</v>
      </c>
      <c r="D32" s="11">
        <f>[28]Janeiro!$F$7</f>
        <v>93</v>
      </c>
      <c r="E32" s="11">
        <f>[28]Janeiro!$F$8</f>
        <v>90</v>
      </c>
      <c r="F32" s="11">
        <f>[28]Janeiro!$F$9</f>
        <v>94</v>
      </c>
      <c r="G32" s="11">
        <f>[28]Janeiro!$F$10</f>
        <v>94</v>
      </c>
      <c r="H32" s="11">
        <f>[28]Janeiro!$F$11</f>
        <v>95</v>
      </c>
      <c r="I32" s="11">
        <f>[28]Janeiro!$F$12</f>
        <v>95</v>
      </c>
      <c r="J32" s="11">
        <f>[28]Janeiro!$F$13</f>
        <v>94</v>
      </c>
      <c r="K32" s="11">
        <f>[28]Janeiro!$F$14</f>
        <v>95</v>
      </c>
      <c r="L32" s="11">
        <f>[28]Janeiro!$F$15</f>
        <v>95</v>
      </c>
      <c r="M32" s="11">
        <f>[28]Janeiro!$F$16</f>
        <v>94</v>
      </c>
      <c r="N32" s="11">
        <f>[28]Janeiro!$F$17</f>
        <v>95</v>
      </c>
      <c r="O32" s="11">
        <f>[28]Janeiro!$F$18</f>
        <v>95</v>
      </c>
      <c r="P32" s="11">
        <f>[28]Janeiro!$F$19</f>
        <v>93</v>
      </c>
      <c r="Q32" s="11">
        <f>[28]Janeiro!$F$20</f>
        <v>94</v>
      </c>
      <c r="R32" s="11">
        <f>[28]Janeiro!$F$21</f>
        <v>91</v>
      </c>
      <c r="S32" s="11">
        <f>[28]Janeiro!$F$22</f>
        <v>94</v>
      </c>
      <c r="T32" s="11">
        <f>[28]Janeiro!$F$23</f>
        <v>95</v>
      </c>
      <c r="U32" s="11">
        <f>[28]Janeiro!$F$24</f>
        <v>95</v>
      </c>
      <c r="V32" s="11">
        <f>[28]Janeiro!$F$25</f>
        <v>95</v>
      </c>
      <c r="W32" s="11">
        <f>[28]Janeiro!$F$26</f>
        <v>93</v>
      </c>
      <c r="X32" s="11">
        <f>[28]Janeiro!$F$27</f>
        <v>90</v>
      </c>
      <c r="Y32" s="11">
        <f>[28]Janeiro!$F$28</f>
        <v>89</v>
      </c>
      <c r="Z32" s="11">
        <f>[28]Janeiro!$F$29</f>
        <v>93</v>
      </c>
      <c r="AA32" s="11">
        <f>[28]Janeiro!$F$30</f>
        <v>91</v>
      </c>
      <c r="AB32" s="11">
        <f>[28]Janeiro!$F$31</f>
        <v>95</v>
      </c>
      <c r="AC32" s="11">
        <f>[28]Janeiro!$F$32</f>
        <v>95</v>
      </c>
      <c r="AD32" s="11">
        <f>[28]Janeiro!$F$33</f>
        <v>95</v>
      </c>
      <c r="AE32" s="11">
        <f>[28]Janeiro!$F$34</f>
        <v>94</v>
      </c>
      <c r="AF32" s="11">
        <f>[28]Janeiro!$F$35</f>
        <v>92</v>
      </c>
      <c r="AG32" s="15">
        <f t="shared" ref="AG32:AG35" si="10">MAX(B32:AF32)</f>
        <v>95</v>
      </c>
      <c r="AH32" s="94">
        <f t="shared" ref="AH32:AH35" si="11">AVERAGE(B32:AF32)</f>
        <v>93.58064516129032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[29]Janeiro!$F$5</f>
        <v>90</v>
      </c>
      <c r="C33" s="11">
        <f>[29]Janeiro!$F$6</f>
        <v>92</v>
      </c>
      <c r="D33" s="11">
        <f>[29]Janeiro!$F$7</f>
        <v>83</v>
      </c>
      <c r="E33" s="11">
        <f>[29]Janeiro!$F$8</f>
        <v>79</v>
      </c>
      <c r="F33" s="11">
        <f>[29]Janeiro!$F$9</f>
        <v>85</v>
      </c>
      <c r="G33" s="11">
        <f>[29]Janeiro!$F$10</f>
        <v>80</v>
      </c>
      <c r="H33" s="11">
        <f>[29]Janeiro!$F$11</f>
        <v>92</v>
      </c>
      <c r="I33" s="11">
        <f>[29]Janeiro!$F$12</f>
        <v>93</v>
      </c>
      <c r="J33" s="11">
        <f>[29]Janeiro!$F$13</f>
        <v>84</v>
      </c>
      <c r="K33" s="11">
        <f>[29]Janeiro!$F$14</f>
        <v>88</v>
      </c>
      <c r="L33" s="11">
        <f>[29]Janeiro!$F$15</f>
        <v>88</v>
      </c>
      <c r="M33" s="11">
        <f>[29]Janeiro!$F$16</f>
        <v>83</v>
      </c>
      <c r="N33" s="11">
        <f>[29]Janeiro!$F$17</f>
        <v>83</v>
      </c>
      <c r="O33" s="11">
        <f>[29]Janeiro!$F$18</f>
        <v>83</v>
      </c>
      <c r="P33" s="11">
        <f>[29]Janeiro!$F$19</f>
        <v>76</v>
      </c>
      <c r="Q33" s="11">
        <f>[29]Janeiro!$F$20</f>
        <v>84</v>
      </c>
      <c r="R33" s="11">
        <f>[29]Janeiro!$F$21</f>
        <v>81</v>
      </c>
      <c r="S33" s="11">
        <f>[29]Janeiro!$F$22</f>
        <v>92</v>
      </c>
      <c r="T33" s="11">
        <f>[29]Janeiro!$F$23</f>
        <v>86</v>
      </c>
      <c r="U33" s="11">
        <f>[29]Janeiro!$F$24</f>
        <v>83</v>
      </c>
      <c r="V33" s="11">
        <f>[29]Janeiro!$F$25</f>
        <v>93</v>
      </c>
      <c r="W33" s="11">
        <f>[29]Janeiro!$F$26</f>
        <v>79</v>
      </c>
      <c r="X33" s="11">
        <f>[29]Janeiro!$F$27</f>
        <v>66</v>
      </c>
      <c r="Y33" s="11">
        <f>[29]Janeiro!$F$28</f>
        <v>74</v>
      </c>
      <c r="Z33" s="11">
        <f>[29]Janeiro!$F$29</f>
        <v>82</v>
      </c>
      <c r="AA33" s="11">
        <f>[29]Janeiro!$F$30</f>
        <v>84</v>
      </c>
      <c r="AB33" s="11">
        <f>[29]Janeiro!$F$31</f>
        <v>79</v>
      </c>
      <c r="AC33" s="11">
        <f>[29]Janeiro!$F$32</f>
        <v>87</v>
      </c>
      <c r="AD33" s="11">
        <f>[29]Janeiro!$F$33</f>
        <v>88</v>
      </c>
      <c r="AE33" s="11">
        <f>[29]Janeiro!$F$34</f>
        <v>84</v>
      </c>
      <c r="AF33" s="11">
        <f>[29]Janeiro!$F$35</f>
        <v>82</v>
      </c>
      <c r="AG33" s="15">
        <f t="shared" si="10"/>
        <v>93</v>
      </c>
      <c r="AH33" s="94">
        <f t="shared" si="11"/>
        <v>83.967741935483872</v>
      </c>
    </row>
    <row r="34" spans="1:36" x14ac:dyDescent="0.2">
      <c r="A34" s="58" t="s">
        <v>13</v>
      </c>
      <c r="B34" s="11">
        <f>[30]Janeiro!$F$5</f>
        <v>93</v>
      </c>
      <c r="C34" s="11">
        <f>[30]Janeiro!$F$6</f>
        <v>94</v>
      </c>
      <c r="D34" s="11">
        <f>[30]Janeiro!$F$7</f>
        <v>93</v>
      </c>
      <c r="E34" s="11">
        <f>[30]Janeiro!$F$8</f>
        <v>94</v>
      </c>
      <c r="F34" s="11">
        <f>[30]Janeiro!$F$9</f>
        <v>94</v>
      </c>
      <c r="G34" s="11">
        <f>[30]Janeiro!$F$10</f>
        <v>90</v>
      </c>
      <c r="H34" s="11">
        <f>[30]Janeiro!$F$11</f>
        <v>91</v>
      </c>
      <c r="I34" s="11">
        <f>[30]Janeiro!$F$12</f>
        <v>94</v>
      </c>
      <c r="J34" s="11">
        <f>[30]Janeiro!$F$13</f>
        <v>96</v>
      </c>
      <c r="K34" s="11">
        <f>[30]Janeiro!$F$14</f>
        <v>93</v>
      </c>
      <c r="L34" s="11">
        <f>[30]Janeiro!$F$15</f>
        <v>93</v>
      </c>
      <c r="M34" s="11">
        <f>[30]Janeiro!$F$16</f>
        <v>93</v>
      </c>
      <c r="N34" s="11">
        <f>[30]Janeiro!$F$17</f>
        <v>93</v>
      </c>
      <c r="O34" s="11">
        <f>[30]Janeiro!$F$18</f>
        <v>96</v>
      </c>
      <c r="P34" s="11">
        <f>[30]Janeiro!$F$19</f>
        <v>94</v>
      </c>
      <c r="Q34" s="11">
        <f>[30]Janeiro!$F$20</f>
        <v>94</v>
      </c>
      <c r="R34" s="11">
        <f>[30]Janeiro!$F$21</f>
        <v>94</v>
      </c>
      <c r="S34" s="11">
        <f>[30]Janeiro!$F$22</f>
        <v>96</v>
      </c>
      <c r="T34" s="11">
        <f>[30]Janeiro!$F$23</f>
        <v>95</v>
      </c>
      <c r="U34" s="11">
        <f>[30]Janeiro!$F$24</f>
        <v>93</v>
      </c>
      <c r="V34" s="11">
        <f>[30]Janeiro!$F$25</f>
        <v>96</v>
      </c>
      <c r="W34" s="11">
        <f>[30]Janeiro!$F$26</f>
        <v>94</v>
      </c>
      <c r="X34" s="11">
        <f>[30]Janeiro!$F$27</f>
        <v>95</v>
      </c>
      <c r="Y34" s="11">
        <f>[30]Janeiro!$F$28</f>
        <v>86</v>
      </c>
      <c r="Z34" s="11">
        <f>[30]Janeiro!$F$29</f>
        <v>87</v>
      </c>
      <c r="AA34" s="11">
        <f>[30]Janeiro!$F$30</f>
        <v>93</v>
      </c>
      <c r="AB34" s="11">
        <f>[30]Janeiro!$F$31</f>
        <v>95</v>
      </c>
      <c r="AC34" s="11">
        <f>[30]Janeiro!$F$32</f>
        <v>91</v>
      </c>
      <c r="AD34" s="11">
        <f>[30]Janeiro!$F$33</f>
        <v>95</v>
      </c>
      <c r="AE34" s="11">
        <f>[30]Janeiro!$F$34</f>
        <v>94</v>
      </c>
      <c r="AF34" s="11">
        <f>[30]Janeiro!$F$35</f>
        <v>95</v>
      </c>
      <c r="AG34" s="15">
        <f t="shared" si="10"/>
        <v>96</v>
      </c>
      <c r="AH34" s="94">
        <f t="shared" si="11"/>
        <v>93.354838709677423</v>
      </c>
      <c r="AJ34" t="s">
        <v>47</v>
      </c>
    </row>
    <row r="35" spans="1:36" x14ac:dyDescent="0.2">
      <c r="A35" s="58" t="s">
        <v>173</v>
      </c>
      <c r="B35" s="11">
        <f>[31]Janeiro!$F$5</f>
        <v>88</v>
      </c>
      <c r="C35" s="11">
        <f>[31]Janeiro!$F$6</f>
        <v>84</v>
      </c>
      <c r="D35" s="11">
        <f>[31]Janeiro!$F$7</f>
        <v>84</v>
      </c>
      <c r="E35" s="11">
        <f>[31]Janeiro!$F$8</f>
        <v>81</v>
      </c>
      <c r="F35" s="11">
        <f>[31]Janeiro!$F$9</f>
        <v>87</v>
      </c>
      <c r="G35" s="11">
        <f>[31]Janeiro!$F$10</f>
        <v>86</v>
      </c>
      <c r="H35" s="11">
        <f>[31]Janeiro!$F$11</f>
        <v>81</v>
      </c>
      <c r="I35" s="11">
        <f>[31]Janeiro!$F$12</f>
        <v>85</v>
      </c>
      <c r="J35" s="11">
        <f>[31]Janeiro!$F$13</f>
        <v>79</v>
      </c>
      <c r="K35" s="11">
        <f>[31]Janeiro!$F$14</f>
        <v>84</v>
      </c>
      <c r="L35" s="11">
        <f>[31]Janeiro!$F$15</f>
        <v>83</v>
      </c>
      <c r="M35" s="11">
        <f>[31]Janeiro!$F$16</f>
        <v>83</v>
      </c>
      <c r="N35" s="11">
        <f>[31]Janeiro!$F$17</f>
        <v>85</v>
      </c>
      <c r="O35" s="11">
        <f>[31]Janeiro!$F$18</f>
        <v>86</v>
      </c>
      <c r="P35" s="11">
        <f>[31]Janeiro!$F$19</f>
        <v>85</v>
      </c>
      <c r="Q35" s="11">
        <f>[31]Janeiro!$F$20</f>
        <v>85</v>
      </c>
      <c r="R35" s="11">
        <f>[31]Janeiro!$F$21</f>
        <v>82</v>
      </c>
      <c r="S35" s="11">
        <f>[31]Janeiro!$F$22</f>
        <v>80</v>
      </c>
      <c r="T35" s="11">
        <f>[31]Janeiro!$F$23</f>
        <v>86</v>
      </c>
      <c r="U35" s="11">
        <f>[31]Janeiro!$F$24</f>
        <v>86</v>
      </c>
      <c r="V35" s="11">
        <f>[31]Janeiro!$F$25</f>
        <v>85</v>
      </c>
      <c r="W35" s="11">
        <f>[31]Janeiro!$F$26</f>
        <v>84</v>
      </c>
      <c r="X35" s="11">
        <f>[31]Janeiro!$F$27</f>
        <v>83</v>
      </c>
      <c r="Y35" s="11">
        <f>[31]Janeiro!$F$28</f>
        <v>75</v>
      </c>
      <c r="Z35" s="11">
        <f>[31]Janeiro!$F$29</f>
        <v>84</v>
      </c>
      <c r="AA35" s="11">
        <f>[31]Janeiro!$F$30</f>
        <v>81</v>
      </c>
      <c r="AB35" s="11">
        <f>[31]Janeiro!$F$31</f>
        <v>85</v>
      </c>
      <c r="AC35" s="11">
        <f>[31]Janeiro!$F$32</f>
        <v>85</v>
      </c>
      <c r="AD35" s="11">
        <f>[31]Janeiro!$F$33</f>
        <v>84</v>
      </c>
      <c r="AE35" s="11">
        <f>[31]Janeiro!$F$34</f>
        <v>83</v>
      </c>
      <c r="AF35" s="11">
        <f>[31]Janeiro!$F$35</f>
        <v>83</v>
      </c>
      <c r="AG35" s="15">
        <f t="shared" si="10"/>
        <v>88</v>
      </c>
      <c r="AH35" s="94">
        <f t="shared" si="11"/>
        <v>83.612903225806448</v>
      </c>
      <c r="AJ35" t="s">
        <v>47</v>
      </c>
    </row>
    <row r="36" spans="1:36" x14ac:dyDescent="0.2">
      <c r="A36" s="58" t="s">
        <v>144</v>
      </c>
      <c r="B36" s="11">
        <f>[32]Janeiro!$F$5</f>
        <v>98</v>
      </c>
      <c r="C36" s="11">
        <f>[32]Janeiro!$F$6</f>
        <v>98</v>
      </c>
      <c r="D36" s="11">
        <f>[32]Janeiro!$F$7</f>
        <v>96</v>
      </c>
      <c r="E36" s="11">
        <f>[32]Janeiro!$F$8</f>
        <v>95</v>
      </c>
      <c r="F36" s="11">
        <f>[32]Janeiro!$F$9</f>
        <v>98</v>
      </c>
      <c r="G36" s="11">
        <f>[32]Janeiro!$F$10</f>
        <v>97</v>
      </c>
      <c r="H36" s="11">
        <f>[32]Janeiro!$F$11</f>
        <v>97</v>
      </c>
      <c r="I36" s="11">
        <f>[32]Janeiro!$F$12</f>
        <v>95</v>
      </c>
      <c r="J36" s="11">
        <f>[32]Janeiro!$F$13</f>
        <v>95</v>
      </c>
      <c r="K36" s="11">
        <f>[32]Janeiro!$F$14</f>
        <v>93</v>
      </c>
      <c r="L36" s="11">
        <f>[32]Janeiro!$F$15</f>
        <v>97</v>
      </c>
      <c r="M36" s="11">
        <f>[32]Janeiro!$F$16</f>
        <v>96</v>
      </c>
      <c r="N36" s="11">
        <f>[32]Janeiro!$F$17</f>
        <v>97</v>
      </c>
      <c r="O36" s="11">
        <f>[32]Janeiro!$F$18</f>
        <v>97</v>
      </c>
      <c r="P36" s="11">
        <f>[32]Janeiro!$F$19</f>
        <v>94</v>
      </c>
      <c r="Q36" s="11">
        <f>[32]Janeiro!$F$20</f>
        <v>96</v>
      </c>
      <c r="R36" s="11">
        <f>[32]Janeiro!$F$21</f>
        <v>92</v>
      </c>
      <c r="S36" s="11">
        <f>[32]Janeiro!$F$22</f>
        <v>96</v>
      </c>
      <c r="T36" s="11">
        <f>[32]Janeiro!$F$23</f>
        <v>98</v>
      </c>
      <c r="U36" s="11">
        <f>[32]Janeiro!$F$24</f>
        <v>98</v>
      </c>
      <c r="V36" s="11">
        <f>[32]Janeiro!$F$25</f>
        <v>96</v>
      </c>
      <c r="W36" s="11">
        <f>[32]Janeiro!$F$26</f>
        <v>96</v>
      </c>
      <c r="X36" s="11">
        <f>[32]Janeiro!$F$27</f>
        <v>90</v>
      </c>
      <c r="Y36" s="11">
        <f>[32]Janeiro!$F$28</f>
        <v>93</v>
      </c>
      <c r="Z36" s="11">
        <f>[32]Janeiro!$F$29</f>
        <v>97</v>
      </c>
      <c r="AA36" s="11">
        <f>[32]Janeiro!$F$30</f>
        <v>98</v>
      </c>
      <c r="AB36" s="11">
        <f>[32]Janeiro!$F$31</f>
        <v>98</v>
      </c>
      <c r="AC36" s="11">
        <f>[32]Janeiro!$F$32</f>
        <v>95</v>
      </c>
      <c r="AD36" s="11">
        <f>[32]Janeiro!$F$33</f>
        <v>96</v>
      </c>
      <c r="AE36" s="11">
        <f>[32]Janeiro!$F$34</f>
        <v>95</v>
      </c>
      <c r="AF36" s="11">
        <f>[32]Janeiro!$F$35</f>
        <v>97</v>
      </c>
      <c r="AG36" s="15">
        <f>MAX(B36:AF36)</f>
        <v>98</v>
      </c>
      <c r="AH36" s="94">
        <f>AVERAGE(B36:AF36)</f>
        <v>95.935483870967744</v>
      </c>
    </row>
    <row r="37" spans="1:36" x14ac:dyDescent="0.2">
      <c r="A37" s="58" t="s">
        <v>14</v>
      </c>
      <c r="B37" s="11">
        <f>[33]Janeiro!$F$5</f>
        <v>88</v>
      </c>
      <c r="C37" s="11">
        <f>[33]Janeiro!$F$6</f>
        <v>87</v>
      </c>
      <c r="D37" s="11">
        <f>[33]Janeiro!$F$7</f>
        <v>89</v>
      </c>
      <c r="E37" s="11">
        <f>[33]Janeiro!$F$8</f>
        <v>94</v>
      </c>
      <c r="F37" s="11">
        <f>[33]Janeiro!$F$9</f>
        <v>92</v>
      </c>
      <c r="G37" s="11">
        <f>[33]Janeiro!$F$10</f>
        <v>92</v>
      </c>
      <c r="H37" s="11">
        <f>[33]Janeiro!$F$11</f>
        <v>90</v>
      </c>
      <c r="I37" s="11">
        <f>[33]Janeiro!$F$12</f>
        <v>92</v>
      </c>
      <c r="J37" s="11">
        <f>[33]Janeiro!$F$13</f>
        <v>85</v>
      </c>
      <c r="K37" s="11">
        <f>[33]Janeiro!$F$14</f>
        <v>92</v>
      </c>
      <c r="L37" s="11">
        <f>[33]Janeiro!$F$15</f>
        <v>86</v>
      </c>
      <c r="M37" s="11">
        <f>[33]Janeiro!$F$16</f>
        <v>81</v>
      </c>
      <c r="N37" s="11">
        <f>[33]Janeiro!$F$17</f>
        <v>77</v>
      </c>
      <c r="O37" s="11">
        <f>[33]Janeiro!$F$18</f>
        <v>91</v>
      </c>
      <c r="P37" s="11">
        <f>[33]Janeiro!$F$19</f>
        <v>92</v>
      </c>
      <c r="Q37" s="11">
        <f>[33]Janeiro!$F$20</f>
        <v>89</v>
      </c>
      <c r="R37" s="11">
        <f>[33]Janeiro!$F$21</f>
        <v>89</v>
      </c>
      <c r="S37" s="11">
        <f>[33]Janeiro!$F$22</f>
        <v>90</v>
      </c>
      <c r="T37" s="11">
        <f>[33]Janeiro!$F$23</f>
        <v>88</v>
      </c>
      <c r="U37" s="11">
        <f>[33]Janeiro!$F$24</f>
        <v>93</v>
      </c>
      <c r="V37" s="11">
        <f>[33]Janeiro!$F$25</f>
        <v>91</v>
      </c>
      <c r="W37" s="11">
        <f>[33]Janeiro!$F$26</f>
        <v>90</v>
      </c>
      <c r="X37" s="11">
        <f>[33]Janeiro!$F$27</f>
        <v>88</v>
      </c>
      <c r="Y37" s="11">
        <f>[33]Janeiro!$F$28</f>
        <v>86</v>
      </c>
      <c r="Z37" s="11">
        <f>[33]Janeiro!$F$29</f>
        <v>93</v>
      </c>
      <c r="AA37" s="11">
        <f>[33]Janeiro!$F$30</f>
        <v>89</v>
      </c>
      <c r="AB37" s="11">
        <f>[33]Janeiro!$F$31</f>
        <v>93</v>
      </c>
      <c r="AC37" s="11">
        <f>[33]Janeiro!$F$32</f>
        <v>91</v>
      </c>
      <c r="AD37" s="11">
        <f>[33]Janeiro!$F$33</f>
        <v>92</v>
      </c>
      <c r="AE37" s="11">
        <f>[33]Janeiro!$F$34</f>
        <v>88</v>
      </c>
      <c r="AF37" s="11">
        <f>[33]Janeiro!$F$35</f>
        <v>85</v>
      </c>
      <c r="AG37" s="15">
        <f t="shared" ref="AG37:AG38" si="12">MAX(B37:AF37)</f>
        <v>94</v>
      </c>
      <c r="AH37" s="94">
        <f t="shared" ref="AH37:AH38" si="13">AVERAGE(B37:AF37)</f>
        <v>89.129032258064512</v>
      </c>
    </row>
    <row r="38" spans="1:36" x14ac:dyDescent="0.2">
      <c r="A38" s="58" t="s">
        <v>174</v>
      </c>
      <c r="B38" s="11">
        <f>[34]Janeiro!$F$5</f>
        <v>91</v>
      </c>
      <c r="C38" s="11">
        <f>[34]Janeiro!$F$6</f>
        <v>89</v>
      </c>
      <c r="D38" s="11">
        <f>[34]Janeiro!$F$7</f>
        <v>89</v>
      </c>
      <c r="E38" s="11">
        <f>[34]Janeiro!$F$8</f>
        <v>89</v>
      </c>
      <c r="F38" s="11">
        <f>[34]Janeiro!$F$9</f>
        <v>89</v>
      </c>
      <c r="G38" s="11">
        <f>[34]Janeiro!$F$10</f>
        <v>89</v>
      </c>
      <c r="H38" s="11">
        <f>[34]Janeiro!$F$11</f>
        <v>86</v>
      </c>
      <c r="I38" s="11">
        <f>[34]Janeiro!$F$12</f>
        <v>89</v>
      </c>
      <c r="J38" s="11">
        <f>[34]Janeiro!$F$13</f>
        <v>89</v>
      </c>
      <c r="K38" s="11">
        <f>[34]Janeiro!$F$14</f>
        <v>89</v>
      </c>
      <c r="L38" s="11">
        <f>[34]Janeiro!$F$15</f>
        <v>87</v>
      </c>
      <c r="M38" s="11">
        <f>[34]Janeiro!$F$16</f>
        <v>89</v>
      </c>
      <c r="N38" s="11">
        <f>[34]Janeiro!$F$17</f>
        <v>86</v>
      </c>
      <c r="O38" s="11">
        <f>[34]Janeiro!$F$18</f>
        <v>88</v>
      </c>
      <c r="P38" s="11">
        <f>[34]Janeiro!$F$19</f>
        <v>87</v>
      </c>
      <c r="Q38" s="11">
        <f>[34]Janeiro!$F$20</f>
        <v>87</v>
      </c>
      <c r="R38" s="11">
        <f>[34]Janeiro!$F$21</f>
        <v>88</v>
      </c>
      <c r="S38" s="11">
        <f>[34]Janeiro!$F$22</f>
        <v>85</v>
      </c>
      <c r="T38" s="11">
        <f>[34]Janeiro!$F$23</f>
        <v>87</v>
      </c>
      <c r="U38" s="11">
        <f>[34]Janeiro!$F$24</f>
        <v>87</v>
      </c>
      <c r="V38" s="11">
        <f>[34]Janeiro!$F$25</f>
        <v>88</v>
      </c>
      <c r="W38" s="11">
        <f>[34]Janeiro!$F$26</f>
        <v>87</v>
      </c>
      <c r="X38" s="11">
        <f>[34]Janeiro!$F$27</f>
        <v>87</v>
      </c>
      <c r="Y38" s="11">
        <f>[34]Janeiro!$F$28</f>
        <v>87</v>
      </c>
      <c r="Z38" s="11">
        <f>[34]Janeiro!$F$29</f>
        <v>89</v>
      </c>
      <c r="AA38" s="11">
        <f>[34]Janeiro!$F$30</f>
        <v>90</v>
      </c>
      <c r="AB38" s="11">
        <f>[34]Janeiro!$F$31</f>
        <v>90</v>
      </c>
      <c r="AC38" s="11">
        <f>[34]Janeiro!$F$32</f>
        <v>89</v>
      </c>
      <c r="AD38" s="11">
        <f>[34]Janeiro!$F$33</f>
        <v>89</v>
      </c>
      <c r="AE38" s="11">
        <f>[34]Janeiro!$F$34</f>
        <v>90</v>
      </c>
      <c r="AF38" s="11">
        <f>[34]Janeiro!$F$35</f>
        <v>90</v>
      </c>
      <c r="AG38" s="15">
        <f t="shared" si="12"/>
        <v>91</v>
      </c>
      <c r="AH38" s="94">
        <f t="shared" si="13"/>
        <v>88.258064516129039</v>
      </c>
    </row>
    <row r="39" spans="1:36" x14ac:dyDescent="0.2">
      <c r="A39" s="58" t="s">
        <v>15</v>
      </c>
      <c r="B39" s="11">
        <f>[35]Janeiro!$F$5</f>
        <v>94</v>
      </c>
      <c r="C39" s="11">
        <f>[35]Janeiro!$F$6</f>
        <v>93</v>
      </c>
      <c r="D39" s="11">
        <f>[35]Janeiro!$F$7</f>
        <v>87</v>
      </c>
      <c r="E39" s="11">
        <f>[35]Janeiro!$F$8</f>
        <v>79</v>
      </c>
      <c r="F39" s="11">
        <f>[35]Janeiro!$F$9</f>
        <v>96</v>
      </c>
      <c r="G39" s="11">
        <f>[35]Janeiro!$F$10</f>
        <v>96</v>
      </c>
      <c r="H39" s="11">
        <f>[35]Janeiro!$F$11</f>
        <v>93</v>
      </c>
      <c r="I39" s="11">
        <f>[35]Janeiro!$F$12</f>
        <v>94</v>
      </c>
      <c r="J39" s="11">
        <f>[35]Janeiro!$F$13</f>
        <v>94</v>
      </c>
      <c r="K39" s="11">
        <f>[35]Janeiro!$F$14</f>
        <v>81</v>
      </c>
      <c r="L39" s="11">
        <f>[35]Janeiro!$F$15</f>
        <v>93</v>
      </c>
      <c r="M39" s="11">
        <f>[35]Janeiro!$F$16</f>
        <v>93</v>
      </c>
      <c r="N39" s="11">
        <f>[35]Janeiro!$F$17</f>
        <v>93</v>
      </c>
      <c r="O39" s="11">
        <f>[35]Janeiro!$F$18</f>
        <v>92</v>
      </c>
      <c r="P39" s="11">
        <f>[35]Janeiro!$F$19</f>
        <v>90</v>
      </c>
      <c r="Q39" s="11">
        <f>[35]Janeiro!$F$20</f>
        <v>94</v>
      </c>
      <c r="R39" s="11">
        <f>[35]Janeiro!$F$21</f>
        <v>79</v>
      </c>
      <c r="S39" s="11">
        <f>[35]Janeiro!$F$22</f>
        <v>89</v>
      </c>
      <c r="T39" s="11">
        <f>[35]Janeiro!$F$23</f>
        <v>96</v>
      </c>
      <c r="U39" s="11">
        <f>[35]Janeiro!$F$24</f>
        <v>96</v>
      </c>
      <c r="V39" s="11">
        <f>[35]Janeiro!$F$25</f>
        <v>92</v>
      </c>
      <c r="W39" s="11">
        <f>[35]Janeiro!$F$26</f>
        <v>89</v>
      </c>
      <c r="X39" s="11">
        <f>[35]Janeiro!$F$27</f>
        <v>73</v>
      </c>
      <c r="Y39" s="11">
        <f>[35]Janeiro!$F$28</f>
        <v>94</v>
      </c>
      <c r="Z39" s="11">
        <f>[35]Janeiro!$F$29</f>
        <v>93</v>
      </c>
      <c r="AA39" s="11">
        <f>[35]Janeiro!$F$30</f>
        <v>90</v>
      </c>
      <c r="AB39" s="11">
        <f>[35]Janeiro!$F$31</f>
        <v>94</v>
      </c>
      <c r="AC39" s="11">
        <f>[35]Janeiro!$F$32</f>
        <v>94</v>
      </c>
      <c r="AD39" s="11">
        <f>[35]Janeiro!$F$33</f>
        <v>95</v>
      </c>
      <c r="AE39" s="11">
        <f>[35]Janeiro!$F$34</f>
        <v>84</v>
      </c>
      <c r="AF39" s="11">
        <f>[35]Janeiro!$F$35</f>
        <v>78</v>
      </c>
      <c r="AG39" s="15">
        <f t="shared" ref="AG39:AG41" si="14">MAX(B39:AF39)</f>
        <v>96</v>
      </c>
      <c r="AH39" s="94">
        <f t="shared" ref="AH39:AH41" si="15">AVERAGE(B39:AF39)</f>
        <v>90.258064516129039</v>
      </c>
      <c r="AI39" s="12" t="s">
        <v>47</v>
      </c>
      <c r="AJ39" t="s">
        <v>47</v>
      </c>
    </row>
    <row r="40" spans="1:36" x14ac:dyDescent="0.2">
      <c r="A40" s="58" t="s">
        <v>16</v>
      </c>
      <c r="B40" s="11">
        <f>[36]Janeiro!$F$5</f>
        <v>89</v>
      </c>
      <c r="C40" s="11">
        <f>[36]Janeiro!$F$6</f>
        <v>89</v>
      </c>
      <c r="D40" s="11">
        <f>[36]Janeiro!$F$7</f>
        <v>81</v>
      </c>
      <c r="E40" s="11">
        <f>[36]Janeiro!$F$8</f>
        <v>81</v>
      </c>
      <c r="F40" s="11">
        <f>[36]Janeiro!$F$9</f>
        <v>93</v>
      </c>
      <c r="G40" s="11">
        <f>[36]Janeiro!$F$10</f>
        <v>85</v>
      </c>
      <c r="H40" s="11">
        <f>[36]Janeiro!$F$11</f>
        <v>78</v>
      </c>
      <c r="I40" s="11">
        <f>[36]Janeiro!$F$12</f>
        <v>87</v>
      </c>
      <c r="J40" s="11">
        <f>[36]Janeiro!$F$13</f>
        <v>83</v>
      </c>
      <c r="K40" s="11">
        <f>[36]Janeiro!$F$14</f>
        <v>74</v>
      </c>
      <c r="L40" s="11">
        <f>[36]Janeiro!$F$15</f>
        <v>81</v>
      </c>
      <c r="M40" s="11">
        <f>[36]Janeiro!$F$16</f>
        <v>92</v>
      </c>
      <c r="N40" s="11">
        <f>[36]Janeiro!$F$17</f>
        <v>92</v>
      </c>
      <c r="O40" s="11">
        <f>[36]Janeiro!$F$18</f>
        <v>82</v>
      </c>
      <c r="P40" s="11">
        <f>[36]Janeiro!$F$19</f>
        <v>83</v>
      </c>
      <c r="Q40" s="11">
        <f>[36]Janeiro!$F$20</f>
        <v>76</v>
      </c>
      <c r="R40" s="11">
        <f>[36]Janeiro!$F$21</f>
        <v>74</v>
      </c>
      <c r="S40" s="11">
        <f>[36]Janeiro!$F$22</f>
        <v>77</v>
      </c>
      <c r="T40" s="11">
        <f>[36]Janeiro!$F$23</f>
        <v>86</v>
      </c>
      <c r="U40" s="11">
        <f>[36]Janeiro!$F$24</f>
        <v>85</v>
      </c>
      <c r="V40" s="11">
        <f>[36]Janeiro!$F$25</f>
        <v>86</v>
      </c>
      <c r="W40" s="11">
        <f>[36]Janeiro!$F$26</f>
        <v>84</v>
      </c>
      <c r="X40" s="11">
        <f>[36]Janeiro!$F$27</f>
        <v>75</v>
      </c>
      <c r="Y40" s="11">
        <f>[36]Janeiro!$F$28</f>
        <v>70</v>
      </c>
      <c r="Z40" s="11">
        <f>[36]Janeiro!$F$29</f>
        <v>78</v>
      </c>
      <c r="AA40" s="11">
        <f>[36]Janeiro!$F$30</f>
        <v>78</v>
      </c>
      <c r="AB40" s="11">
        <f>[36]Janeiro!$F$31</f>
        <v>83</v>
      </c>
      <c r="AC40" s="11">
        <f>[36]Janeiro!$F$32</f>
        <v>78</v>
      </c>
      <c r="AD40" s="11">
        <f>[36]Janeiro!$F$33</f>
        <v>81</v>
      </c>
      <c r="AE40" s="11">
        <f>[36]Janeiro!$F$34</f>
        <v>81</v>
      </c>
      <c r="AF40" s="11">
        <f>[36]Janeiro!$F$35</f>
        <v>76</v>
      </c>
      <c r="AG40" s="15">
        <f t="shared" si="14"/>
        <v>93</v>
      </c>
      <c r="AH40" s="94">
        <f t="shared" si="15"/>
        <v>81.870967741935488</v>
      </c>
    </row>
    <row r="41" spans="1:36" x14ac:dyDescent="0.2">
      <c r="A41" s="58" t="s">
        <v>175</v>
      </c>
      <c r="B41" s="11">
        <f>[37]Janeiro!$F$5</f>
        <v>98</v>
      </c>
      <c r="C41" s="11">
        <f>[37]Janeiro!$F$6</f>
        <v>98</v>
      </c>
      <c r="D41" s="11">
        <f>[37]Janeiro!$F$7</f>
        <v>97</v>
      </c>
      <c r="E41" s="11">
        <f>[37]Janeiro!$F$8</f>
        <v>95</v>
      </c>
      <c r="F41" s="11">
        <f>[37]Janeiro!$F$9</f>
        <v>98</v>
      </c>
      <c r="G41" s="11">
        <f>[37]Janeiro!$F$10</f>
        <v>96</v>
      </c>
      <c r="H41" s="11">
        <f>[37]Janeiro!$F$11</f>
        <v>96</v>
      </c>
      <c r="I41" s="11">
        <f>[37]Janeiro!$F$12</f>
        <v>95</v>
      </c>
      <c r="J41" s="11">
        <f>[37]Janeiro!$F$13</f>
        <v>95</v>
      </c>
      <c r="K41" s="11">
        <f>[37]Janeiro!$F$14</f>
        <v>96</v>
      </c>
      <c r="L41" s="11">
        <f>[37]Janeiro!$F$15</f>
        <v>94</v>
      </c>
      <c r="M41" s="11">
        <f>[37]Janeiro!$F$16</f>
        <v>98</v>
      </c>
      <c r="N41" s="11">
        <f>[37]Janeiro!$F$17</f>
        <v>93</v>
      </c>
      <c r="O41" s="11">
        <f>[37]Janeiro!$F$18</f>
        <v>93</v>
      </c>
      <c r="P41" s="11">
        <f>[37]Janeiro!$F$19</f>
        <v>94</v>
      </c>
      <c r="Q41" s="11">
        <f>[37]Janeiro!$F$20</f>
        <v>97</v>
      </c>
      <c r="R41" s="11">
        <f>[37]Janeiro!$F$21</f>
        <v>96</v>
      </c>
      <c r="S41" s="11">
        <f>[37]Janeiro!$F$22</f>
        <v>94</v>
      </c>
      <c r="T41" s="11">
        <f>[37]Janeiro!$F$23</f>
        <v>98</v>
      </c>
      <c r="U41" s="11">
        <f>[37]Janeiro!$F$24</f>
        <v>97</v>
      </c>
      <c r="V41" s="11">
        <f>[37]Janeiro!$F$25</f>
        <v>98</v>
      </c>
      <c r="W41" s="11">
        <f>[37]Janeiro!$F$26</f>
        <v>96</v>
      </c>
      <c r="X41" s="11">
        <f>[37]Janeiro!$F$27</f>
        <v>96</v>
      </c>
      <c r="Y41" s="11">
        <f>[37]Janeiro!$F$28</f>
        <v>98</v>
      </c>
      <c r="Z41" s="11">
        <f>[37]Janeiro!$F$29</f>
        <v>99</v>
      </c>
      <c r="AA41" s="11">
        <f>[37]Janeiro!$F$30</f>
        <v>98</v>
      </c>
      <c r="AB41" s="11">
        <f>[37]Janeiro!$F$31</f>
        <v>98</v>
      </c>
      <c r="AC41" s="11">
        <f>[37]Janeiro!$F$32</f>
        <v>96</v>
      </c>
      <c r="AD41" s="11">
        <f>[37]Janeiro!$F$33</f>
        <v>99</v>
      </c>
      <c r="AE41" s="11">
        <f>[37]Janeiro!$F$34</f>
        <v>97</v>
      </c>
      <c r="AF41" s="11">
        <f>[37]Janeiro!$F$35</f>
        <v>96</v>
      </c>
      <c r="AG41" s="15">
        <f t="shared" si="14"/>
        <v>99</v>
      </c>
      <c r="AH41" s="94">
        <f t="shared" si="15"/>
        <v>96.41935483870968</v>
      </c>
    </row>
    <row r="42" spans="1:36" x14ac:dyDescent="0.2">
      <c r="A42" s="58" t="s">
        <v>17</v>
      </c>
      <c r="B42" s="11">
        <f>[38]Janeiro!$F$5</f>
        <v>97</v>
      </c>
      <c r="C42" s="11">
        <f>[38]Janeiro!$F$6</f>
        <v>98</v>
      </c>
      <c r="D42" s="11">
        <f>[38]Janeiro!$F$7</f>
        <v>98</v>
      </c>
      <c r="E42" s="11">
        <f>[38]Janeiro!$F$8</f>
        <v>95</v>
      </c>
      <c r="F42" s="11">
        <f>[38]Janeiro!$F$9</f>
        <v>100</v>
      </c>
      <c r="G42" s="11">
        <f>[38]Janeiro!$F$10</f>
        <v>98</v>
      </c>
      <c r="H42" s="11">
        <f>[38]Janeiro!$F$11</f>
        <v>100</v>
      </c>
      <c r="I42" s="11">
        <f>[38]Janeiro!$F$12</f>
        <v>98</v>
      </c>
      <c r="J42" s="11">
        <f>[38]Janeiro!$F$13</f>
        <v>98</v>
      </c>
      <c r="K42" s="11">
        <f>[38]Janeiro!$F$14</f>
        <v>99</v>
      </c>
      <c r="L42" s="11">
        <f>[38]Janeiro!$F$15</f>
        <v>98</v>
      </c>
      <c r="M42" s="11">
        <f>[38]Janeiro!$F$16</f>
        <v>100</v>
      </c>
      <c r="N42" s="11">
        <f>[38]Janeiro!$F$17</f>
        <v>99</v>
      </c>
      <c r="O42" s="11">
        <f>[38]Janeiro!$F$18</f>
        <v>100</v>
      </c>
      <c r="P42" s="11">
        <f>[38]Janeiro!$F$19</f>
        <v>99</v>
      </c>
      <c r="Q42" s="11">
        <f>[38]Janeiro!$F$20</f>
        <v>98</v>
      </c>
      <c r="R42" s="11">
        <f>[38]Janeiro!$F$21</f>
        <v>98</v>
      </c>
      <c r="S42" s="11">
        <f>[38]Janeiro!$F$22</f>
        <v>97</v>
      </c>
      <c r="T42" s="11">
        <f>[38]Janeiro!$F$23</f>
        <v>99</v>
      </c>
      <c r="U42" s="11">
        <f>[38]Janeiro!$F$24</f>
        <v>100</v>
      </c>
      <c r="V42" s="11">
        <f>[38]Janeiro!$F$25</f>
        <v>100</v>
      </c>
      <c r="W42" s="11">
        <f>[38]Janeiro!$F$26</f>
        <v>100</v>
      </c>
      <c r="X42" s="11">
        <f>[38]Janeiro!$F$27</f>
        <v>97</v>
      </c>
      <c r="Y42" s="11">
        <f>[38]Janeiro!$F$28</f>
        <v>94</v>
      </c>
      <c r="Z42" s="11">
        <f>[38]Janeiro!$F$29</f>
        <v>100</v>
      </c>
      <c r="AA42" s="11">
        <f>[38]Janeiro!$F$30</f>
        <v>99</v>
      </c>
      <c r="AB42" s="11">
        <f>[38]Janeiro!$F$31</f>
        <v>100</v>
      </c>
      <c r="AC42" s="11">
        <f>[38]Janeiro!$F$32</f>
        <v>97</v>
      </c>
      <c r="AD42" s="11">
        <f>[38]Janeiro!$F$33</f>
        <v>100</v>
      </c>
      <c r="AE42" s="11">
        <f>[38]Janeiro!$F$34</f>
        <v>100</v>
      </c>
      <c r="AF42" s="11">
        <f>[38]Janeiro!$F$35</f>
        <v>99</v>
      </c>
      <c r="AG42" s="15">
        <f t="shared" ref="AG42:AG43" si="16">MAX(B42:AF42)</f>
        <v>100</v>
      </c>
      <c r="AH42" s="94">
        <f t="shared" ref="AH42:AH43" si="17">AVERAGE(B42:AF42)</f>
        <v>98.548387096774192</v>
      </c>
    </row>
    <row r="43" spans="1:36" x14ac:dyDescent="0.2">
      <c r="A43" s="58" t="s">
        <v>157</v>
      </c>
      <c r="B43" s="11">
        <f>[39]Janeiro!$F$5</f>
        <v>97</v>
      </c>
      <c r="C43" s="11">
        <f>[39]Janeiro!$F$6</f>
        <v>95</v>
      </c>
      <c r="D43" s="11">
        <f>[39]Janeiro!$F$7</f>
        <v>96</v>
      </c>
      <c r="E43" s="11">
        <f>[39]Janeiro!$F$8</f>
        <v>97</v>
      </c>
      <c r="F43" s="11">
        <f>[39]Janeiro!$F$9</f>
        <v>96</v>
      </c>
      <c r="G43" s="11">
        <f>[39]Janeiro!$F$10</f>
        <v>96</v>
      </c>
      <c r="H43" s="11">
        <f>[39]Janeiro!$F$11</f>
        <v>97</v>
      </c>
      <c r="I43" s="11">
        <f>[39]Janeiro!$F$12</f>
        <v>97</v>
      </c>
      <c r="J43" s="11">
        <f>[39]Janeiro!$F$13</f>
        <v>97</v>
      </c>
      <c r="K43" s="11">
        <f>[39]Janeiro!$F$14</f>
        <v>96</v>
      </c>
      <c r="L43" s="11">
        <f>[39]Janeiro!$F$15</f>
        <v>97</v>
      </c>
      <c r="M43" s="11">
        <f>[39]Janeiro!$F$16</f>
        <v>97</v>
      </c>
      <c r="N43" s="11">
        <f>[39]Janeiro!$F$17</f>
        <v>96</v>
      </c>
      <c r="O43" s="11">
        <f>[39]Janeiro!$F$18</f>
        <v>93</v>
      </c>
      <c r="P43" s="11">
        <f>[39]Janeiro!$F$19</f>
        <v>96</v>
      </c>
      <c r="Q43" s="11">
        <f>[39]Janeiro!$F$20</f>
        <v>98</v>
      </c>
      <c r="R43" s="11">
        <f>[39]Janeiro!$F$21</f>
        <v>95</v>
      </c>
      <c r="S43" s="11">
        <f>[39]Janeiro!$F$22</f>
        <v>95</v>
      </c>
      <c r="T43" s="11">
        <f>[39]Janeiro!$F$23</f>
        <v>98</v>
      </c>
      <c r="U43" s="11">
        <f>[39]Janeiro!$F$24</f>
        <v>98</v>
      </c>
      <c r="V43" s="11">
        <f>[39]Janeiro!$F$25</f>
        <v>98</v>
      </c>
      <c r="W43" s="11">
        <f>[39]Janeiro!$F$26</f>
        <v>98</v>
      </c>
      <c r="X43" s="11">
        <f>[39]Janeiro!$F$27</f>
        <v>96</v>
      </c>
      <c r="Y43" s="11">
        <f>[39]Janeiro!$F$28</f>
        <v>96</v>
      </c>
      <c r="Z43" s="11">
        <f>[39]Janeiro!$F$29</f>
        <v>98</v>
      </c>
      <c r="AA43" s="11">
        <f>[39]Janeiro!$F$30</f>
        <v>97</v>
      </c>
      <c r="AB43" s="11">
        <f>[39]Janeiro!$F$31</f>
        <v>98</v>
      </c>
      <c r="AC43" s="11">
        <f>[39]Janeiro!$F$32</f>
        <v>92</v>
      </c>
      <c r="AD43" s="11">
        <f>[39]Janeiro!$F$33</f>
        <v>98</v>
      </c>
      <c r="AE43" s="11">
        <f>[39]Janeiro!$F$34</f>
        <v>96</v>
      </c>
      <c r="AF43" s="11">
        <f>[39]Janeiro!$F$35</f>
        <v>98</v>
      </c>
      <c r="AG43" s="15">
        <f t="shared" si="16"/>
        <v>98</v>
      </c>
      <c r="AH43" s="94">
        <f t="shared" si="17"/>
        <v>96.516129032258064</v>
      </c>
    </row>
    <row r="44" spans="1:36" x14ac:dyDescent="0.2">
      <c r="A44" s="58" t="s">
        <v>18</v>
      </c>
      <c r="B44" s="11">
        <f>[40]Janeiro!$F$5</f>
        <v>98</v>
      </c>
      <c r="C44" s="11">
        <f>[40]Janeiro!$F$6</f>
        <v>97</v>
      </c>
      <c r="D44" s="11">
        <f>[40]Janeiro!$F$7</f>
        <v>91</v>
      </c>
      <c r="E44" s="11">
        <f>[40]Janeiro!$F$8</f>
        <v>93</v>
      </c>
      <c r="F44" s="11">
        <f>[40]Janeiro!$F$9</f>
        <v>95</v>
      </c>
      <c r="G44" s="11">
        <f>[40]Janeiro!$F$10</f>
        <v>97</v>
      </c>
      <c r="H44" s="11">
        <f>[40]Janeiro!$F$11</f>
        <v>94</v>
      </c>
      <c r="I44" s="11">
        <f>[40]Janeiro!$F$12</f>
        <v>96</v>
      </c>
      <c r="J44" s="11">
        <f>[40]Janeiro!$F$13</f>
        <v>92</v>
      </c>
      <c r="K44" s="11">
        <f>[40]Janeiro!$F$14</f>
        <v>94</v>
      </c>
      <c r="L44" s="11">
        <f>[40]Janeiro!$F$15</f>
        <v>94</v>
      </c>
      <c r="M44" s="11">
        <f>[40]Janeiro!$F$16</f>
        <v>97</v>
      </c>
      <c r="N44" s="11">
        <f>[40]Janeiro!$F$17</f>
        <v>93</v>
      </c>
      <c r="O44" s="11">
        <f>[40]Janeiro!$F$18</f>
        <v>93</v>
      </c>
      <c r="P44" s="11">
        <f>[40]Janeiro!$F$19</f>
        <v>95</v>
      </c>
      <c r="Q44" s="11">
        <f>[40]Janeiro!$F$20</f>
        <v>93</v>
      </c>
      <c r="R44" s="11">
        <f>[40]Janeiro!$F$21</f>
        <v>93</v>
      </c>
      <c r="S44" s="11">
        <f>[40]Janeiro!$F$22</f>
        <v>86</v>
      </c>
      <c r="T44" s="11">
        <f>[40]Janeiro!$F$23</f>
        <v>92</v>
      </c>
      <c r="U44" s="11">
        <f>[40]Janeiro!$F$24</f>
        <v>97</v>
      </c>
      <c r="V44" s="11">
        <f>[40]Janeiro!$F$25</f>
        <v>97</v>
      </c>
      <c r="W44" s="11">
        <f>[40]Janeiro!$F$26</f>
        <v>93</v>
      </c>
      <c r="X44" s="11">
        <f>[40]Janeiro!$F$27</f>
        <v>92</v>
      </c>
      <c r="Y44" s="11">
        <f>[40]Janeiro!$F$28</f>
        <v>95</v>
      </c>
      <c r="Z44" s="11">
        <f>[40]Janeiro!$F$29</f>
        <v>93</v>
      </c>
      <c r="AA44" s="11">
        <f>[40]Janeiro!$F$30</f>
        <v>98</v>
      </c>
      <c r="AB44" s="11">
        <f>[40]Janeiro!$F$31</f>
        <v>99</v>
      </c>
      <c r="AC44" s="11">
        <f>[40]Janeiro!$F$32</f>
        <v>95</v>
      </c>
      <c r="AD44" s="11">
        <f>[40]Janeiro!$F$33</f>
        <v>95</v>
      </c>
      <c r="AE44" s="11">
        <f>[40]Janeiro!$F$34</f>
        <v>93</v>
      </c>
      <c r="AF44" s="11">
        <f>[40]Janeiro!$F$35</f>
        <v>94</v>
      </c>
      <c r="AG44" s="15">
        <f t="shared" ref="AG44:AG45" si="18">MAX(B44:AF44)</f>
        <v>99</v>
      </c>
      <c r="AH44" s="94">
        <f t="shared" ref="AH44:AH45" si="19">AVERAGE(B44:AF44)</f>
        <v>94.322580645161295</v>
      </c>
      <c r="AJ44" t="s">
        <v>47</v>
      </c>
    </row>
    <row r="45" spans="1:36" x14ac:dyDescent="0.2">
      <c r="A45" s="58" t="s">
        <v>162</v>
      </c>
      <c r="B45" s="11">
        <f>[41]Janeiro!$F$5</f>
        <v>96</v>
      </c>
      <c r="C45" s="11">
        <f>[41]Janeiro!$F$6</f>
        <v>95</v>
      </c>
      <c r="D45" s="11">
        <f>[41]Janeiro!$F$7</f>
        <v>95</v>
      </c>
      <c r="E45" s="11">
        <f>[41]Janeiro!$F$8</f>
        <v>94</v>
      </c>
      <c r="F45" s="11">
        <f>[41]Janeiro!$F$9</f>
        <v>97</v>
      </c>
      <c r="G45" s="11">
        <f>[41]Janeiro!$F$10</f>
        <v>98</v>
      </c>
      <c r="H45" s="11">
        <f>[41]Janeiro!$F$11</f>
        <v>95</v>
      </c>
      <c r="I45" s="11">
        <f>[41]Janeiro!$F$12</f>
        <v>98</v>
      </c>
      <c r="J45" s="11">
        <f>[41]Janeiro!$F$13</f>
        <v>90</v>
      </c>
      <c r="K45" s="11">
        <f>[41]Janeiro!$F$14</f>
        <v>95</v>
      </c>
      <c r="L45" s="11">
        <f>[41]Janeiro!$F$15</f>
        <v>93</v>
      </c>
      <c r="M45" s="11">
        <f>[41]Janeiro!$F$16</f>
        <v>93</v>
      </c>
      <c r="N45" s="11">
        <f>[41]Janeiro!$F$17</f>
        <v>95</v>
      </c>
      <c r="O45" s="11">
        <f>[41]Janeiro!$F$18</f>
        <v>94</v>
      </c>
      <c r="P45" s="11">
        <f>[41]Janeiro!$F$19</f>
        <v>95</v>
      </c>
      <c r="Q45" s="11">
        <f>[41]Janeiro!$F$20</f>
        <v>92</v>
      </c>
      <c r="R45" s="11">
        <f>[41]Janeiro!$F$21</f>
        <v>94</v>
      </c>
      <c r="S45" s="11">
        <f>[41]Janeiro!$F$22</f>
        <v>93</v>
      </c>
      <c r="T45" s="11">
        <f>[41]Janeiro!$F$23</f>
        <v>93</v>
      </c>
      <c r="U45" s="11">
        <f>[41]Janeiro!$F$24</f>
        <v>97</v>
      </c>
      <c r="V45" s="11">
        <f>[41]Janeiro!$F$25</f>
        <v>93</v>
      </c>
      <c r="W45" s="11">
        <f>[41]Janeiro!$F$26</f>
        <v>94</v>
      </c>
      <c r="X45" s="11">
        <f>[41]Janeiro!$F$27</f>
        <v>91</v>
      </c>
      <c r="Y45" s="11">
        <f>[41]Janeiro!$F$28</f>
        <v>94</v>
      </c>
      <c r="Z45" s="11">
        <f>[41]Janeiro!$F$29</f>
        <v>98</v>
      </c>
      <c r="AA45" s="11">
        <f>[41]Janeiro!$F$30</f>
        <v>96</v>
      </c>
      <c r="AB45" s="11">
        <f>[41]Janeiro!$F$31</f>
        <v>97</v>
      </c>
      <c r="AC45" s="11">
        <f>[41]Janeiro!$F$32</f>
        <v>95</v>
      </c>
      <c r="AD45" s="11">
        <f>[41]Janeiro!$F$33</f>
        <v>94</v>
      </c>
      <c r="AE45" s="11">
        <f>[41]Janeiro!$F$34</f>
        <v>93</v>
      </c>
      <c r="AF45" s="11">
        <f>[41]Janeiro!$F$35</f>
        <v>91</v>
      </c>
      <c r="AG45" s="15">
        <f t="shared" si="18"/>
        <v>98</v>
      </c>
      <c r="AH45" s="94">
        <f t="shared" si="19"/>
        <v>94.451612903225808</v>
      </c>
      <c r="AJ45" t="s">
        <v>47</v>
      </c>
    </row>
    <row r="46" spans="1:36" x14ac:dyDescent="0.2">
      <c r="A46" s="58" t="s">
        <v>19</v>
      </c>
      <c r="B46" s="11">
        <f>[42]Janeiro!$F$5</f>
        <v>95</v>
      </c>
      <c r="C46" s="11">
        <f>[42]Janeiro!$F$6</f>
        <v>96</v>
      </c>
      <c r="D46" s="11">
        <f>[42]Janeiro!$F$7</f>
        <v>94</v>
      </c>
      <c r="E46" s="11">
        <f>[42]Janeiro!$F$8</f>
        <v>92</v>
      </c>
      <c r="F46" s="11">
        <f>[42]Janeiro!$F$9</f>
        <v>96</v>
      </c>
      <c r="G46" s="11">
        <f>[42]Janeiro!$F$10</f>
        <v>95</v>
      </c>
      <c r="H46" s="11">
        <f>[42]Janeiro!$F$11</f>
        <v>96</v>
      </c>
      <c r="I46" s="11">
        <f>[42]Janeiro!$F$12</f>
        <v>96</v>
      </c>
      <c r="J46" s="11">
        <f>[42]Janeiro!$F$13</f>
        <v>95</v>
      </c>
      <c r="K46" s="11">
        <f>[42]Janeiro!$F$14</f>
        <v>92</v>
      </c>
      <c r="L46" s="11">
        <f>[42]Janeiro!$F$15</f>
        <v>91</v>
      </c>
      <c r="M46" s="11">
        <f>[42]Janeiro!$F$16</f>
        <v>94</v>
      </c>
      <c r="N46" s="11">
        <f>[42]Janeiro!$F$17</f>
        <v>94</v>
      </c>
      <c r="O46" s="11">
        <f>[42]Janeiro!$F$18</f>
        <v>92</v>
      </c>
      <c r="P46" s="11">
        <f>[42]Janeiro!$F$19</f>
        <v>92</v>
      </c>
      <c r="Q46" s="11">
        <f>[42]Janeiro!$F$20</f>
        <v>92</v>
      </c>
      <c r="R46" s="11">
        <f>[42]Janeiro!$F$21</f>
        <v>86</v>
      </c>
      <c r="S46" s="11">
        <f>[42]Janeiro!$F$22</f>
        <v>93</v>
      </c>
      <c r="T46" s="11">
        <f>[42]Janeiro!$F$23</f>
        <v>96</v>
      </c>
      <c r="U46" s="11">
        <f>[42]Janeiro!$F$24</f>
        <v>92</v>
      </c>
      <c r="V46" s="11">
        <f>[42]Janeiro!$F$25</f>
        <v>89</v>
      </c>
      <c r="W46" s="11">
        <f>[42]Janeiro!$F$26</f>
        <v>94</v>
      </c>
      <c r="X46" s="11">
        <f>[42]Janeiro!$F$27</f>
        <v>89</v>
      </c>
      <c r="Y46" s="11">
        <f>[42]Janeiro!$F$28</f>
        <v>90</v>
      </c>
      <c r="Z46" s="11">
        <f>[42]Janeiro!$F$29</f>
        <v>95</v>
      </c>
      <c r="AA46" s="11">
        <f>[42]Janeiro!$F$30</f>
        <v>91</v>
      </c>
      <c r="AB46" s="11">
        <f>[42]Janeiro!$F$31</f>
        <v>90</v>
      </c>
      <c r="AC46" s="11">
        <f>[42]Janeiro!$F$32</f>
        <v>91</v>
      </c>
      <c r="AD46" s="11">
        <f>[42]Janeiro!$F$33</f>
        <v>94</v>
      </c>
      <c r="AE46" s="11">
        <f>[42]Janeiro!$F$34</f>
        <v>90</v>
      </c>
      <c r="AF46" s="11">
        <f>[42]Janeiro!$F$35</f>
        <v>89</v>
      </c>
      <c r="AG46" s="15">
        <f t="shared" ref="AG46" si="20">MAX(B46:AF46)</f>
        <v>96</v>
      </c>
      <c r="AH46" s="94">
        <f>AVERAGE(B46:AF46)</f>
        <v>92.612903225806448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[43]Janeiro!$F$5</f>
        <v>94</v>
      </c>
      <c r="C47" s="11">
        <f>[43]Janeiro!$F$6</f>
        <v>94</v>
      </c>
      <c r="D47" s="11">
        <f>[43]Janeiro!$F$7</f>
        <v>85</v>
      </c>
      <c r="E47" s="11">
        <f>[43]Janeiro!$F$8</f>
        <v>83</v>
      </c>
      <c r="F47" s="11">
        <f>[43]Janeiro!$F$9</f>
        <v>95</v>
      </c>
      <c r="G47" s="11">
        <f>[43]Janeiro!$F$10</f>
        <v>92</v>
      </c>
      <c r="H47" s="11">
        <f>[43]Janeiro!$F$11</f>
        <v>95</v>
      </c>
      <c r="I47" s="11">
        <f>[43]Janeiro!$F$12</f>
        <v>91</v>
      </c>
      <c r="J47" s="11">
        <f>[43]Janeiro!$F$13</f>
        <v>90</v>
      </c>
      <c r="K47" s="11">
        <f>[43]Janeiro!$F$14</f>
        <v>92</v>
      </c>
      <c r="L47" s="11">
        <f>[43]Janeiro!$F$15</f>
        <v>92</v>
      </c>
      <c r="M47" s="11">
        <f>[43]Janeiro!$F$16</f>
        <v>92</v>
      </c>
      <c r="N47" s="11">
        <f>[43]Janeiro!$F$17</f>
        <v>91</v>
      </c>
      <c r="O47" s="11">
        <f>[43]Janeiro!$F$18</f>
        <v>90</v>
      </c>
      <c r="P47" s="11">
        <f>[43]Janeiro!$F$19</f>
        <v>86</v>
      </c>
      <c r="Q47" s="11">
        <f>[43]Janeiro!$F$20</f>
        <v>86</v>
      </c>
      <c r="R47" s="11">
        <f>[43]Janeiro!$F$21</f>
        <v>82</v>
      </c>
      <c r="S47" s="11">
        <f>[43]Janeiro!$F$22</f>
        <v>92</v>
      </c>
      <c r="T47" s="11">
        <f>[43]Janeiro!$F$23</f>
        <v>95</v>
      </c>
      <c r="U47" s="11">
        <f>[43]Janeiro!$F$24</f>
        <v>95</v>
      </c>
      <c r="V47" s="11">
        <f>[43]Janeiro!$F$25</f>
        <v>94</v>
      </c>
      <c r="W47" s="11">
        <f>[43]Janeiro!$F$26</f>
        <v>88</v>
      </c>
      <c r="X47" s="11">
        <f>[43]Janeiro!$F$27</f>
        <v>84</v>
      </c>
      <c r="Y47" s="11">
        <f>[43]Janeiro!$F$28</f>
        <v>94</v>
      </c>
      <c r="Z47" s="11">
        <f>[43]Janeiro!$F$29</f>
        <v>94</v>
      </c>
      <c r="AA47" s="11">
        <f>[43]Janeiro!$F$30</f>
        <v>84</v>
      </c>
      <c r="AB47" s="11">
        <f>[43]Janeiro!$F$31</f>
        <v>94</v>
      </c>
      <c r="AC47" s="11">
        <f>[43]Janeiro!$F$32</f>
        <v>93</v>
      </c>
      <c r="AD47" s="11">
        <f>[43]Janeiro!$F$33</f>
        <v>93</v>
      </c>
      <c r="AE47" s="11">
        <f>[43]Janeiro!$F$34</f>
        <v>84</v>
      </c>
      <c r="AF47" s="11">
        <f>[43]Janeiro!$F$35</f>
        <v>90</v>
      </c>
      <c r="AG47" s="15">
        <f>MAX(B47:AF47)</f>
        <v>95</v>
      </c>
      <c r="AH47" s="94">
        <f t="shared" ref="AH47" si="21">AVERAGE(B47:AF47)</f>
        <v>90.451612903225808</v>
      </c>
      <c r="AJ47" t="s">
        <v>47</v>
      </c>
    </row>
    <row r="48" spans="1:36" x14ac:dyDescent="0.2">
      <c r="A48" s="58" t="s">
        <v>44</v>
      </c>
      <c r="B48" s="11">
        <f>[44]Janeiro!$F$5</f>
        <v>97</v>
      </c>
      <c r="C48" s="11">
        <f>[44]Janeiro!$F$6</f>
        <v>93</v>
      </c>
      <c r="D48" s="11">
        <f>[44]Janeiro!$F$7</f>
        <v>88</v>
      </c>
      <c r="E48" s="11">
        <f>[44]Janeiro!$F$8</f>
        <v>88</v>
      </c>
      <c r="F48" s="11">
        <f>[44]Janeiro!$F$9</f>
        <v>93</v>
      </c>
      <c r="G48" s="11">
        <f>[44]Janeiro!$F$10</f>
        <v>92</v>
      </c>
      <c r="H48" s="11">
        <f>[44]Janeiro!$F$11</f>
        <v>90</v>
      </c>
      <c r="I48" s="11">
        <f>[44]Janeiro!$F$12</f>
        <v>92</v>
      </c>
      <c r="J48" s="11">
        <f>[44]Janeiro!$F$13</f>
        <v>92</v>
      </c>
      <c r="K48" s="11">
        <f>[44]Janeiro!$F$14</f>
        <v>92</v>
      </c>
      <c r="L48" s="11">
        <f>[44]Janeiro!$F$15</f>
        <v>94</v>
      </c>
      <c r="M48" s="11">
        <f>[44]Janeiro!$F$16</f>
        <v>94</v>
      </c>
      <c r="N48" s="11">
        <f>[44]Janeiro!$F$17</f>
        <v>98</v>
      </c>
      <c r="O48" s="11">
        <f>[44]Janeiro!$F$18</f>
        <v>90</v>
      </c>
      <c r="P48" s="11">
        <f>[44]Janeiro!$F$19</f>
        <v>92</v>
      </c>
      <c r="Q48" s="11">
        <f>[44]Janeiro!$F$20</f>
        <v>89</v>
      </c>
      <c r="R48" s="11">
        <f>[44]Janeiro!$F$21</f>
        <v>88</v>
      </c>
      <c r="S48" s="11">
        <f>[44]Janeiro!$F$22</f>
        <v>88</v>
      </c>
      <c r="T48" s="11">
        <f>[44]Janeiro!$F$23</f>
        <v>97</v>
      </c>
      <c r="U48" s="11">
        <f>[44]Janeiro!$F$24</f>
        <v>95</v>
      </c>
      <c r="V48" s="11">
        <f>[44]Janeiro!$F$25</f>
        <v>92</v>
      </c>
      <c r="W48" s="11">
        <f>[44]Janeiro!$F$26</f>
        <v>85</v>
      </c>
      <c r="X48" s="11">
        <f>[44]Janeiro!$F$27</f>
        <v>91</v>
      </c>
      <c r="Y48" s="11">
        <f>[44]Janeiro!$F$28</f>
        <v>94</v>
      </c>
      <c r="Z48" s="11">
        <f>[44]Janeiro!$F$29</f>
        <v>92</v>
      </c>
      <c r="AA48" s="11">
        <f>[44]Janeiro!$F$30</f>
        <v>91</v>
      </c>
      <c r="AB48" s="11">
        <f>[44]Janeiro!$F$31</f>
        <v>95</v>
      </c>
      <c r="AC48" s="11">
        <f>[44]Janeiro!$F$32</f>
        <v>93</v>
      </c>
      <c r="AD48" s="11">
        <f>[44]Janeiro!$F$33</f>
        <v>91</v>
      </c>
      <c r="AE48" s="11">
        <f>[44]Janeiro!$F$34</f>
        <v>93</v>
      </c>
      <c r="AF48" s="11">
        <f>[44]Janeiro!$F$35</f>
        <v>93</v>
      </c>
      <c r="AG48" s="15">
        <f>MAX(B48:AF48)</f>
        <v>98</v>
      </c>
      <c r="AH48" s="94">
        <f>AVERAGE(B48:AF48)</f>
        <v>92</v>
      </c>
      <c r="AI48" s="12" t="s">
        <v>47</v>
      </c>
      <c r="AJ48" t="s">
        <v>47</v>
      </c>
    </row>
    <row r="49" spans="1:36" x14ac:dyDescent="0.2">
      <c r="A49" s="58" t="s">
        <v>20</v>
      </c>
      <c r="B49" s="11">
        <f>[45]Janeiro!$F$5</f>
        <v>100</v>
      </c>
      <c r="C49" s="11">
        <f>[45]Janeiro!$F$6</f>
        <v>99</v>
      </c>
      <c r="D49" s="11">
        <f>[45]Janeiro!$F$7</f>
        <v>91</v>
      </c>
      <c r="E49" s="11">
        <f>[45]Janeiro!$F$8</f>
        <v>89</v>
      </c>
      <c r="F49" s="11">
        <f>[45]Janeiro!$F$9</f>
        <v>100</v>
      </c>
      <c r="G49" s="11">
        <f>[45]Janeiro!$F$10</f>
        <v>100</v>
      </c>
      <c r="H49" s="11">
        <f>[45]Janeiro!$F$11</f>
        <v>98</v>
      </c>
      <c r="I49" s="11">
        <f>[45]Janeiro!$F$12</f>
        <v>99</v>
      </c>
      <c r="J49" s="11">
        <f>[45]Janeiro!$F$13</f>
        <v>87</v>
      </c>
      <c r="K49" s="11">
        <f>[45]Janeiro!$F$14</f>
        <v>98</v>
      </c>
      <c r="L49" s="11">
        <f>[45]Janeiro!$F$15</f>
        <v>89</v>
      </c>
      <c r="M49" s="11">
        <f>[45]Janeiro!$F$16</f>
        <v>88</v>
      </c>
      <c r="N49" s="11">
        <f>[45]Janeiro!$F$17</f>
        <v>90</v>
      </c>
      <c r="O49" s="11">
        <f>[45]Janeiro!$F$18</f>
        <v>85</v>
      </c>
      <c r="P49" s="11">
        <f>[45]Janeiro!$F$19</f>
        <v>89</v>
      </c>
      <c r="Q49" s="11">
        <f>[45]Janeiro!$F$20</f>
        <v>80</v>
      </c>
      <c r="R49" s="11">
        <f>[45]Janeiro!$F$21</f>
        <v>89</v>
      </c>
      <c r="S49" s="11">
        <f>[45]Janeiro!$F$22</f>
        <v>94</v>
      </c>
      <c r="T49" s="11">
        <f>[45]Janeiro!$F$23</f>
        <v>93</v>
      </c>
      <c r="U49" s="11">
        <f>[45]Janeiro!$F$24</f>
        <v>100</v>
      </c>
      <c r="V49" s="11">
        <f>[45]Janeiro!$F$25</f>
        <v>100</v>
      </c>
      <c r="W49" s="11">
        <f>[45]Janeiro!$F$26</f>
        <v>95</v>
      </c>
      <c r="X49" s="11">
        <f>[45]Janeiro!$F$27</f>
        <v>84</v>
      </c>
      <c r="Y49" s="11">
        <f>[45]Janeiro!$F$28</f>
        <v>100</v>
      </c>
      <c r="Z49" s="11">
        <f>[45]Janeiro!$F$29</f>
        <v>100</v>
      </c>
      <c r="AA49" s="11">
        <f>[45]Janeiro!$F$30</f>
        <v>100</v>
      </c>
      <c r="AB49" s="11">
        <f>[45]Janeiro!$F$31</f>
        <v>100</v>
      </c>
      <c r="AC49" s="11">
        <f>[45]Janeiro!$F$32</f>
        <v>97</v>
      </c>
      <c r="AD49" s="11">
        <f>[45]Janeiro!$F$33</f>
        <v>96</v>
      </c>
      <c r="AE49" s="11">
        <f>[45]Janeiro!$F$34</f>
        <v>86</v>
      </c>
      <c r="AF49" s="11">
        <f>[45]Janeiro!$F$35</f>
        <v>90</v>
      </c>
      <c r="AG49" s="15">
        <f>MAX(B49:AF49)</f>
        <v>100</v>
      </c>
      <c r="AH49" s="94">
        <f>AVERAGE(B49:AF49)</f>
        <v>93.741935483870961</v>
      </c>
    </row>
    <row r="50" spans="1:36" s="5" customFormat="1" ht="17.100000000000001" customHeight="1" x14ac:dyDescent="0.2">
      <c r="A50" s="59" t="s">
        <v>33</v>
      </c>
      <c r="B50" s="13">
        <f t="shared" ref="B50:AG50" si="22">MAX(B5:B49)</f>
        <v>100</v>
      </c>
      <c r="C50" s="13">
        <f t="shared" si="22"/>
        <v>99</v>
      </c>
      <c r="D50" s="13">
        <f t="shared" si="22"/>
        <v>100</v>
      </c>
      <c r="E50" s="13">
        <f t="shared" si="22"/>
        <v>97</v>
      </c>
      <c r="F50" s="13">
        <f t="shared" si="22"/>
        <v>100</v>
      </c>
      <c r="G50" s="13">
        <f t="shared" si="22"/>
        <v>100</v>
      </c>
      <c r="H50" s="13">
        <f t="shared" si="22"/>
        <v>100</v>
      </c>
      <c r="I50" s="13">
        <f t="shared" si="22"/>
        <v>100</v>
      </c>
      <c r="J50" s="13">
        <f t="shared" si="22"/>
        <v>100</v>
      </c>
      <c r="K50" s="13">
        <f t="shared" si="22"/>
        <v>100</v>
      </c>
      <c r="L50" s="13">
        <f t="shared" si="22"/>
        <v>100</v>
      </c>
      <c r="M50" s="13">
        <f t="shared" si="22"/>
        <v>100</v>
      </c>
      <c r="N50" s="13">
        <f t="shared" si="22"/>
        <v>100</v>
      </c>
      <c r="O50" s="13">
        <f t="shared" si="22"/>
        <v>100</v>
      </c>
      <c r="P50" s="13">
        <f t="shared" si="22"/>
        <v>99</v>
      </c>
      <c r="Q50" s="13">
        <f t="shared" si="22"/>
        <v>100</v>
      </c>
      <c r="R50" s="13">
        <f t="shared" si="22"/>
        <v>98</v>
      </c>
      <c r="S50" s="13">
        <f t="shared" si="22"/>
        <v>100</v>
      </c>
      <c r="T50" s="13">
        <f t="shared" si="22"/>
        <v>100</v>
      </c>
      <c r="U50" s="13">
        <f t="shared" si="22"/>
        <v>100</v>
      </c>
      <c r="V50" s="13">
        <f t="shared" si="22"/>
        <v>100</v>
      </c>
      <c r="W50" s="13">
        <f t="shared" si="22"/>
        <v>100</v>
      </c>
      <c r="X50" s="13">
        <f t="shared" si="22"/>
        <v>100</v>
      </c>
      <c r="Y50" s="13">
        <f t="shared" si="22"/>
        <v>100</v>
      </c>
      <c r="Z50" s="13">
        <f t="shared" si="22"/>
        <v>100</v>
      </c>
      <c r="AA50" s="13">
        <f t="shared" si="22"/>
        <v>100</v>
      </c>
      <c r="AB50" s="13">
        <f t="shared" si="22"/>
        <v>100</v>
      </c>
      <c r="AC50" s="13">
        <f t="shared" si="22"/>
        <v>100</v>
      </c>
      <c r="AD50" s="13">
        <f t="shared" si="22"/>
        <v>100</v>
      </c>
      <c r="AE50" s="13">
        <f t="shared" si="22"/>
        <v>100</v>
      </c>
      <c r="AF50" s="13">
        <f t="shared" ref="AF50" si="23">MAX(AF5:AF49)</f>
        <v>100</v>
      </c>
      <c r="AG50" s="15">
        <f t="shared" si="22"/>
        <v>100</v>
      </c>
      <c r="AH50" s="94">
        <f>AVERAGE(AH5:AH49)</f>
        <v>92.213423986407875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3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3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3" x14ac:dyDescent="0.2">
      <c r="R67" s="2" t="s">
        <v>47</v>
      </c>
      <c r="U67" s="2" t="s">
        <v>47</v>
      </c>
    </row>
    <row r="68" spans="7:33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3" x14ac:dyDescent="0.2">
      <c r="N70" s="2" t="s">
        <v>47</v>
      </c>
    </row>
    <row r="71" spans="7:33" x14ac:dyDescent="0.2">
      <c r="U71" s="2" t="s">
        <v>47</v>
      </c>
    </row>
    <row r="76" spans="7:33" x14ac:dyDescent="0.2">
      <c r="W76" s="2" t="s">
        <v>47</v>
      </c>
    </row>
  </sheetData>
  <sheetProtection password="C6EC" sheet="1" objects="1" scenarios="1"/>
  <mergeCells count="36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2:X52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M63" sqref="AM6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9" t="s">
        <v>27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1"/>
    </row>
    <row r="2" spans="1:34" s="4" customFormat="1" ht="20.100000000000001" customHeight="1" x14ac:dyDescent="0.2">
      <c r="A2" s="149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5"/>
    </row>
    <row r="3" spans="1:34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6">
        <v>30</v>
      </c>
      <c r="AF3" s="155">
        <v>31</v>
      </c>
      <c r="AG3" s="119" t="s">
        <v>38</v>
      </c>
      <c r="AH3" s="60" t="s">
        <v>36</v>
      </c>
    </row>
    <row r="4" spans="1:34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6"/>
      <c r="AF4" s="156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[1]Janeiro!$G$5</f>
        <v>47</v>
      </c>
      <c r="C5" s="129">
        <f>[1]Janeiro!$G$6</f>
        <v>40</v>
      </c>
      <c r="D5" s="129">
        <f>[1]Janeiro!$G$7</f>
        <v>34</v>
      </c>
      <c r="E5" s="129">
        <f>[1]Janeiro!$G$8</f>
        <v>40</v>
      </c>
      <c r="F5" s="129">
        <f>[1]Janeiro!$G$9</f>
        <v>67</v>
      </c>
      <c r="G5" s="129">
        <f>[1]Janeiro!$G$10</f>
        <v>47</v>
      </c>
      <c r="H5" s="129">
        <f>[1]Janeiro!$G$11</f>
        <v>37</v>
      </c>
      <c r="I5" s="129">
        <f>[1]Janeiro!$G$12</f>
        <v>41</v>
      </c>
      <c r="J5" s="129">
        <f>[1]Janeiro!$G$13</f>
        <v>36</v>
      </c>
      <c r="K5" s="129">
        <f>[1]Janeiro!$G$14</f>
        <v>31</v>
      </c>
      <c r="L5" s="129">
        <f>[1]Janeiro!$G$15</f>
        <v>39</v>
      </c>
      <c r="M5" s="129">
        <f>[1]Janeiro!$G$16</f>
        <v>33</v>
      </c>
      <c r="N5" s="129">
        <f>[1]Janeiro!$G$17</f>
        <v>33</v>
      </c>
      <c r="O5" s="129">
        <f>[1]Janeiro!$G$18</f>
        <v>31</v>
      </c>
      <c r="P5" s="129">
        <f>[1]Janeiro!$G$19</f>
        <v>32</v>
      </c>
      <c r="Q5" s="129">
        <f>[1]Janeiro!$G$20</f>
        <v>33</v>
      </c>
      <c r="R5" s="129">
        <f>[1]Janeiro!$G$21</f>
        <v>28</v>
      </c>
      <c r="S5" s="129">
        <f>[1]Janeiro!$G$22</f>
        <v>55</v>
      </c>
      <c r="T5" s="129">
        <f>[1]Janeiro!$G$23</f>
        <v>46</v>
      </c>
      <c r="U5" s="129">
        <f>[1]Janeiro!$G$24</f>
        <v>41</v>
      </c>
      <c r="V5" s="129">
        <f>[1]Janeiro!$G$25</f>
        <v>32</v>
      </c>
      <c r="W5" s="129">
        <f>[1]Janeiro!$G$26</f>
        <v>24</v>
      </c>
      <c r="X5" s="129">
        <f>[1]Janeiro!$G$27</f>
        <v>37</v>
      </c>
      <c r="Y5" s="129">
        <f>[1]Janeiro!$G$28</f>
        <v>32</v>
      </c>
      <c r="Z5" s="129">
        <f>[1]Janeiro!$G$29</f>
        <v>44</v>
      </c>
      <c r="AA5" s="129">
        <f>[1]Janeiro!$G$30</f>
        <v>42</v>
      </c>
      <c r="AB5" s="129">
        <f>[1]Janeiro!$G$31</f>
        <v>48</v>
      </c>
      <c r="AC5" s="129">
        <f>[1]Janeiro!$G$32</f>
        <v>51</v>
      </c>
      <c r="AD5" s="129">
        <f>[1]Janeiro!$G$33</f>
        <v>34</v>
      </c>
      <c r="AE5" s="129">
        <f>[1]Janeiro!$G$34</f>
        <v>39</v>
      </c>
      <c r="AF5" s="129">
        <f>[1]Janeiro!$G$35</f>
        <v>32</v>
      </c>
      <c r="AG5" s="15">
        <f t="shared" ref="AG5:AG6" si="1">MIN(B5:AF5)</f>
        <v>24</v>
      </c>
      <c r="AH5" s="94">
        <f t="shared" ref="AH5:AH6" si="2">AVERAGE(B5:AF5)</f>
        <v>38.903225806451616</v>
      </c>
    </row>
    <row r="6" spans="1:34" x14ac:dyDescent="0.2">
      <c r="A6" s="58" t="s">
        <v>0</v>
      </c>
      <c r="B6" s="11">
        <f>[2]Janeiro!$G$5</f>
        <v>55</v>
      </c>
      <c r="C6" s="11">
        <f>[2]Janeiro!$G$6</f>
        <v>49</v>
      </c>
      <c r="D6" s="11">
        <f>[2]Janeiro!$G$7</f>
        <v>44</v>
      </c>
      <c r="E6" s="11">
        <f>[2]Janeiro!$G$8</f>
        <v>42</v>
      </c>
      <c r="F6" s="11">
        <f>[2]Janeiro!$G$9</f>
        <v>57</v>
      </c>
      <c r="G6" s="11">
        <f>[2]Janeiro!$G$10</f>
        <v>52</v>
      </c>
      <c r="H6" s="11">
        <f>[2]Janeiro!$G$11</f>
        <v>51</v>
      </c>
      <c r="I6" s="11">
        <f>[2]Janeiro!$G$12</f>
        <v>59</v>
      </c>
      <c r="J6" s="11">
        <f>[2]Janeiro!$G$13</f>
        <v>48</v>
      </c>
      <c r="K6" s="11">
        <f>[2]Janeiro!$G$14</f>
        <v>34</v>
      </c>
      <c r="L6" s="11">
        <f>[2]Janeiro!$G$15</f>
        <v>42</v>
      </c>
      <c r="M6" s="11">
        <f>[2]Janeiro!$G$16</f>
        <v>44</v>
      </c>
      <c r="N6" s="11">
        <f>[2]Janeiro!$G$17</f>
        <v>45</v>
      </c>
      <c r="O6" s="11">
        <f>[2]Janeiro!$G$18</f>
        <v>34</v>
      </c>
      <c r="P6" s="11">
        <f>[2]Janeiro!$G$19</f>
        <v>43</v>
      </c>
      <c r="Q6" s="11">
        <f>[2]Janeiro!$G$20</f>
        <v>30</v>
      </c>
      <c r="R6" s="11">
        <f>[2]Janeiro!$G$21</f>
        <v>30</v>
      </c>
      <c r="S6" s="11">
        <f>[2]Janeiro!$G$22</f>
        <v>38</v>
      </c>
      <c r="T6" s="11">
        <f>[2]Janeiro!$G$23</f>
        <v>56</v>
      </c>
      <c r="U6" s="11">
        <f>[2]Janeiro!$G$24</f>
        <v>46</v>
      </c>
      <c r="V6" s="11">
        <f>[2]Janeiro!$G$25</f>
        <v>33</v>
      </c>
      <c r="W6" s="11">
        <f>[2]Janeiro!$G$26</f>
        <v>26</v>
      </c>
      <c r="X6" s="11">
        <f>[2]Janeiro!$G$27</f>
        <v>25</v>
      </c>
      <c r="Y6" s="11">
        <f>[2]Janeiro!$G$28</f>
        <v>51</v>
      </c>
      <c r="Z6" s="11">
        <f>[2]Janeiro!$G$29</f>
        <v>29</v>
      </c>
      <c r="AA6" s="11">
        <f>[2]Janeiro!$G$30</f>
        <v>39</v>
      </c>
      <c r="AB6" s="11">
        <f>[2]Janeiro!$G$31</f>
        <v>32</v>
      </c>
      <c r="AC6" s="11">
        <f>[2]Janeiro!$G$32</f>
        <v>38</v>
      </c>
      <c r="AD6" s="11">
        <f>[2]Janeiro!$G$33</f>
        <v>33</v>
      </c>
      <c r="AE6" s="11">
        <f>[2]Janeiro!$G$34</f>
        <v>30</v>
      </c>
      <c r="AF6" s="11">
        <f>[2]Janeiro!$G$35</f>
        <v>25</v>
      </c>
      <c r="AG6" s="15">
        <f t="shared" si="1"/>
        <v>25</v>
      </c>
      <c r="AH6" s="94">
        <f t="shared" si="2"/>
        <v>40.645161290322584</v>
      </c>
    </row>
    <row r="7" spans="1:34" x14ac:dyDescent="0.2">
      <c r="A7" s="58" t="s">
        <v>104</v>
      </c>
      <c r="B7" s="11">
        <f>[3]Janeiro!$G$5</f>
        <v>49</v>
      </c>
      <c r="C7" s="11">
        <f>[3]Janeiro!$G$6</f>
        <v>55</v>
      </c>
      <c r="D7" s="11">
        <f>[3]Janeiro!$G$7</f>
        <v>43</v>
      </c>
      <c r="E7" s="11">
        <f>[3]Janeiro!$G$8</f>
        <v>50</v>
      </c>
      <c r="F7" s="11">
        <f>[3]Janeiro!$G$9</f>
        <v>65</v>
      </c>
      <c r="G7" s="11">
        <f>[3]Janeiro!$G$10</f>
        <v>56</v>
      </c>
      <c r="H7" s="11">
        <f>[3]Janeiro!$G$11</f>
        <v>64</v>
      </c>
      <c r="I7" s="11">
        <f>[3]Janeiro!$G$12</f>
        <v>55</v>
      </c>
      <c r="J7" s="11">
        <f>[3]Janeiro!$G$13</f>
        <v>49</v>
      </c>
      <c r="K7" s="11">
        <f>[3]Janeiro!$G$14</f>
        <v>45</v>
      </c>
      <c r="L7" s="11">
        <f>[3]Janeiro!$G$15</f>
        <v>43</v>
      </c>
      <c r="M7" s="11">
        <f>[3]Janeiro!$G$16</f>
        <v>57</v>
      </c>
      <c r="N7" s="11">
        <f>[3]Janeiro!$G$17</f>
        <v>44</v>
      </c>
      <c r="O7" s="11">
        <f>[3]Janeiro!$G$18</f>
        <v>39</v>
      </c>
      <c r="P7" s="11">
        <f>[3]Janeiro!$G$19</f>
        <v>44</v>
      </c>
      <c r="Q7" s="11">
        <f>[3]Janeiro!$G$20</f>
        <v>38</v>
      </c>
      <c r="R7" s="11">
        <f>[3]Janeiro!$G$21</f>
        <v>37</v>
      </c>
      <c r="S7" s="11">
        <f>[3]Janeiro!$G$22</f>
        <v>55</v>
      </c>
      <c r="T7" s="11">
        <f>[3]Janeiro!$G$23</f>
        <v>68</v>
      </c>
      <c r="U7" s="11">
        <f>[3]Janeiro!$G$24</f>
        <v>57</v>
      </c>
      <c r="V7" s="11">
        <f>[3]Janeiro!$G$25</f>
        <v>45</v>
      </c>
      <c r="W7" s="11">
        <f>[3]Janeiro!$G$26</f>
        <v>36</v>
      </c>
      <c r="X7" s="11">
        <f>[3]Janeiro!$G$27</f>
        <v>31</v>
      </c>
      <c r="Y7" s="11">
        <f>[3]Janeiro!$G$28</f>
        <v>48</v>
      </c>
      <c r="Z7" s="11">
        <f>[3]Janeiro!$G$29</f>
        <v>44</v>
      </c>
      <c r="AA7" s="11">
        <f>[3]Janeiro!$G$30</f>
        <v>44</v>
      </c>
      <c r="AB7" s="11">
        <f>[3]Janeiro!$G$31</f>
        <v>43</v>
      </c>
      <c r="AC7" s="11">
        <f>[3]Janeiro!$G$32</f>
        <v>43</v>
      </c>
      <c r="AD7" s="11">
        <f>[3]Janeiro!$G$33</f>
        <v>39</v>
      </c>
      <c r="AE7" s="11">
        <f>[3]Janeiro!$G$34</f>
        <v>37</v>
      </c>
      <c r="AF7" s="11">
        <f>[3]Janeiro!$G$35</f>
        <v>33</v>
      </c>
      <c r="AG7" s="14">
        <f>MIN(B7:AF7)</f>
        <v>31</v>
      </c>
      <c r="AH7" s="116">
        <f>AVERAGE(B7:AF7)</f>
        <v>46.967741935483872</v>
      </c>
    </row>
    <row r="8" spans="1:34" x14ac:dyDescent="0.2">
      <c r="A8" s="58" t="s">
        <v>1</v>
      </c>
      <c r="B8" s="11">
        <f>[4]Janeiro!$G$5</f>
        <v>48</v>
      </c>
      <c r="C8" s="11">
        <f>[4]Janeiro!$G$6</f>
        <v>48</v>
      </c>
      <c r="D8" s="11">
        <f>[4]Janeiro!$G$7</f>
        <v>43</v>
      </c>
      <c r="E8" s="11">
        <f>[4]Janeiro!$G$8</f>
        <v>53</v>
      </c>
      <c r="F8" s="11">
        <f>[4]Janeiro!$G$9</f>
        <v>57</v>
      </c>
      <c r="G8" s="11">
        <f>[4]Janeiro!$G$10</f>
        <v>44</v>
      </c>
      <c r="H8" s="11">
        <f>[4]Janeiro!$G$11</f>
        <v>55</v>
      </c>
      <c r="I8" s="11">
        <f>[4]Janeiro!$G$12</f>
        <v>54</v>
      </c>
      <c r="J8" s="11">
        <f>[4]Janeiro!$G$13</f>
        <v>43</v>
      </c>
      <c r="K8" s="11">
        <f>[4]Janeiro!$G$14</f>
        <v>46</v>
      </c>
      <c r="L8" s="11">
        <f>[4]Janeiro!$G$15</f>
        <v>46</v>
      </c>
      <c r="M8" s="11">
        <f>[4]Janeiro!$G$16</f>
        <v>42</v>
      </c>
      <c r="N8" s="11">
        <f>[4]Janeiro!$G$17</f>
        <v>34</v>
      </c>
      <c r="O8" s="11">
        <f>[4]Janeiro!$G$18</f>
        <v>34</v>
      </c>
      <c r="P8" s="11">
        <f>[4]Janeiro!$G$19</f>
        <v>35</v>
      </c>
      <c r="Q8" s="11">
        <f>[4]Janeiro!$G$20</f>
        <v>35</v>
      </c>
      <c r="R8" s="11">
        <f>[4]Janeiro!$G$21</f>
        <v>32</v>
      </c>
      <c r="S8" s="11">
        <f>[4]Janeiro!$G$22</f>
        <v>44</v>
      </c>
      <c r="T8" s="11">
        <f>[4]Janeiro!$G$23</f>
        <v>65</v>
      </c>
      <c r="U8" s="11">
        <f>[4]Janeiro!$G$24</f>
        <v>39</v>
      </c>
      <c r="V8" s="11">
        <f>[4]Janeiro!$G$25</f>
        <v>34</v>
      </c>
      <c r="W8" s="11">
        <f>[4]Janeiro!$G$26</f>
        <v>29</v>
      </c>
      <c r="X8" s="11">
        <f>[4]Janeiro!$G$27</f>
        <v>28</v>
      </c>
      <c r="Y8" s="11">
        <f>[4]Janeiro!$G$28</f>
        <v>58</v>
      </c>
      <c r="Z8" s="11">
        <f>[4]Janeiro!$G$29</f>
        <v>34</v>
      </c>
      <c r="AA8" s="11">
        <f>[4]Janeiro!$G$30</f>
        <v>56</v>
      </c>
      <c r="AB8" s="11">
        <f>[4]Janeiro!$G$31</f>
        <v>40</v>
      </c>
      <c r="AC8" s="11">
        <f>[4]Janeiro!$G$32</f>
        <v>46</v>
      </c>
      <c r="AD8" s="11">
        <f>[4]Janeiro!$G$33</f>
        <v>42</v>
      </c>
      <c r="AE8" s="11">
        <f>[4]Janeiro!$G$34</f>
        <v>34</v>
      </c>
      <c r="AF8" s="11">
        <f>[4]Janeiro!$G$35</f>
        <v>39</v>
      </c>
      <c r="AG8" s="15">
        <f t="shared" ref="AG8" si="3">MIN(B8:AF8)</f>
        <v>28</v>
      </c>
      <c r="AH8" s="94">
        <f t="shared" ref="AH8" si="4">AVERAGE(B8:AF8)</f>
        <v>43.12903225806452</v>
      </c>
    </row>
    <row r="9" spans="1:34" x14ac:dyDescent="0.2">
      <c r="A9" s="58" t="s">
        <v>167</v>
      </c>
      <c r="B9" s="11" t="str">
        <f>[5]Janeiro!$G$5</f>
        <v>*</v>
      </c>
      <c r="C9" s="11" t="str">
        <f>[5]Janeiro!$G$6</f>
        <v>*</v>
      </c>
      <c r="D9" s="11" t="str">
        <f>[5]Janeiro!$G$7</f>
        <v>*</v>
      </c>
      <c r="E9" s="11" t="str">
        <f>[5]Janeiro!$G$8</f>
        <v>*</v>
      </c>
      <c r="F9" s="11" t="str">
        <f>[5]Janeiro!$G$9</f>
        <v>*</v>
      </c>
      <c r="G9" s="11" t="str">
        <f>[5]Janeiro!$G$10</f>
        <v>*</v>
      </c>
      <c r="H9" s="11" t="str">
        <f>[5]Janeiro!$G$11</f>
        <v>*</v>
      </c>
      <c r="I9" s="11" t="str">
        <f>[5]Janeiro!$G$12</f>
        <v>*</v>
      </c>
      <c r="J9" s="11" t="str">
        <f>[5]Janeiro!$G$13</f>
        <v>*</v>
      </c>
      <c r="K9" s="11" t="str">
        <f>[5]Janeiro!$G$14</f>
        <v>*</v>
      </c>
      <c r="L9" s="11" t="str">
        <f>[5]Janeiro!$G$15</f>
        <v>*</v>
      </c>
      <c r="M9" s="11" t="str">
        <f>[5]Janeiro!$G$16</f>
        <v>*</v>
      </c>
      <c r="N9" s="11" t="str">
        <f>[5]Janeiro!$G$17</f>
        <v>*</v>
      </c>
      <c r="O9" s="11" t="str">
        <f>[5]Janeiro!$G$18</f>
        <v>*</v>
      </c>
      <c r="P9" s="11" t="str">
        <f>[5]Janeiro!$G$19</f>
        <v>*</v>
      </c>
      <c r="Q9" s="11" t="str">
        <f>[5]Janeiro!$G$20</f>
        <v>*</v>
      </c>
      <c r="R9" s="11" t="str">
        <f>[5]Janeiro!$G$21</f>
        <v>*</v>
      </c>
      <c r="S9" s="11" t="str">
        <f>[5]Janeiro!$G$22</f>
        <v>*</v>
      </c>
      <c r="T9" s="11" t="str">
        <f>[5]Janeiro!$G$23</f>
        <v>*</v>
      </c>
      <c r="U9" s="11" t="str">
        <f>[5]Janeiro!$G$24</f>
        <v>*</v>
      </c>
      <c r="V9" s="11" t="str">
        <f>[5]Janeiro!$G$25</f>
        <v>*</v>
      </c>
      <c r="W9" s="11" t="str">
        <f>[5]Janeiro!$G$26</f>
        <v>*</v>
      </c>
      <c r="X9" s="11" t="str">
        <f>[5]Janeiro!$G$27</f>
        <v>*</v>
      </c>
      <c r="Y9" s="11" t="str">
        <f>[5]Janeiro!$G$28</f>
        <v>*</v>
      </c>
      <c r="Z9" s="11" t="str">
        <f>[5]Janeiro!$G$29</f>
        <v>*</v>
      </c>
      <c r="AA9" s="11" t="str">
        <f>[5]Janeiro!$G$30</f>
        <v>*</v>
      </c>
      <c r="AB9" s="11" t="str">
        <f>[5]Janeiro!$G$31</f>
        <v>*</v>
      </c>
      <c r="AC9" s="11" t="str">
        <f>[5]Janeiro!$G$32</f>
        <v>*</v>
      </c>
      <c r="AD9" s="11" t="str">
        <f>[5]Janeiro!$G$33</f>
        <v>*</v>
      </c>
      <c r="AE9" s="11" t="str">
        <f>[5]Janeiro!$G$34</f>
        <v>*</v>
      </c>
      <c r="AF9" s="11" t="str">
        <f>[5]Janeiro!$G$35</f>
        <v>*</v>
      </c>
      <c r="AG9" s="15" t="s">
        <v>226</v>
      </c>
      <c r="AH9" s="94" t="s">
        <v>226</v>
      </c>
    </row>
    <row r="10" spans="1:34" x14ac:dyDescent="0.2">
      <c r="A10" s="58" t="s">
        <v>111</v>
      </c>
      <c r="B10" s="11" t="str">
        <f>[6]Janeiro!$G$5</f>
        <v>*</v>
      </c>
      <c r="C10" s="11" t="str">
        <f>[6]Janeiro!$G$6</f>
        <v>*</v>
      </c>
      <c r="D10" s="11" t="str">
        <f>[6]Janeiro!$G$7</f>
        <v>*</v>
      </c>
      <c r="E10" s="11" t="str">
        <f>[6]Janeiro!$G$8</f>
        <v>*</v>
      </c>
      <c r="F10" s="11" t="str">
        <f>[6]Janeiro!$G$9</f>
        <v>*</v>
      </c>
      <c r="G10" s="11" t="str">
        <f>[6]Janeiro!$G$10</f>
        <v>*</v>
      </c>
      <c r="H10" s="11" t="str">
        <f>[6]Janeiro!$G$11</f>
        <v>*</v>
      </c>
      <c r="I10" s="11" t="str">
        <f>[6]Janeiro!$G$12</f>
        <v>*</v>
      </c>
      <c r="J10" s="11" t="str">
        <f>[6]Janeiro!$G$13</f>
        <v>*</v>
      </c>
      <c r="K10" s="11" t="str">
        <f>[6]Janeiro!$G$14</f>
        <v>*</v>
      </c>
      <c r="L10" s="11" t="str">
        <f>[6]Janeiro!$G$15</f>
        <v>*</v>
      </c>
      <c r="M10" s="11" t="str">
        <f>[6]Janeiro!$G$16</f>
        <v>*</v>
      </c>
      <c r="N10" s="11" t="str">
        <f>[6]Janeiro!$G$17</f>
        <v>*</v>
      </c>
      <c r="O10" s="11" t="str">
        <f>[6]Janeiro!$G$18</f>
        <v>*</v>
      </c>
      <c r="P10" s="11" t="str">
        <f>[6]Janeiro!$G$19</f>
        <v>*</v>
      </c>
      <c r="Q10" s="11" t="str">
        <f>[6]Janeiro!$G$20</f>
        <v>*</v>
      </c>
      <c r="R10" s="11" t="str">
        <f>[6]Janeiro!$G$21</f>
        <v>*</v>
      </c>
      <c r="S10" s="11" t="str">
        <f>[6]Janeiro!$G$22</f>
        <v>*</v>
      </c>
      <c r="T10" s="11" t="str">
        <f>[6]Janeiro!$G$23</f>
        <v>*</v>
      </c>
      <c r="U10" s="11" t="str">
        <f>[6]Janeiro!$G$24</f>
        <v>*</v>
      </c>
      <c r="V10" s="11" t="str">
        <f>[6]Janeiro!$G$25</f>
        <v>*</v>
      </c>
      <c r="W10" s="11" t="str">
        <f>[6]Janeiro!$G$26</f>
        <v>*</v>
      </c>
      <c r="X10" s="11" t="str">
        <f>[6]Janeiro!$G$27</f>
        <v>*</v>
      </c>
      <c r="Y10" s="11" t="str">
        <f>[6]Janeiro!$G$28</f>
        <v>*</v>
      </c>
      <c r="Z10" s="11" t="str">
        <f>[6]Janeiro!$G$29</f>
        <v>*</v>
      </c>
      <c r="AA10" s="11" t="str">
        <f>[6]Janeiro!$G$30</f>
        <v>*</v>
      </c>
      <c r="AB10" s="11" t="str">
        <f>[6]Janeiro!$G$31</f>
        <v>*</v>
      </c>
      <c r="AC10" s="11" t="str">
        <f>[6]Janeiro!$G$32</f>
        <v>*</v>
      </c>
      <c r="AD10" s="11" t="str">
        <f>[6]Janeiro!$G$33</f>
        <v>*</v>
      </c>
      <c r="AE10" s="11" t="str">
        <f>[6]Janeiro!$G$34</f>
        <v>*</v>
      </c>
      <c r="AF10" s="11" t="str">
        <f>[6]Janeiro!$G$35</f>
        <v>*</v>
      </c>
      <c r="AG10" s="15" t="s">
        <v>226</v>
      </c>
      <c r="AH10" s="94" t="s">
        <v>226</v>
      </c>
    </row>
    <row r="11" spans="1:34" x14ac:dyDescent="0.2">
      <c r="A11" s="58" t="s">
        <v>64</v>
      </c>
      <c r="B11" s="11">
        <f>[7]Janeiro!$G$5</f>
        <v>49</v>
      </c>
      <c r="C11" s="11">
        <f>[7]Janeiro!$G$6</f>
        <v>46</v>
      </c>
      <c r="D11" s="11">
        <f>[7]Janeiro!$G$7</f>
        <v>32</v>
      </c>
      <c r="E11" s="11">
        <f>[7]Janeiro!$G$8</f>
        <v>38</v>
      </c>
      <c r="F11" s="11">
        <f>[7]Janeiro!$G$9</f>
        <v>53</v>
      </c>
      <c r="G11" s="11">
        <f>[7]Janeiro!$G$10</f>
        <v>47</v>
      </c>
      <c r="H11" s="11">
        <f>[7]Janeiro!$G$11</f>
        <v>35</v>
      </c>
      <c r="I11" s="11">
        <f>[7]Janeiro!$G$12</f>
        <v>45</v>
      </c>
      <c r="J11" s="11">
        <f>[7]Janeiro!$G$13</f>
        <v>33</v>
      </c>
      <c r="K11" s="11">
        <f>[7]Janeiro!$G$14</f>
        <v>35</v>
      </c>
      <c r="L11" s="11">
        <f>[7]Janeiro!$G$15</f>
        <v>26</v>
      </c>
      <c r="M11" s="11">
        <f>[7]Janeiro!$G$16</f>
        <v>33</v>
      </c>
      <c r="N11" s="11">
        <f>[7]Janeiro!$G$17</f>
        <v>39</v>
      </c>
      <c r="O11" s="11">
        <f>[7]Janeiro!$G$18</f>
        <v>33</v>
      </c>
      <c r="P11" s="11">
        <f>[7]Janeiro!$G$19</f>
        <v>35</v>
      </c>
      <c r="Q11" s="11">
        <f>[7]Janeiro!$G$20</f>
        <v>34</v>
      </c>
      <c r="R11" s="11">
        <f>[7]Janeiro!$G$21</f>
        <v>35</v>
      </c>
      <c r="S11" s="11">
        <f>[7]Janeiro!$G$22</f>
        <v>44</v>
      </c>
      <c r="T11" s="11">
        <f>[7]Janeiro!$G$23</f>
        <v>48</v>
      </c>
      <c r="U11" s="11">
        <f>[7]Janeiro!$G$24</f>
        <v>40</v>
      </c>
      <c r="V11" s="11">
        <f>[7]Janeiro!$G$25</f>
        <v>26</v>
      </c>
      <c r="W11" s="11">
        <f>[7]Janeiro!$G$26</f>
        <v>29</v>
      </c>
      <c r="X11" s="11">
        <f>[7]Janeiro!$G$27</f>
        <v>29</v>
      </c>
      <c r="Y11" s="11">
        <f>[7]Janeiro!$G$28</f>
        <v>39</v>
      </c>
      <c r="Z11" s="11">
        <f>[7]Janeiro!$G$29</f>
        <v>41</v>
      </c>
      <c r="AA11" s="11">
        <f>[7]Janeiro!$G$30</f>
        <v>45</v>
      </c>
      <c r="AB11" s="11">
        <f>[7]Janeiro!$G$31</f>
        <v>43</v>
      </c>
      <c r="AC11" s="11">
        <f>[7]Janeiro!$G$32</f>
        <v>41</v>
      </c>
      <c r="AD11" s="11">
        <f>[7]Janeiro!$G$33</f>
        <v>27</v>
      </c>
      <c r="AE11" s="11">
        <f>[7]Janeiro!$G$34</f>
        <v>29</v>
      </c>
      <c r="AF11" s="11">
        <f>[7]Janeiro!$G$35</f>
        <v>32</v>
      </c>
      <c r="AG11" s="15">
        <f t="shared" ref="AG11:AG12" si="5">MIN(B11:AF11)</f>
        <v>26</v>
      </c>
      <c r="AH11" s="94">
        <f t="shared" ref="AH11:AH12" si="6">AVERAGE(B11:AF11)</f>
        <v>37.451612903225808</v>
      </c>
    </row>
    <row r="12" spans="1:34" x14ac:dyDescent="0.2">
      <c r="A12" s="58" t="s">
        <v>41</v>
      </c>
      <c r="B12" s="11">
        <f>[8]Janeiro!$G$5</f>
        <v>50</v>
      </c>
      <c r="C12" s="11">
        <f>[8]Janeiro!$G$6</f>
        <v>53</v>
      </c>
      <c r="D12" s="11">
        <f>[8]Janeiro!$G$7</f>
        <v>44</v>
      </c>
      <c r="E12" s="11">
        <f>[8]Janeiro!$G$8</f>
        <v>43</v>
      </c>
      <c r="F12" s="11">
        <f>[8]Janeiro!$G$9</f>
        <v>64</v>
      </c>
      <c r="G12" s="11">
        <f>[8]Janeiro!$G$10</f>
        <v>49</v>
      </c>
      <c r="H12" s="11">
        <f>[8]Janeiro!$G$11</f>
        <v>47</v>
      </c>
      <c r="I12" s="11">
        <f>[8]Janeiro!$G$12</f>
        <v>53</v>
      </c>
      <c r="J12" s="11">
        <f>[8]Janeiro!$G$13</f>
        <v>39</v>
      </c>
      <c r="K12" s="11">
        <f>[8]Janeiro!$G$14</f>
        <v>40</v>
      </c>
      <c r="L12" s="11">
        <f>[8]Janeiro!$G$15</f>
        <v>47</v>
      </c>
      <c r="M12" s="11">
        <f>[8]Janeiro!$G$16</f>
        <v>48</v>
      </c>
      <c r="N12" s="11">
        <f>[8]Janeiro!$G$17</f>
        <v>38</v>
      </c>
      <c r="O12" s="11">
        <f>[8]Janeiro!$G$18</f>
        <v>34</v>
      </c>
      <c r="P12" s="11">
        <f>[8]Janeiro!$G$19</f>
        <v>42</v>
      </c>
      <c r="Q12" s="11">
        <f>[8]Janeiro!$G$20</f>
        <v>31</v>
      </c>
      <c r="R12" s="11">
        <f>[8]Janeiro!$G$21</f>
        <v>31</v>
      </c>
      <c r="S12" s="11">
        <f>[8]Janeiro!$G$22</f>
        <v>41</v>
      </c>
      <c r="T12" s="11">
        <f>[8]Janeiro!$G$23</f>
        <v>65</v>
      </c>
      <c r="U12" s="11">
        <f>[8]Janeiro!$G$24</f>
        <v>48</v>
      </c>
      <c r="V12" s="11">
        <f>[8]Janeiro!$G$25</f>
        <v>38</v>
      </c>
      <c r="W12" s="11">
        <f>[8]Janeiro!$G$26</f>
        <v>30</v>
      </c>
      <c r="X12" s="11">
        <f>[8]Janeiro!$G$27</f>
        <v>24</v>
      </c>
      <c r="Y12" s="11">
        <f>[8]Janeiro!$G$28</f>
        <v>33</v>
      </c>
      <c r="Z12" s="11">
        <f>[8]Janeiro!$G$29</f>
        <v>28</v>
      </c>
      <c r="AA12" s="11">
        <f>[8]Janeiro!$G$30</f>
        <v>31</v>
      </c>
      <c r="AB12" s="11">
        <f>[8]Janeiro!$G$31</f>
        <v>31</v>
      </c>
      <c r="AC12" s="11">
        <f>[8]Janeiro!$G$32</f>
        <v>39</v>
      </c>
      <c r="AD12" s="11">
        <f>[8]Janeiro!$G$33</f>
        <v>36</v>
      </c>
      <c r="AE12" s="11">
        <f>[8]Janeiro!$G$34</f>
        <v>30</v>
      </c>
      <c r="AF12" s="11">
        <f>[8]Janeiro!$G$35</f>
        <v>28</v>
      </c>
      <c r="AG12" s="15">
        <f t="shared" si="5"/>
        <v>24</v>
      </c>
      <c r="AH12" s="94">
        <f t="shared" si="6"/>
        <v>40.483870967741936</v>
      </c>
    </row>
    <row r="13" spans="1:34" x14ac:dyDescent="0.2">
      <c r="A13" s="58" t="s">
        <v>114</v>
      </c>
      <c r="B13" s="11">
        <f>[9]Janeiro!$G$5</f>
        <v>55</v>
      </c>
      <c r="C13" s="11">
        <f>[9]Janeiro!$G$6</f>
        <v>51</v>
      </c>
      <c r="D13" s="11">
        <f>[9]Janeiro!$G$7</f>
        <v>46</v>
      </c>
      <c r="E13" s="11">
        <f>[9]Janeiro!$G$8</f>
        <v>42</v>
      </c>
      <c r="F13" s="11">
        <f>[9]Janeiro!$G$9</f>
        <v>68</v>
      </c>
      <c r="G13" s="11">
        <f>[9]Janeiro!$G$10</f>
        <v>51</v>
      </c>
      <c r="H13" s="11">
        <f>[9]Janeiro!$G$11</f>
        <v>55</v>
      </c>
      <c r="I13" s="11">
        <f>[9]Janeiro!$G$12</f>
        <v>58</v>
      </c>
      <c r="J13" s="11">
        <f>[9]Janeiro!$G$13</f>
        <v>46</v>
      </c>
      <c r="K13" s="11">
        <f>[9]Janeiro!$G$14</f>
        <v>44</v>
      </c>
      <c r="L13" s="11">
        <f>[9]Janeiro!$G$15</f>
        <v>50</v>
      </c>
      <c r="M13" s="11">
        <f>[9]Janeiro!$G$16</f>
        <v>45</v>
      </c>
      <c r="N13" s="11">
        <f>[9]Janeiro!$G$17</f>
        <v>38</v>
      </c>
      <c r="O13" s="11">
        <f>[9]Janeiro!$G$18</f>
        <v>37</v>
      </c>
      <c r="P13" s="11">
        <f>[9]Janeiro!$G$19</f>
        <v>41</v>
      </c>
      <c r="Q13" s="11">
        <f>[9]Janeiro!$G$20</f>
        <v>38</v>
      </c>
      <c r="R13" s="11">
        <f>[9]Janeiro!$G$21</f>
        <v>39</v>
      </c>
      <c r="S13" s="11">
        <f>[9]Janeiro!$G$22</f>
        <v>52</v>
      </c>
      <c r="T13" s="11">
        <f>[9]Janeiro!$G$23</f>
        <v>74</v>
      </c>
      <c r="U13" s="11">
        <f>[9]Janeiro!$G$24</f>
        <v>53</v>
      </c>
      <c r="V13" s="11">
        <f>[9]Janeiro!$G$25</f>
        <v>43</v>
      </c>
      <c r="W13" s="11">
        <f>[9]Janeiro!$G$26</f>
        <v>33</v>
      </c>
      <c r="X13" s="11">
        <f>[9]Janeiro!$G$27</f>
        <v>32</v>
      </c>
      <c r="Y13" s="11">
        <f>[9]Janeiro!$G$28</f>
        <v>47</v>
      </c>
      <c r="Z13" s="11">
        <f>[9]Janeiro!$G$29</f>
        <v>41</v>
      </c>
      <c r="AA13" s="11">
        <f>[9]Janeiro!$G$30</f>
        <v>41</v>
      </c>
      <c r="AB13" s="11">
        <f>[9]Janeiro!$G$31</f>
        <v>43</v>
      </c>
      <c r="AC13" s="11">
        <f>[9]Janeiro!$G$32</f>
        <v>53</v>
      </c>
      <c r="AD13" s="11">
        <f>[9]Janeiro!$G$33</f>
        <v>49</v>
      </c>
      <c r="AE13" s="11">
        <f>[9]Janeiro!$G$34</f>
        <v>41</v>
      </c>
      <c r="AF13" s="11">
        <f>[9]Janeiro!$G$35</f>
        <v>37</v>
      </c>
      <c r="AG13" s="14">
        <f>MIN(B13:AF13)</f>
        <v>32</v>
      </c>
      <c r="AH13" s="116">
        <f>AVERAGE(B13:AF13)</f>
        <v>46.548387096774192</v>
      </c>
    </row>
    <row r="14" spans="1:34" x14ac:dyDescent="0.2">
      <c r="A14" s="58" t="s">
        <v>118</v>
      </c>
      <c r="B14" s="11">
        <f>[10]Janeiro!$G$5</f>
        <v>46</v>
      </c>
      <c r="C14" s="11">
        <f>[10]Janeiro!$G$6</f>
        <v>46</v>
      </c>
      <c r="D14" s="11">
        <f>[10]Janeiro!$G$7</f>
        <v>37</v>
      </c>
      <c r="E14" s="11">
        <f>[10]Janeiro!$G$8</f>
        <v>46</v>
      </c>
      <c r="F14" s="11">
        <f>[10]Janeiro!$G$9</f>
        <v>57</v>
      </c>
      <c r="G14" s="11">
        <f>[10]Janeiro!$G$10</f>
        <v>56</v>
      </c>
      <c r="H14" s="11">
        <f>[10]Janeiro!$G$11</f>
        <v>37</v>
      </c>
      <c r="I14" s="11">
        <f>[10]Janeiro!$G$12</f>
        <v>42</v>
      </c>
      <c r="J14" s="11">
        <f>[10]Janeiro!$G$13</f>
        <v>41</v>
      </c>
      <c r="K14" s="11">
        <f>[10]Janeiro!$G$14</f>
        <v>37</v>
      </c>
      <c r="L14" s="11">
        <f>[10]Janeiro!$G$15</f>
        <v>30</v>
      </c>
      <c r="M14" s="11">
        <f>[10]Janeiro!$G$16</f>
        <v>38</v>
      </c>
      <c r="N14" s="11">
        <f>[10]Janeiro!$G$17</f>
        <v>46</v>
      </c>
      <c r="O14" s="11">
        <f>[10]Janeiro!$G$18</f>
        <v>36</v>
      </c>
      <c r="P14" s="11">
        <f>[10]Janeiro!$G$19</f>
        <v>37</v>
      </c>
      <c r="Q14" s="11">
        <f>[10]Janeiro!$G$20</f>
        <v>39</v>
      </c>
      <c r="R14" s="11">
        <f>[10]Janeiro!$G$21</f>
        <v>39</v>
      </c>
      <c r="S14" s="11">
        <f>[10]Janeiro!$G$22</f>
        <v>55</v>
      </c>
      <c r="T14" s="11">
        <f>[10]Janeiro!$G$23</f>
        <v>44</v>
      </c>
      <c r="U14" s="11">
        <f>[10]Janeiro!$G$24</f>
        <v>45</v>
      </c>
      <c r="V14" s="11">
        <f>[10]Janeiro!$G$25</f>
        <v>34</v>
      </c>
      <c r="W14" s="11">
        <f>[10]Janeiro!$G$26</f>
        <v>29</v>
      </c>
      <c r="X14" s="11">
        <f>[10]Janeiro!$G$27</f>
        <v>32</v>
      </c>
      <c r="Y14" s="11">
        <f>[10]Janeiro!$G$28</f>
        <v>33</v>
      </c>
      <c r="Z14" s="11">
        <f>[10]Janeiro!$G$29</f>
        <v>43</v>
      </c>
      <c r="AA14" s="11">
        <f>[10]Janeiro!$G$30</f>
        <v>48</v>
      </c>
      <c r="AB14" s="11">
        <f>[10]Janeiro!$G$31</f>
        <v>45</v>
      </c>
      <c r="AC14" s="11">
        <f>[10]Janeiro!$G$32</f>
        <v>37</v>
      </c>
      <c r="AD14" s="11">
        <f>[10]Janeiro!$G$33</f>
        <v>29</v>
      </c>
      <c r="AE14" s="11">
        <f>[10]Janeiro!$G$34</f>
        <v>32</v>
      </c>
      <c r="AF14" s="11">
        <f>[10]Janeiro!$G$35</f>
        <v>43</v>
      </c>
      <c r="AG14" s="15">
        <f t="shared" ref="AG14:AG15" si="7">MIN(B14:AF14)</f>
        <v>29</v>
      </c>
      <c r="AH14" s="94">
        <f t="shared" ref="AH14:AH15" si="8">AVERAGE(B14:AF14)</f>
        <v>40.612903225806448</v>
      </c>
    </row>
    <row r="15" spans="1:34" x14ac:dyDescent="0.2">
      <c r="A15" s="58" t="s">
        <v>121</v>
      </c>
      <c r="B15" s="11">
        <f>[11]Janeiro!$G$5</f>
        <v>54</v>
      </c>
      <c r="C15" s="11">
        <f>[11]Janeiro!$G$6</f>
        <v>54</v>
      </c>
      <c r="D15" s="11">
        <f>[11]Janeiro!$G$7</f>
        <v>45</v>
      </c>
      <c r="E15" s="11">
        <f>[11]Janeiro!$G$8</f>
        <v>46</v>
      </c>
      <c r="F15" s="11">
        <f>[11]Janeiro!$G$9</f>
        <v>70</v>
      </c>
      <c r="G15" s="11">
        <f>[11]Janeiro!$G$10</f>
        <v>55</v>
      </c>
      <c r="H15" s="11">
        <f>[11]Janeiro!$G$11</f>
        <v>60</v>
      </c>
      <c r="I15" s="11">
        <f>[11]Janeiro!$G$12</f>
        <v>62</v>
      </c>
      <c r="J15" s="11">
        <f>[11]Janeiro!$G$13</f>
        <v>50</v>
      </c>
      <c r="K15" s="11">
        <f>[11]Janeiro!$G$14</f>
        <v>40</v>
      </c>
      <c r="L15" s="11">
        <f>[11]Janeiro!$G$15</f>
        <v>50</v>
      </c>
      <c r="M15" s="11">
        <f>[11]Janeiro!$G$16</f>
        <v>51</v>
      </c>
      <c r="N15" s="11">
        <f>[11]Janeiro!$G$17</f>
        <v>46</v>
      </c>
      <c r="O15" s="11">
        <f>[11]Janeiro!$G$18</f>
        <v>39</v>
      </c>
      <c r="P15" s="11">
        <f>[11]Janeiro!$G$19</f>
        <v>45</v>
      </c>
      <c r="Q15" s="11">
        <f>[11]Janeiro!$G$20</f>
        <v>39</v>
      </c>
      <c r="R15" s="11">
        <f>[11]Janeiro!$G$21</f>
        <v>35</v>
      </c>
      <c r="S15" s="11">
        <f>[11]Janeiro!$G$22</f>
        <v>47</v>
      </c>
      <c r="T15" s="11">
        <f>[11]Janeiro!$G$23</f>
        <v>62</v>
      </c>
      <c r="U15" s="11">
        <f>[11]Janeiro!$G$24</f>
        <v>57</v>
      </c>
      <c r="V15" s="11">
        <f>[11]Janeiro!$G$25</f>
        <v>46</v>
      </c>
      <c r="W15" s="11">
        <f>[11]Janeiro!$G$26</f>
        <v>34</v>
      </c>
      <c r="X15" s="11">
        <f>[11]Janeiro!$G$27</f>
        <v>34</v>
      </c>
      <c r="Y15" s="11">
        <f>[11]Janeiro!$G$28</f>
        <v>55</v>
      </c>
      <c r="Z15" s="11">
        <f>[11]Janeiro!$G$29</f>
        <v>40</v>
      </c>
      <c r="AA15" s="11">
        <f>[11]Janeiro!$G$30</f>
        <v>48</v>
      </c>
      <c r="AB15" s="11">
        <f>[11]Janeiro!$G$31</f>
        <v>43</v>
      </c>
      <c r="AC15" s="11">
        <f>[11]Janeiro!$G$32</f>
        <v>53</v>
      </c>
      <c r="AD15" s="11">
        <f>[11]Janeiro!$G$33</f>
        <v>43</v>
      </c>
      <c r="AE15" s="11">
        <f>[11]Janeiro!$G$34</f>
        <v>39</v>
      </c>
      <c r="AF15" s="11">
        <f>[11]Janeiro!$G$35</f>
        <v>31</v>
      </c>
      <c r="AG15" s="15">
        <f t="shared" si="7"/>
        <v>31</v>
      </c>
      <c r="AH15" s="94">
        <f t="shared" si="8"/>
        <v>47.516129032258064</v>
      </c>
    </row>
    <row r="16" spans="1:34" x14ac:dyDescent="0.2">
      <c r="A16" s="58" t="s">
        <v>168</v>
      </c>
      <c r="B16" s="11" t="str">
        <f>[12]Janeiro!$G$5</f>
        <v>*</v>
      </c>
      <c r="C16" s="11" t="str">
        <f>[12]Janeiro!$G$6</f>
        <v>*</v>
      </c>
      <c r="D16" s="11" t="str">
        <f>[12]Janeiro!$G$7</f>
        <v>*</v>
      </c>
      <c r="E16" s="11" t="str">
        <f>[12]Janeiro!$G$8</f>
        <v>*</v>
      </c>
      <c r="F16" s="11" t="str">
        <f>[12]Janeiro!$G$9</f>
        <v>*</v>
      </c>
      <c r="G16" s="11" t="str">
        <f>[12]Janeiro!$G$10</f>
        <v>*</v>
      </c>
      <c r="H16" s="11" t="str">
        <f>[12]Janeiro!$G$11</f>
        <v>*</v>
      </c>
      <c r="I16" s="11" t="str">
        <f>[12]Janeiro!$G$12</f>
        <v>*</v>
      </c>
      <c r="J16" s="11" t="str">
        <f>[12]Janeiro!$G$13</f>
        <v>*</v>
      </c>
      <c r="K16" s="11" t="str">
        <f>[12]Janeiro!$G$14</f>
        <v>*</v>
      </c>
      <c r="L16" s="11" t="str">
        <f>[12]Janeiro!$G$15</f>
        <v>*</v>
      </c>
      <c r="M16" s="11" t="str">
        <f>[12]Janeiro!$G$16</f>
        <v>*</v>
      </c>
      <c r="N16" s="11" t="str">
        <f>[12]Janeiro!$G$17</f>
        <v>*</v>
      </c>
      <c r="O16" s="11" t="str">
        <f>[12]Janeiro!$G$18</f>
        <v>*</v>
      </c>
      <c r="P16" s="11" t="str">
        <f>[12]Janeiro!$G$19</f>
        <v>*</v>
      </c>
      <c r="Q16" s="11" t="str">
        <f>[12]Janeiro!$G$20</f>
        <v>*</v>
      </c>
      <c r="R16" s="11" t="str">
        <f>[12]Janeiro!$G$21</f>
        <v>*</v>
      </c>
      <c r="S16" s="11" t="str">
        <f>[12]Janeiro!$G$22</f>
        <v>*</v>
      </c>
      <c r="T16" s="11" t="str">
        <f>[12]Janeiro!$G$23</f>
        <v>*</v>
      </c>
      <c r="U16" s="11" t="str">
        <f>[12]Janeiro!$G$24</f>
        <v>*</v>
      </c>
      <c r="V16" s="11" t="str">
        <f>[12]Janeiro!$G$25</f>
        <v>*</v>
      </c>
      <c r="W16" s="11" t="str">
        <f>[12]Janeiro!$G$26</f>
        <v>*</v>
      </c>
      <c r="X16" s="11" t="str">
        <f>[12]Janeiro!$G$27</f>
        <v>*</v>
      </c>
      <c r="Y16" s="11" t="str">
        <f>[12]Janeiro!$G$28</f>
        <v>*</v>
      </c>
      <c r="Z16" s="11" t="str">
        <f>[12]Janeiro!$G$29</f>
        <v>*</v>
      </c>
      <c r="AA16" s="11" t="str">
        <f>[12]Janeiro!$G$30</f>
        <v>*</v>
      </c>
      <c r="AB16" s="11" t="str">
        <f>[12]Janeiro!$G$31</f>
        <v>*</v>
      </c>
      <c r="AC16" s="11" t="str">
        <f>[12]Janeiro!$G$32</f>
        <v>*</v>
      </c>
      <c r="AD16" s="11" t="str">
        <f>[12]Janeiro!$G$33</f>
        <v>*</v>
      </c>
      <c r="AE16" s="11" t="str">
        <f>[12]Janeiro!$G$34</f>
        <v>*</v>
      </c>
      <c r="AF16" s="11" t="str">
        <f>[12]Janeiro!$G$35</f>
        <v>*</v>
      </c>
      <c r="AG16" s="15" t="s">
        <v>226</v>
      </c>
      <c r="AH16" s="94" t="s">
        <v>226</v>
      </c>
    </row>
    <row r="17" spans="1:39" x14ac:dyDescent="0.2">
      <c r="A17" s="58" t="s">
        <v>2</v>
      </c>
      <c r="B17" s="11">
        <f>[13]Janeiro!$G$5</f>
        <v>57</v>
      </c>
      <c r="C17" s="11">
        <f>[13]Janeiro!$G$6</f>
        <v>55</v>
      </c>
      <c r="D17" s="11">
        <f>[13]Janeiro!$G$7</f>
        <v>45</v>
      </c>
      <c r="E17" s="11">
        <f>[13]Janeiro!$G$8</f>
        <v>41</v>
      </c>
      <c r="F17" s="11">
        <f>[13]Janeiro!$G$9</f>
        <v>63</v>
      </c>
      <c r="G17" s="11">
        <f>[13]Janeiro!$G$10</f>
        <v>51</v>
      </c>
      <c r="H17" s="11">
        <f>[13]Janeiro!$G$11</f>
        <v>69</v>
      </c>
      <c r="I17" s="11">
        <f>[13]Janeiro!$G$12</f>
        <v>49</v>
      </c>
      <c r="J17" s="11">
        <f>[13]Janeiro!$G$13</f>
        <v>44</v>
      </c>
      <c r="K17" s="11">
        <f>[13]Janeiro!$G$14</f>
        <v>39</v>
      </c>
      <c r="L17" s="11">
        <f>[13]Janeiro!$G$15</f>
        <v>50</v>
      </c>
      <c r="M17" s="11">
        <f>[13]Janeiro!$G$16</f>
        <v>47</v>
      </c>
      <c r="N17" s="11">
        <f>[13]Janeiro!$G$17</f>
        <v>45</v>
      </c>
      <c r="O17" s="11">
        <f>[13]Janeiro!$G$18</f>
        <v>35</v>
      </c>
      <c r="P17" s="11">
        <f>[13]Janeiro!$G$19</f>
        <v>46</v>
      </c>
      <c r="Q17" s="11">
        <f>[13]Janeiro!$G$20</f>
        <v>43</v>
      </c>
      <c r="R17" s="11">
        <f>[13]Janeiro!$G$21</f>
        <v>35</v>
      </c>
      <c r="S17" s="11">
        <f>[13]Janeiro!$G$22</f>
        <v>52</v>
      </c>
      <c r="T17" s="11">
        <f>[13]Janeiro!$G$23</f>
        <v>64</v>
      </c>
      <c r="U17" s="11">
        <f>[13]Janeiro!$G$24</f>
        <v>49</v>
      </c>
      <c r="V17" s="11">
        <f>[13]Janeiro!$G$25</f>
        <v>36</v>
      </c>
      <c r="W17" s="11">
        <f>[13]Janeiro!$G$26</f>
        <v>29</v>
      </c>
      <c r="X17" s="11">
        <f>[13]Janeiro!$G$27</f>
        <v>29</v>
      </c>
      <c r="Y17" s="11">
        <f>[13]Janeiro!$G$28</f>
        <v>37</v>
      </c>
      <c r="Z17" s="11">
        <f>[13]Janeiro!$G$29</f>
        <v>37</v>
      </c>
      <c r="AA17" s="11">
        <f>[13]Janeiro!$G$30</f>
        <v>48</v>
      </c>
      <c r="AB17" s="11">
        <f>[13]Janeiro!$G$31</f>
        <v>43</v>
      </c>
      <c r="AC17" s="11">
        <f>[13]Janeiro!$G$32</f>
        <v>49</v>
      </c>
      <c r="AD17" s="11">
        <f>[13]Janeiro!$G$33</f>
        <v>58</v>
      </c>
      <c r="AE17" s="11">
        <f>[13]Janeiro!$G$34</f>
        <v>47</v>
      </c>
      <c r="AF17" s="11">
        <f>[13]Janeiro!$G$35</f>
        <v>37</v>
      </c>
      <c r="AG17" s="15">
        <f t="shared" ref="AG17:AG25" si="9">MIN(B17:AF17)</f>
        <v>29</v>
      </c>
      <c r="AH17" s="94">
        <f t="shared" ref="AH17:AH25" si="10">AVERAGE(B17:AF17)</f>
        <v>46.096774193548384</v>
      </c>
      <c r="AJ17" s="12" t="s">
        <v>47</v>
      </c>
    </row>
    <row r="18" spans="1:39" x14ac:dyDescent="0.2">
      <c r="A18" s="58" t="s">
        <v>3</v>
      </c>
      <c r="B18" s="11">
        <f>[14]Janeiro!$G$5</f>
        <v>41</v>
      </c>
      <c r="C18" s="11">
        <f>[14]Janeiro!$G$6</f>
        <v>37</v>
      </c>
      <c r="D18" s="11">
        <f>[14]Janeiro!$G$7</f>
        <v>35</v>
      </c>
      <c r="E18" s="11">
        <f>[14]Janeiro!$G$8</f>
        <v>60</v>
      </c>
      <c r="F18" s="11">
        <f>[14]Janeiro!$G$9</f>
        <v>61</v>
      </c>
      <c r="G18" s="11">
        <f>[14]Janeiro!$G$10</f>
        <v>63</v>
      </c>
      <c r="H18" s="11">
        <f>[14]Janeiro!$G$11</f>
        <v>37</v>
      </c>
      <c r="I18" s="11">
        <f>[14]Janeiro!$G$12</f>
        <v>35</v>
      </c>
      <c r="J18" s="11">
        <f>[14]Janeiro!$G$13</f>
        <v>36</v>
      </c>
      <c r="K18" s="11">
        <f>[14]Janeiro!$G$14</f>
        <v>23</v>
      </c>
      <c r="L18" s="11">
        <f>[14]Janeiro!$G$15</f>
        <v>39</v>
      </c>
      <c r="M18" s="11">
        <f>[14]Janeiro!$G$16</f>
        <v>35</v>
      </c>
      <c r="N18" s="11">
        <f>[14]Janeiro!$G$17</f>
        <v>35</v>
      </c>
      <c r="O18" s="11">
        <f>[14]Janeiro!$G$18</f>
        <v>31</v>
      </c>
      <c r="P18" s="11">
        <f>[14]Janeiro!$G$19</f>
        <v>26</v>
      </c>
      <c r="Q18" s="11">
        <f>[14]Janeiro!$G$20</f>
        <v>32</v>
      </c>
      <c r="R18" s="11">
        <f>[14]Janeiro!$G$21</f>
        <v>34</v>
      </c>
      <c r="S18" s="11">
        <f>[14]Janeiro!$G$22</f>
        <v>35</v>
      </c>
      <c r="T18" s="11">
        <f>[14]Janeiro!$G$23</f>
        <v>35</v>
      </c>
      <c r="U18" s="11">
        <f>[14]Janeiro!$G$24</f>
        <v>39</v>
      </c>
      <c r="V18" s="11">
        <f>[14]Janeiro!$G$25</f>
        <v>34</v>
      </c>
      <c r="W18" s="11">
        <f>[14]Janeiro!$G$26</f>
        <v>24</v>
      </c>
      <c r="X18" s="11">
        <f>[14]Janeiro!$G$27</f>
        <v>32</v>
      </c>
      <c r="Y18" s="11">
        <f>[14]Janeiro!$G$28</f>
        <v>42</v>
      </c>
      <c r="Z18" s="11">
        <f>[14]Janeiro!$G$29</f>
        <v>46</v>
      </c>
      <c r="AA18" s="11">
        <f>[14]Janeiro!$G$30</f>
        <v>46</v>
      </c>
      <c r="AB18" s="11">
        <f>[14]Janeiro!$G$31</f>
        <v>58</v>
      </c>
      <c r="AC18" s="11">
        <f>[14]Janeiro!$G$32</f>
        <v>47</v>
      </c>
      <c r="AD18" s="11">
        <f>[14]Janeiro!$G$33</f>
        <v>35</v>
      </c>
      <c r="AE18" s="11">
        <f>[14]Janeiro!$G$34</f>
        <v>27</v>
      </c>
      <c r="AF18" s="11">
        <f>[14]Janeiro!$G$35</f>
        <v>27</v>
      </c>
      <c r="AG18" s="15">
        <f t="shared" si="9"/>
        <v>23</v>
      </c>
      <c r="AH18" s="94">
        <f>AVERAGE(B18:AF18)</f>
        <v>38.29032258064516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[15]Janeiro!$G$5</f>
        <v>51</v>
      </c>
      <c r="C19" s="11">
        <f>[15]Janeiro!$G$6</f>
        <v>46</v>
      </c>
      <c r="D19" s="11">
        <f>[15]Janeiro!$G$7</f>
        <v>42</v>
      </c>
      <c r="E19" s="11">
        <f>[15]Janeiro!$G$8</f>
        <v>62</v>
      </c>
      <c r="F19" s="11">
        <f>[15]Janeiro!$G$9</f>
        <v>64</v>
      </c>
      <c r="G19" s="11">
        <f>[15]Janeiro!$G$10</f>
        <v>69</v>
      </c>
      <c r="H19" s="11">
        <f>[15]Janeiro!$G$11</f>
        <v>41</v>
      </c>
      <c r="I19" s="11">
        <f>[15]Janeiro!$G$12</f>
        <v>43</v>
      </c>
      <c r="J19" s="11">
        <f>[15]Janeiro!$G$13</f>
        <v>50</v>
      </c>
      <c r="K19" s="11">
        <f>[15]Janeiro!$G$14</f>
        <v>31</v>
      </c>
      <c r="L19" s="11">
        <f>[15]Janeiro!$G$15</f>
        <v>43</v>
      </c>
      <c r="M19" s="11">
        <f>[15]Janeiro!$G$16</f>
        <v>47</v>
      </c>
      <c r="N19" s="11">
        <f>[15]Janeiro!$G$17</f>
        <v>43</v>
      </c>
      <c r="O19" s="11">
        <f>[15]Janeiro!$G$18</f>
        <v>37</v>
      </c>
      <c r="P19" s="11">
        <f>[15]Janeiro!$G$19</f>
        <v>29</v>
      </c>
      <c r="Q19" s="11">
        <f>[15]Janeiro!$G$20</f>
        <v>49</v>
      </c>
      <c r="R19" s="11">
        <f>[15]Janeiro!$G$21</f>
        <v>35</v>
      </c>
      <c r="S19" s="11">
        <f>[15]Janeiro!$G$22</f>
        <v>48</v>
      </c>
      <c r="T19" s="11">
        <f>[15]Janeiro!$G$23</f>
        <v>55</v>
      </c>
      <c r="U19" s="11">
        <f>[15]Janeiro!$G$24</f>
        <v>40</v>
      </c>
      <c r="V19" s="11">
        <f>[15]Janeiro!$G$25</f>
        <v>40</v>
      </c>
      <c r="W19" s="11">
        <f>[15]Janeiro!$G$26</f>
        <v>34</v>
      </c>
      <c r="X19" s="11">
        <f>[15]Janeiro!$G$27</f>
        <v>38</v>
      </c>
      <c r="Y19" s="11">
        <f>[15]Janeiro!$G$28</f>
        <v>46</v>
      </c>
      <c r="Z19" s="11">
        <f>[15]Janeiro!$G$29</f>
        <v>50</v>
      </c>
      <c r="AA19" s="11">
        <f>[15]Janeiro!$G$30</f>
        <v>62</v>
      </c>
      <c r="AB19" s="11">
        <f>[15]Janeiro!$G$31</f>
        <v>60</v>
      </c>
      <c r="AC19" s="11">
        <f>[15]Janeiro!$G$32</f>
        <v>61</v>
      </c>
      <c r="AD19" s="11">
        <f>[15]Janeiro!$G$33</f>
        <v>42</v>
      </c>
      <c r="AE19" s="11">
        <f>[15]Janeiro!$G$34</f>
        <v>33</v>
      </c>
      <c r="AF19" s="11">
        <f>[15]Janeiro!$G$35</f>
        <v>33</v>
      </c>
      <c r="AG19" s="15">
        <f t="shared" si="9"/>
        <v>29</v>
      </c>
      <c r="AH19" s="94">
        <f t="shared" si="10"/>
        <v>45.935483870967744</v>
      </c>
      <c r="AL19" t="s">
        <v>47</v>
      </c>
    </row>
    <row r="20" spans="1:39" x14ac:dyDescent="0.2">
      <c r="A20" s="58" t="s">
        <v>5</v>
      </c>
      <c r="B20" s="11">
        <f>[16]Janeiro!$G$5</f>
        <v>54</v>
      </c>
      <c r="C20" s="11">
        <f>[16]Janeiro!$G$6</f>
        <v>49</v>
      </c>
      <c r="D20" s="11">
        <f>[16]Janeiro!$G$7</f>
        <v>44</v>
      </c>
      <c r="E20" s="11">
        <f>[16]Janeiro!$G$8</f>
        <v>64</v>
      </c>
      <c r="F20" s="11" t="str">
        <f>[16]Janeiro!$G$9</f>
        <v>*</v>
      </c>
      <c r="G20" s="11" t="str">
        <f>[16]Janeiro!$G$10</f>
        <v>*</v>
      </c>
      <c r="H20" s="11" t="str">
        <f>[16]Janeiro!$G$11</f>
        <v>*</v>
      </c>
      <c r="I20" s="11" t="str">
        <f>[16]Janeiro!$G$12</f>
        <v>*</v>
      </c>
      <c r="J20" s="11" t="str">
        <f>[16]Janeiro!$G$13</f>
        <v>*</v>
      </c>
      <c r="K20" s="11" t="str">
        <f>[16]Janeiro!$G$14</f>
        <v>*</v>
      </c>
      <c r="L20" s="11" t="str">
        <f>[16]Janeiro!$G$15</f>
        <v>*</v>
      </c>
      <c r="M20" s="11">
        <f>[16]Janeiro!$G$16</f>
        <v>42</v>
      </c>
      <c r="N20" s="11">
        <f>[16]Janeiro!$G$17</f>
        <v>42</v>
      </c>
      <c r="O20" s="11">
        <f>[16]Janeiro!$G$18</f>
        <v>40</v>
      </c>
      <c r="P20" s="11">
        <f>[16]Janeiro!$G$19</f>
        <v>35</v>
      </c>
      <c r="Q20" s="11" t="str">
        <f>[16]Janeiro!$G$20</f>
        <v>*</v>
      </c>
      <c r="R20" s="11" t="str">
        <f>[16]Janeiro!$G$21</f>
        <v>*</v>
      </c>
      <c r="S20" s="11" t="str">
        <f>[16]Janeiro!$G$22</f>
        <v>*</v>
      </c>
      <c r="T20" s="11" t="str">
        <f>[16]Janeiro!$G$23</f>
        <v>*</v>
      </c>
      <c r="U20" s="11" t="str">
        <f>[16]Janeiro!$G$24</f>
        <v>*</v>
      </c>
      <c r="V20" s="11" t="str">
        <f>[16]Janeiro!$G$25</f>
        <v>*</v>
      </c>
      <c r="W20" s="11" t="str">
        <f>[16]Janeiro!$G$26</f>
        <v>*</v>
      </c>
      <c r="X20" s="11" t="str">
        <f>[16]Janeiro!$G$27</f>
        <v>*</v>
      </c>
      <c r="Y20" s="11" t="str">
        <f>[16]Janeiro!$G$28</f>
        <v>*</v>
      </c>
      <c r="Z20" s="11" t="str">
        <f>[16]Janeiro!$G$29</f>
        <v>*</v>
      </c>
      <c r="AA20" s="11" t="str">
        <f>[16]Janeiro!$G$30</f>
        <v>*</v>
      </c>
      <c r="AB20" s="11">
        <f>[16]Janeiro!$G$31</f>
        <v>41</v>
      </c>
      <c r="AC20" s="11">
        <f>[16]Janeiro!$G$32</f>
        <v>49</v>
      </c>
      <c r="AD20" s="11">
        <f>[16]Janeiro!$G$33</f>
        <v>45</v>
      </c>
      <c r="AE20" s="11">
        <f>[16]Janeiro!$G$34</f>
        <v>36</v>
      </c>
      <c r="AF20" s="11" t="str">
        <f>[16]Janeiro!$G$35</f>
        <v>*</v>
      </c>
      <c r="AG20" s="15">
        <f t="shared" si="9"/>
        <v>35</v>
      </c>
      <c r="AH20" s="94">
        <f t="shared" si="10"/>
        <v>45.083333333333336</v>
      </c>
      <c r="AI20" s="12" t="s">
        <v>47</v>
      </c>
    </row>
    <row r="21" spans="1:39" x14ac:dyDescent="0.2">
      <c r="A21" s="58" t="s">
        <v>43</v>
      </c>
      <c r="B21" s="11">
        <f>[17]Janeiro!$G$5</f>
        <v>46</v>
      </c>
      <c r="C21" s="11">
        <f>[17]Janeiro!$G$6</f>
        <v>45</v>
      </c>
      <c r="D21" s="11">
        <f>[17]Janeiro!$G$7</f>
        <v>38</v>
      </c>
      <c r="E21" s="11">
        <f>[17]Janeiro!$G$8</f>
        <v>52</v>
      </c>
      <c r="F21" s="11">
        <f>[17]Janeiro!$G$9</f>
        <v>57</v>
      </c>
      <c r="G21" s="11">
        <f>[17]Janeiro!$G$10</f>
        <v>52</v>
      </c>
      <c r="H21" s="11">
        <f>[17]Janeiro!$G$11</f>
        <v>46</v>
      </c>
      <c r="I21" s="11">
        <f>[17]Janeiro!$G$12</f>
        <v>37</v>
      </c>
      <c r="J21" s="11">
        <f>[17]Janeiro!$G$13</f>
        <v>39</v>
      </c>
      <c r="K21" s="11">
        <f>[17]Janeiro!$G$14</f>
        <v>29</v>
      </c>
      <c r="L21" s="11">
        <f>[17]Janeiro!$G$15</f>
        <v>50</v>
      </c>
      <c r="M21" s="11">
        <f>[17]Janeiro!$G$16</f>
        <v>36</v>
      </c>
      <c r="N21" s="11">
        <f>[17]Janeiro!$G$17</f>
        <v>30</v>
      </c>
      <c r="O21" s="11">
        <f>[17]Janeiro!$G$18</f>
        <v>32</v>
      </c>
      <c r="P21" s="11">
        <f>[17]Janeiro!$G$19</f>
        <v>46</v>
      </c>
      <c r="Q21" s="11">
        <f>[17]Janeiro!$G$20</f>
        <v>47</v>
      </c>
      <c r="R21" s="11">
        <f>[17]Janeiro!$G$21</f>
        <v>34</v>
      </c>
      <c r="S21" s="11">
        <f>[17]Janeiro!$G$22</f>
        <v>50</v>
      </c>
      <c r="T21" s="11">
        <f>[17]Janeiro!$G$23</f>
        <v>49</v>
      </c>
      <c r="U21" s="11">
        <f>[17]Janeiro!$G$24</f>
        <v>31</v>
      </c>
      <c r="V21" s="11">
        <f>[17]Janeiro!$G$25</f>
        <v>32</v>
      </c>
      <c r="W21" s="11">
        <f>[17]Janeiro!$G$26</f>
        <v>24</v>
      </c>
      <c r="X21" s="11">
        <f>[17]Janeiro!$G$27</f>
        <v>39</v>
      </c>
      <c r="Y21" s="11">
        <f>[17]Janeiro!$G$28</f>
        <v>46</v>
      </c>
      <c r="Z21" s="11">
        <f>[17]Janeiro!$G$29</f>
        <v>48</v>
      </c>
      <c r="AA21" s="11">
        <f>[17]Janeiro!$G$30</f>
        <v>51</v>
      </c>
      <c r="AB21" s="11">
        <f>[17]Janeiro!$G$31</f>
        <v>59</v>
      </c>
      <c r="AC21" s="11">
        <f>[17]Janeiro!$G$32</f>
        <v>57</v>
      </c>
      <c r="AD21" s="11">
        <f>[17]Janeiro!$G$33</f>
        <v>37</v>
      </c>
      <c r="AE21" s="11">
        <f>[17]Janeiro!$G$34</f>
        <v>28</v>
      </c>
      <c r="AF21" s="11">
        <f>[17]Janeiro!$G$35</f>
        <v>32</v>
      </c>
      <c r="AG21" s="15">
        <f>MIN(B21:AF21)</f>
        <v>24</v>
      </c>
      <c r="AH21" s="94">
        <f>AVERAGE(B21:AF21)</f>
        <v>41.903225806451616</v>
      </c>
      <c r="AJ21" t="s">
        <v>47</v>
      </c>
      <c r="AL21" t="s">
        <v>47</v>
      </c>
    </row>
    <row r="22" spans="1:39" x14ac:dyDescent="0.2">
      <c r="A22" s="58" t="s">
        <v>6</v>
      </c>
      <c r="B22" s="11" t="str">
        <f>[18]Janeiro!$G$5</f>
        <v>*</v>
      </c>
      <c r="C22" s="11">
        <f>[18]Janeiro!$G$6</f>
        <v>50</v>
      </c>
      <c r="D22" s="11">
        <f>[18]Janeiro!$G$7</f>
        <v>45</v>
      </c>
      <c r="E22" s="11">
        <f>[18]Janeiro!$G$8</f>
        <v>71</v>
      </c>
      <c r="F22" s="11">
        <f>[18]Janeiro!$G$9</f>
        <v>74</v>
      </c>
      <c r="G22" s="11" t="str">
        <f>[18]Janeiro!$G$10</f>
        <v>*</v>
      </c>
      <c r="H22" s="11">
        <f>[18]Janeiro!$G$11</f>
        <v>60</v>
      </c>
      <c r="I22" s="11">
        <f>[18]Janeiro!$G$12</f>
        <v>84</v>
      </c>
      <c r="J22" s="11">
        <f>[18]Janeiro!$G$13</f>
        <v>54</v>
      </c>
      <c r="K22" s="11">
        <f>[18]Janeiro!$G$14</f>
        <v>87</v>
      </c>
      <c r="L22" s="11">
        <f>[18]Janeiro!$G$15</f>
        <v>57</v>
      </c>
      <c r="M22" s="11" t="str">
        <f>[18]Janeiro!$G$16</f>
        <v>*</v>
      </c>
      <c r="N22" s="11" t="str">
        <f>[18]Janeiro!$G$17</f>
        <v>*</v>
      </c>
      <c r="O22" s="11">
        <f>[18]Janeiro!$G$18</f>
        <v>48</v>
      </c>
      <c r="P22" s="11">
        <f>[18]Janeiro!$G$19</f>
        <v>46</v>
      </c>
      <c r="Q22" s="11">
        <f>[18]Janeiro!$G$20</f>
        <v>60</v>
      </c>
      <c r="R22" s="11">
        <f>[18]Janeiro!$G$21</f>
        <v>35</v>
      </c>
      <c r="S22" s="11">
        <f>[18]Janeiro!$G$22</f>
        <v>59</v>
      </c>
      <c r="T22" s="11">
        <f>[18]Janeiro!$G$23</f>
        <v>70</v>
      </c>
      <c r="U22" s="11">
        <f>[18]Janeiro!$G$24</f>
        <v>55</v>
      </c>
      <c r="V22" s="11">
        <f>[18]Janeiro!$G$25</f>
        <v>42</v>
      </c>
      <c r="W22" s="11">
        <f>[18]Janeiro!$G$26</f>
        <v>56</v>
      </c>
      <c r="X22" s="11">
        <f>[18]Janeiro!$G$27</f>
        <v>82</v>
      </c>
      <c r="Y22" s="11" t="str">
        <f>[18]Janeiro!$G$28</f>
        <v>*</v>
      </c>
      <c r="Z22" s="11" t="str">
        <f>[18]Janeiro!$G$29</f>
        <v>*</v>
      </c>
      <c r="AA22" s="11">
        <f>[18]Janeiro!$G$30</f>
        <v>62</v>
      </c>
      <c r="AB22" s="11">
        <f>[18]Janeiro!$G$31</f>
        <v>69</v>
      </c>
      <c r="AC22" s="11">
        <f>[18]Janeiro!$G$32</f>
        <v>84</v>
      </c>
      <c r="AD22" s="11">
        <f>[18]Janeiro!$G$33</f>
        <v>74</v>
      </c>
      <c r="AE22" s="11">
        <f>[18]Janeiro!$G$34</f>
        <v>84</v>
      </c>
      <c r="AF22" s="11" t="str">
        <f>[18]Janeiro!$G$35</f>
        <v>*</v>
      </c>
      <c r="AG22" s="15">
        <f t="shared" si="9"/>
        <v>35</v>
      </c>
      <c r="AH22" s="94">
        <f t="shared" si="10"/>
        <v>62.833333333333336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[19]Janeiro!$G$5</f>
        <v>57</v>
      </c>
      <c r="C23" s="11">
        <f>[19]Janeiro!$G$6</f>
        <v>59</v>
      </c>
      <c r="D23" s="11">
        <f>[19]Janeiro!$G$7</f>
        <v>53</v>
      </c>
      <c r="E23" s="11">
        <f>[19]Janeiro!$G$8</f>
        <v>50</v>
      </c>
      <c r="F23" s="11">
        <f>[19]Janeiro!$G$9</f>
        <v>79</v>
      </c>
      <c r="G23" s="11">
        <f>[19]Janeiro!$G$10</f>
        <v>59</v>
      </c>
      <c r="H23" s="11">
        <f>[19]Janeiro!$G$11</f>
        <v>70</v>
      </c>
      <c r="I23" s="11">
        <f>[19]Janeiro!$G$12</f>
        <v>60</v>
      </c>
      <c r="J23" s="11">
        <f>[19]Janeiro!$G$13</f>
        <v>54</v>
      </c>
      <c r="K23" s="11">
        <f>[19]Janeiro!$G$14</f>
        <v>45</v>
      </c>
      <c r="L23" s="11">
        <f>[19]Janeiro!$G$15</f>
        <v>48</v>
      </c>
      <c r="M23" s="11">
        <f>[19]Janeiro!$G$16</f>
        <v>58</v>
      </c>
      <c r="N23" s="11">
        <f>[19]Janeiro!$G$17</f>
        <v>48</v>
      </c>
      <c r="O23" s="11">
        <f>[19]Janeiro!$G$18</f>
        <v>45</v>
      </c>
      <c r="P23" s="11">
        <f>[19]Janeiro!$G$19</f>
        <v>47</v>
      </c>
      <c r="Q23" s="11">
        <f>[19]Janeiro!$G$20</f>
        <v>45</v>
      </c>
      <c r="R23" s="11">
        <f>[19]Janeiro!$G$21</f>
        <v>41</v>
      </c>
      <c r="S23" s="11">
        <f>[19]Janeiro!$G$22</f>
        <v>53</v>
      </c>
      <c r="T23" s="11">
        <f>[19]Janeiro!$G$23</f>
        <v>62</v>
      </c>
      <c r="U23" s="11">
        <f>[19]Janeiro!$G$24</f>
        <v>53</v>
      </c>
      <c r="V23" s="11">
        <f>[19]Janeiro!$G$25</f>
        <v>47</v>
      </c>
      <c r="W23" s="11">
        <f>[19]Janeiro!$G$26</f>
        <v>36</v>
      </c>
      <c r="X23" s="11">
        <f>[19]Janeiro!$G$27</f>
        <v>33</v>
      </c>
      <c r="Y23" s="11">
        <f>[19]Janeiro!$G$28</f>
        <v>37</v>
      </c>
      <c r="Z23" s="11">
        <f>[19]Janeiro!$G$29</f>
        <v>43</v>
      </c>
      <c r="AA23" s="11">
        <f>[19]Janeiro!$G$30</f>
        <v>42</v>
      </c>
      <c r="AB23" s="11">
        <f>[19]Janeiro!$G$31</f>
        <v>47</v>
      </c>
      <c r="AC23" s="11">
        <f>[19]Janeiro!$G$32</f>
        <v>52</v>
      </c>
      <c r="AD23" s="11">
        <f>[19]Janeiro!$G$33</f>
        <v>42</v>
      </c>
      <c r="AE23" s="11">
        <f>[19]Janeiro!$G$34</f>
        <v>40</v>
      </c>
      <c r="AF23" s="11">
        <f>[19]Janeiro!$G$35</f>
        <v>27</v>
      </c>
      <c r="AG23" s="15">
        <f t="shared" si="9"/>
        <v>27</v>
      </c>
      <c r="AH23" s="94">
        <f t="shared" si="10"/>
        <v>49.41935483870968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[20]Janeiro!$G$5</f>
        <v>*</v>
      </c>
      <c r="C24" s="11" t="str">
        <f>[20]Janeiro!$G$6</f>
        <v>*</v>
      </c>
      <c r="D24" s="11">
        <f>[20]Janeiro!$G$7</f>
        <v>51</v>
      </c>
      <c r="E24" s="11">
        <f>[20]Janeiro!$G$8</f>
        <v>48</v>
      </c>
      <c r="F24" s="11">
        <f>[20]Janeiro!$G$9</f>
        <v>69</v>
      </c>
      <c r="G24" s="11">
        <f>[20]Janeiro!$G$10</f>
        <v>66</v>
      </c>
      <c r="H24" s="11" t="str">
        <f>[20]Janeiro!$G$11</f>
        <v>*</v>
      </c>
      <c r="I24" s="11" t="str">
        <f>[20]Janeiro!$G$12</f>
        <v>*</v>
      </c>
      <c r="J24" s="11" t="str">
        <f>[20]Janeiro!$G$13</f>
        <v>*</v>
      </c>
      <c r="K24" s="11">
        <f>[20]Janeiro!$G$14</f>
        <v>51</v>
      </c>
      <c r="L24" s="11">
        <f>[20]Janeiro!$G$15</f>
        <v>61</v>
      </c>
      <c r="M24" s="11" t="str">
        <f>[20]Janeiro!$G$16</f>
        <v>*</v>
      </c>
      <c r="N24" s="11" t="str">
        <f>[20]Janeiro!$G$17</f>
        <v>*</v>
      </c>
      <c r="O24" s="11">
        <f>[20]Janeiro!$G$18</f>
        <v>47</v>
      </c>
      <c r="P24" s="11">
        <f>[20]Janeiro!$G$19</f>
        <v>50</v>
      </c>
      <c r="Q24" s="11">
        <f>[20]Janeiro!$G$20</f>
        <v>46</v>
      </c>
      <c r="R24" s="11">
        <f>[20]Janeiro!$G$21</f>
        <v>44</v>
      </c>
      <c r="S24" s="11">
        <f>[20]Janeiro!$G$22</f>
        <v>53</v>
      </c>
      <c r="T24" s="11">
        <f>[20]Janeiro!$G$23</f>
        <v>73</v>
      </c>
      <c r="U24" s="11">
        <f>[20]Janeiro!$G$24</f>
        <v>57</v>
      </c>
      <c r="V24" s="11">
        <f>[20]Janeiro!$G$25</f>
        <v>48</v>
      </c>
      <c r="W24" s="11">
        <f>[20]Janeiro!$G$26</f>
        <v>71</v>
      </c>
      <c r="X24" s="11">
        <f>[20]Janeiro!$G$27</f>
        <v>36</v>
      </c>
      <c r="Y24" s="11" t="str">
        <f>[20]Janeiro!$G$28</f>
        <v>*</v>
      </c>
      <c r="Z24" s="11">
        <f>[20]Janeiro!$G$29</f>
        <v>45</v>
      </c>
      <c r="AA24" s="11">
        <f>[20]Janeiro!$G$30</f>
        <v>47</v>
      </c>
      <c r="AB24" s="11">
        <f>[20]Janeiro!$G$31</f>
        <v>49</v>
      </c>
      <c r="AC24" s="11" t="str">
        <f>[20]Janeiro!$G$32</f>
        <v>*</v>
      </c>
      <c r="AD24" s="11">
        <f>[20]Janeiro!$G$33</f>
        <v>40</v>
      </c>
      <c r="AE24" s="11">
        <f>[20]Janeiro!$G$34</f>
        <v>44</v>
      </c>
      <c r="AF24" s="11">
        <f>[20]Janeiro!$G$35</f>
        <v>39</v>
      </c>
      <c r="AG24" s="15">
        <f t="shared" si="9"/>
        <v>36</v>
      </c>
      <c r="AH24" s="94">
        <f t="shared" si="10"/>
        <v>51.590909090909093</v>
      </c>
      <c r="AJ24" t="s">
        <v>47</v>
      </c>
    </row>
    <row r="25" spans="1:39" x14ac:dyDescent="0.2">
      <c r="A25" s="58" t="s">
        <v>170</v>
      </c>
      <c r="B25" s="11">
        <f>[21]Janeiro!$G$5</f>
        <v>48</v>
      </c>
      <c r="C25" s="11">
        <f>[21]Janeiro!$G$6</f>
        <v>49</v>
      </c>
      <c r="D25" s="11">
        <f>[21]Janeiro!$G$7</f>
        <v>43</v>
      </c>
      <c r="E25" s="11">
        <f>[21]Janeiro!$G$8</f>
        <v>48</v>
      </c>
      <c r="F25" s="11">
        <f>[21]Janeiro!$G$9</f>
        <v>53</v>
      </c>
      <c r="G25" s="11">
        <f>[21]Janeiro!$G$10</f>
        <v>51</v>
      </c>
      <c r="H25" s="11">
        <f>[21]Janeiro!$G$11</f>
        <v>54</v>
      </c>
      <c r="I25" s="11">
        <f>[21]Janeiro!$G$12</f>
        <v>56</v>
      </c>
      <c r="J25" s="11">
        <f>[21]Janeiro!$G$13</f>
        <v>50</v>
      </c>
      <c r="K25" s="11">
        <f>[21]Janeiro!$G$14</f>
        <v>41</v>
      </c>
      <c r="L25" s="11">
        <f>[21]Janeiro!$G$15</f>
        <v>45</v>
      </c>
      <c r="M25" s="11">
        <f>[21]Janeiro!$G$16</f>
        <v>46</v>
      </c>
      <c r="N25" s="11">
        <f>[21]Janeiro!$G$17</f>
        <v>42</v>
      </c>
      <c r="O25" s="11">
        <f>[21]Janeiro!$G$18</f>
        <v>40</v>
      </c>
      <c r="P25" s="11">
        <f>[21]Janeiro!$G$19</f>
        <v>42</v>
      </c>
      <c r="Q25" s="11">
        <f>[21]Janeiro!$G$20</f>
        <v>29</v>
      </c>
      <c r="R25" s="11">
        <f>[21]Janeiro!$G$21</f>
        <v>36</v>
      </c>
      <c r="S25" s="11">
        <f>[21]Janeiro!$G$22</f>
        <v>43</v>
      </c>
      <c r="T25" s="11">
        <f>[21]Janeiro!$G$23</f>
        <v>57</v>
      </c>
      <c r="U25" s="11">
        <f>[21]Janeiro!$G$24</f>
        <v>55</v>
      </c>
      <c r="V25" s="11">
        <f>[21]Janeiro!$G$25</f>
        <v>48</v>
      </c>
      <c r="W25" s="11">
        <f>[21]Janeiro!$G$26</f>
        <v>35</v>
      </c>
      <c r="X25" s="11">
        <f>[21]Janeiro!$G$27</f>
        <v>38</v>
      </c>
      <c r="Y25" s="11">
        <f>[21]Janeiro!$G$28</f>
        <v>62</v>
      </c>
      <c r="Z25" s="11">
        <f>[21]Janeiro!$G$29</f>
        <v>41</v>
      </c>
      <c r="AA25" s="11">
        <f>[21]Janeiro!$G$30</f>
        <v>53</v>
      </c>
      <c r="AB25" s="11">
        <f>[21]Janeiro!$G$31</f>
        <v>41</v>
      </c>
      <c r="AC25" s="11">
        <f>[21]Janeiro!$G$32</f>
        <v>43</v>
      </c>
      <c r="AD25" s="11">
        <f>[21]Janeiro!$G$33</f>
        <v>32</v>
      </c>
      <c r="AE25" s="11">
        <f>[21]Janeiro!$G$34</f>
        <v>36</v>
      </c>
      <c r="AF25" s="11">
        <f>[21]Janeiro!$G$35</f>
        <v>31</v>
      </c>
      <c r="AG25" s="15">
        <f t="shared" si="9"/>
        <v>29</v>
      </c>
      <c r="AH25" s="94">
        <f t="shared" si="10"/>
        <v>44.774193548387096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[22]Janeiro!$G$5</f>
        <v>53</v>
      </c>
      <c r="C26" s="11">
        <f>[22]Janeiro!$G$6</f>
        <v>56</v>
      </c>
      <c r="D26" s="11">
        <f>[22]Janeiro!$G$7</f>
        <v>48</v>
      </c>
      <c r="E26" s="11">
        <f>[22]Janeiro!$G$8</f>
        <v>49</v>
      </c>
      <c r="F26" s="11">
        <f>[22]Janeiro!$G$9</f>
        <v>78</v>
      </c>
      <c r="G26" s="11">
        <f>[22]Janeiro!$G$10</f>
        <v>55</v>
      </c>
      <c r="H26" s="11">
        <f>[22]Janeiro!$G$11</f>
        <v>63</v>
      </c>
      <c r="I26" s="11">
        <f>[22]Janeiro!$G$12</f>
        <v>57</v>
      </c>
      <c r="J26" s="11">
        <f>[22]Janeiro!$G$13</f>
        <v>53</v>
      </c>
      <c r="K26" s="11">
        <f>[22]Janeiro!$G$14</f>
        <v>45</v>
      </c>
      <c r="L26" s="11">
        <f>[22]Janeiro!$G$15</f>
        <v>47</v>
      </c>
      <c r="M26" s="11">
        <f>[22]Janeiro!$G$16</f>
        <v>58</v>
      </c>
      <c r="N26" s="11">
        <f>[22]Janeiro!$G$17</f>
        <v>49</v>
      </c>
      <c r="O26" s="11" t="str">
        <f>[22]Janeiro!$G$18</f>
        <v>*</v>
      </c>
      <c r="P26" s="11" t="str">
        <f>[22]Janeiro!$G$19</f>
        <v>*</v>
      </c>
      <c r="Q26" s="11" t="str">
        <f>[22]Janeiro!$G$20</f>
        <v>*</v>
      </c>
      <c r="R26" s="11" t="str">
        <f>[22]Janeiro!$G$21</f>
        <v>*</v>
      </c>
      <c r="S26" s="11" t="str">
        <f>[22]Janeiro!$G$22</f>
        <v>*</v>
      </c>
      <c r="T26" s="11" t="str">
        <f>[22]Janeiro!$G$23</f>
        <v>*</v>
      </c>
      <c r="U26" s="11" t="str">
        <f>[22]Janeiro!$G$24</f>
        <v>*</v>
      </c>
      <c r="V26" s="11" t="str">
        <f>[22]Janeiro!$G$25</f>
        <v>*</v>
      </c>
      <c r="W26" s="11" t="str">
        <f>[22]Janeiro!$G$26</f>
        <v>*</v>
      </c>
      <c r="X26" s="11" t="str">
        <f>[22]Janeiro!$G$27</f>
        <v>*</v>
      </c>
      <c r="Y26" s="11" t="str">
        <f>[22]Janeiro!$G$28</f>
        <v>*</v>
      </c>
      <c r="Z26" s="11" t="str">
        <f>[22]Janeiro!$G$29</f>
        <v>*</v>
      </c>
      <c r="AA26" s="11" t="str">
        <f>[22]Janeiro!$G$30</f>
        <v>*</v>
      </c>
      <c r="AB26" s="11" t="str">
        <f>[22]Janeiro!$G$31</f>
        <v>*</v>
      </c>
      <c r="AC26" s="11" t="str">
        <f>[22]Janeiro!$G$32</f>
        <v>*</v>
      </c>
      <c r="AD26" s="11" t="str">
        <f>[22]Janeiro!$G$33</f>
        <v>*</v>
      </c>
      <c r="AE26" s="11">
        <f>[22]Janeiro!$G$34</f>
        <v>36</v>
      </c>
      <c r="AF26" s="11">
        <f>[22]Janeiro!$G$35</f>
        <v>31</v>
      </c>
      <c r="AG26" s="15">
        <f>MIN(B26:AF26)</f>
        <v>31</v>
      </c>
      <c r="AH26" s="94">
        <f>AVERAGE(B26:AF26)</f>
        <v>51.866666666666667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[23]Janeiro!$G$5</f>
        <v>46</v>
      </c>
      <c r="C27" s="11">
        <f>[23]Janeiro!$G$6</f>
        <v>53</v>
      </c>
      <c r="D27" s="11">
        <f>[23]Janeiro!$G$7</f>
        <v>38</v>
      </c>
      <c r="E27" s="11">
        <f>[23]Janeiro!$G$8</f>
        <v>37</v>
      </c>
      <c r="F27" s="11">
        <f>[23]Janeiro!$G$9</f>
        <v>48</v>
      </c>
      <c r="G27" s="11">
        <f>[23]Janeiro!$G$10</f>
        <v>59</v>
      </c>
      <c r="H27" s="11">
        <f>[23]Janeiro!$G$11</f>
        <v>60</v>
      </c>
      <c r="I27" s="11">
        <f>[23]Janeiro!$G$12</f>
        <v>58</v>
      </c>
      <c r="J27" s="11">
        <f>[23]Janeiro!$G$13</f>
        <v>52</v>
      </c>
      <c r="K27" s="11">
        <f>[23]Janeiro!$G$14</f>
        <v>34</v>
      </c>
      <c r="L27" s="11">
        <f>[23]Janeiro!$G$15</f>
        <v>47</v>
      </c>
      <c r="M27" s="11">
        <f>[23]Janeiro!$G$16</f>
        <v>46</v>
      </c>
      <c r="N27" s="11">
        <f>[23]Janeiro!$G$17</f>
        <v>46</v>
      </c>
      <c r="O27" s="11">
        <f>[23]Janeiro!$G$18</f>
        <v>36</v>
      </c>
      <c r="P27" s="11">
        <f>[23]Janeiro!$G$19</f>
        <v>40</v>
      </c>
      <c r="Q27" s="11">
        <f>[23]Janeiro!$G$20</f>
        <v>26</v>
      </c>
      <c r="R27" s="11">
        <f>[23]Janeiro!$G$21</f>
        <v>32</v>
      </c>
      <c r="S27" s="11">
        <f>[23]Janeiro!$G$22</f>
        <v>34</v>
      </c>
      <c r="T27" s="11">
        <f>[23]Janeiro!$G$23</f>
        <v>49</v>
      </c>
      <c r="U27" s="11">
        <f>[23]Janeiro!$G$24</f>
        <v>47</v>
      </c>
      <c r="V27" s="11">
        <f>[23]Janeiro!$G$25</f>
        <v>46</v>
      </c>
      <c r="W27" s="11">
        <f>[23]Janeiro!$G$26</f>
        <v>27</v>
      </c>
      <c r="X27" s="11">
        <f>[23]Janeiro!$G$27</f>
        <v>29</v>
      </c>
      <c r="Y27" s="11">
        <f>[23]Janeiro!$G$28</f>
        <v>49</v>
      </c>
      <c r="Z27" s="11">
        <f>[23]Janeiro!$G$29</f>
        <v>46</v>
      </c>
      <c r="AA27" s="11">
        <f>[23]Janeiro!$G$30</f>
        <v>47</v>
      </c>
      <c r="AB27" s="11">
        <f>[23]Janeiro!$G$31</f>
        <v>36</v>
      </c>
      <c r="AC27" s="11">
        <f>[23]Janeiro!$G$32</f>
        <v>39</v>
      </c>
      <c r="AD27" s="11">
        <f>[23]Janeiro!$G$33</f>
        <v>35</v>
      </c>
      <c r="AE27" s="11">
        <f>[23]Janeiro!$G$34</f>
        <v>36</v>
      </c>
      <c r="AF27" s="11">
        <f>[23]Janeiro!$G$35</f>
        <v>31</v>
      </c>
      <c r="AG27" s="15">
        <f>MIN(B27:AF27)</f>
        <v>26</v>
      </c>
      <c r="AH27" s="94">
        <f>AVERAGE(B27:AF27)</f>
        <v>42.225806451612904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[24]Janeiro!$G$5</f>
        <v>45</v>
      </c>
      <c r="C28" s="11">
        <f>[24]Janeiro!$G$6</f>
        <v>52</v>
      </c>
      <c r="D28" s="11">
        <f>[24]Janeiro!$G$7</f>
        <v>38</v>
      </c>
      <c r="E28" s="11">
        <f>[24]Janeiro!$G$8</f>
        <v>36</v>
      </c>
      <c r="F28" s="11">
        <f>[24]Janeiro!$G$9</f>
        <v>61</v>
      </c>
      <c r="G28" s="11">
        <f>[24]Janeiro!$G$10</f>
        <v>51</v>
      </c>
      <c r="H28" s="11">
        <f>[24]Janeiro!$G$11</f>
        <v>67</v>
      </c>
      <c r="I28" s="11">
        <f>[24]Janeiro!$G$12</f>
        <v>47</v>
      </c>
      <c r="J28" s="11">
        <f>[24]Janeiro!$G$13</f>
        <v>41</v>
      </c>
      <c r="K28" s="11">
        <f>[24]Janeiro!$G$14</f>
        <v>43</v>
      </c>
      <c r="L28" s="11">
        <f>[24]Janeiro!$G$15</f>
        <v>41</v>
      </c>
      <c r="M28" s="11">
        <f>[24]Janeiro!$G$16</f>
        <v>53</v>
      </c>
      <c r="N28" s="11">
        <f>[24]Janeiro!$G$17</f>
        <v>40</v>
      </c>
      <c r="O28" s="11">
        <f>[24]Janeiro!$G$18</f>
        <v>32</v>
      </c>
      <c r="P28" s="11">
        <f>[24]Janeiro!$G$19</f>
        <v>40</v>
      </c>
      <c r="Q28" s="11">
        <f>[24]Janeiro!$G$20</f>
        <v>33</v>
      </c>
      <c r="R28" s="11">
        <f>[24]Janeiro!$G$21</f>
        <v>32</v>
      </c>
      <c r="S28" s="11">
        <f>[24]Janeiro!$G$22</f>
        <v>46</v>
      </c>
      <c r="T28" s="11">
        <f>[24]Janeiro!$G$23</f>
        <v>68</v>
      </c>
      <c r="U28" s="11">
        <f>[24]Janeiro!$G$24</f>
        <v>58</v>
      </c>
      <c r="V28" s="11">
        <f>[24]Janeiro!$G$25</f>
        <v>40</v>
      </c>
      <c r="W28" s="11">
        <f>[24]Janeiro!$G$26</f>
        <v>32</v>
      </c>
      <c r="X28" s="11">
        <f>[24]Janeiro!$G$27</f>
        <v>26</v>
      </c>
      <c r="Y28" s="11">
        <f>[24]Janeiro!$G$28</f>
        <v>43</v>
      </c>
      <c r="Z28" s="11">
        <f>[24]Janeiro!$G$29</f>
        <v>42</v>
      </c>
      <c r="AA28" s="11">
        <f>[24]Janeiro!$G$30</f>
        <v>45</v>
      </c>
      <c r="AB28" s="11">
        <f>[24]Janeiro!$G$31</f>
        <v>40</v>
      </c>
      <c r="AC28" s="11">
        <f>[24]Janeiro!$G$32</f>
        <v>41</v>
      </c>
      <c r="AD28" s="11">
        <f>[24]Janeiro!$G$33</f>
        <v>32</v>
      </c>
      <c r="AE28" s="11">
        <f>[24]Janeiro!$G$34</f>
        <v>33</v>
      </c>
      <c r="AF28" s="11">
        <f>[24]Janeiro!$G$35</f>
        <v>29</v>
      </c>
      <c r="AG28" s="15">
        <f>MIN(B28:AF28)</f>
        <v>26</v>
      </c>
      <c r="AH28" s="94">
        <f>AVERAGE(B28:AF28)</f>
        <v>42.806451612903224</v>
      </c>
      <c r="AL28" t="s">
        <v>47</v>
      </c>
    </row>
    <row r="29" spans="1:39" x14ac:dyDescent="0.2">
      <c r="A29" s="58" t="s">
        <v>42</v>
      </c>
      <c r="B29" s="11">
        <f>[25]Janeiro!$G$5</f>
        <v>57</v>
      </c>
      <c r="C29" s="11">
        <f>[25]Janeiro!$G$6</f>
        <v>49</v>
      </c>
      <c r="D29" s="11">
        <f>[25]Janeiro!$G$7</f>
        <v>44</v>
      </c>
      <c r="E29" s="11">
        <f>[25]Janeiro!$G$8</f>
        <v>48</v>
      </c>
      <c r="F29" s="11">
        <f>[25]Janeiro!$G$9</f>
        <v>61</v>
      </c>
      <c r="G29" s="11">
        <f>[25]Janeiro!$G$10</f>
        <v>44</v>
      </c>
      <c r="H29" s="11">
        <f>[25]Janeiro!$G$11</f>
        <v>52</v>
      </c>
      <c r="I29" s="11">
        <f>[25]Janeiro!$G$12</f>
        <v>55</v>
      </c>
      <c r="J29" s="11">
        <f>[25]Janeiro!$G$13</f>
        <v>42</v>
      </c>
      <c r="K29" s="11">
        <f>[25]Janeiro!$G$14</f>
        <v>39</v>
      </c>
      <c r="L29" s="11">
        <f>[25]Janeiro!$G$15</f>
        <v>48</v>
      </c>
      <c r="M29" s="11">
        <f>[25]Janeiro!$G$16</f>
        <v>44</v>
      </c>
      <c r="N29" s="11">
        <f>[25]Janeiro!$G$17</f>
        <v>34</v>
      </c>
      <c r="O29" s="11">
        <f>[25]Janeiro!$G$18</f>
        <v>33</v>
      </c>
      <c r="P29" s="11">
        <f>[25]Janeiro!$G$19</f>
        <v>40</v>
      </c>
      <c r="Q29" s="11">
        <f>[25]Janeiro!$G$20</f>
        <v>34</v>
      </c>
      <c r="R29" s="11">
        <f>[25]Janeiro!$G$21</f>
        <v>33</v>
      </c>
      <c r="S29" s="11">
        <f>[25]Janeiro!$G$22</f>
        <v>45</v>
      </c>
      <c r="T29" s="11">
        <f>[25]Janeiro!$G$23</f>
        <v>64</v>
      </c>
      <c r="U29" s="11">
        <f>[25]Janeiro!$G$24</f>
        <v>48</v>
      </c>
      <c r="V29" s="11">
        <f>[25]Janeiro!$G$25</f>
        <v>41</v>
      </c>
      <c r="W29" s="11">
        <f>[25]Janeiro!$G$26</f>
        <v>28</v>
      </c>
      <c r="X29" s="11">
        <f>[25]Janeiro!$G$27</f>
        <v>28</v>
      </c>
      <c r="Y29" s="11">
        <f>[25]Janeiro!$G$28</f>
        <v>39</v>
      </c>
      <c r="Z29" s="11">
        <f>[25]Janeiro!$G$29</f>
        <v>26</v>
      </c>
      <c r="AA29" s="11">
        <f>[25]Janeiro!$G$30</f>
        <v>38</v>
      </c>
      <c r="AB29" s="11">
        <f>[25]Janeiro!$G$31</f>
        <v>36</v>
      </c>
      <c r="AC29" s="11">
        <f>[25]Janeiro!$G$32</f>
        <v>49</v>
      </c>
      <c r="AD29" s="11">
        <f>[25]Janeiro!$G$33</f>
        <v>44</v>
      </c>
      <c r="AE29" s="11">
        <f>[25]Janeiro!$G$34</f>
        <v>35</v>
      </c>
      <c r="AF29" s="11">
        <f>[25]Janeiro!$G$35</f>
        <v>34</v>
      </c>
      <c r="AG29" s="15">
        <f t="shared" ref="AG29:AG30" si="11">MIN(B29:AF29)</f>
        <v>26</v>
      </c>
      <c r="AH29" s="94">
        <f t="shared" ref="AH29:AH30" si="12">AVERAGE(B29:AF29)</f>
        <v>42.322580645161288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[26]Janeiro!$G$5</f>
        <v>49</v>
      </c>
      <c r="C30" s="11">
        <f>[26]Janeiro!$G$6</f>
        <v>59</v>
      </c>
      <c r="D30" s="11">
        <f>[26]Janeiro!$G$7</f>
        <v>44</v>
      </c>
      <c r="E30" s="11">
        <f>[26]Janeiro!$G$8</f>
        <v>49</v>
      </c>
      <c r="F30" s="11">
        <f>[26]Janeiro!$G$9</f>
        <v>67</v>
      </c>
      <c r="G30" s="11">
        <f>[26]Janeiro!$G$10</f>
        <v>57</v>
      </c>
      <c r="H30" s="11">
        <f>[26]Janeiro!$G$11</f>
        <v>64</v>
      </c>
      <c r="I30" s="11">
        <f>[26]Janeiro!$G$12</f>
        <v>62</v>
      </c>
      <c r="J30" s="11">
        <f>[26]Janeiro!$G$13</f>
        <v>53</v>
      </c>
      <c r="K30" s="11">
        <f>[26]Janeiro!$G$14</f>
        <v>41</v>
      </c>
      <c r="L30" s="11">
        <f>[26]Janeiro!$G$15</f>
        <v>46</v>
      </c>
      <c r="M30" s="11">
        <f>[26]Janeiro!$G$16</f>
        <v>49</v>
      </c>
      <c r="N30" s="11">
        <f>[26]Janeiro!$G$17</f>
        <v>46</v>
      </c>
      <c r="O30" s="11">
        <f>[26]Janeiro!$G$18</f>
        <v>37</v>
      </c>
      <c r="P30" s="11">
        <f>[26]Janeiro!$G$19</f>
        <v>46</v>
      </c>
      <c r="Q30" s="11">
        <f>[26]Janeiro!$G$20</f>
        <v>34</v>
      </c>
      <c r="R30" s="11">
        <f>[26]Janeiro!$G$21</f>
        <v>37</v>
      </c>
      <c r="S30" s="11">
        <f>[26]Janeiro!$G$22</f>
        <v>38</v>
      </c>
      <c r="T30" s="11">
        <f>[26]Janeiro!$G$23</f>
        <v>59</v>
      </c>
      <c r="U30" s="11">
        <f>[26]Janeiro!$G$24</f>
        <v>51</v>
      </c>
      <c r="V30" s="11">
        <f>[26]Janeiro!$G$25</f>
        <v>45</v>
      </c>
      <c r="W30" s="11">
        <f>[26]Janeiro!$G$26</f>
        <v>28</v>
      </c>
      <c r="X30" s="11">
        <f>[26]Janeiro!$G$27</f>
        <v>27</v>
      </c>
      <c r="Y30" s="11">
        <f>[26]Janeiro!$G$28</f>
        <v>51</v>
      </c>
      <c r="Z30" s="11">
        <f>[26]Janeiro!$G$29</f>
        <v>41</v>
      </c>
      <c r="AA30" s="11">
        <f>[26]Janeiro!$G$30</f>
        <v>45</v>
      </c>
      <c r="AB30" s="11">
        <f>[26]Janeiro!$G$31</f>
        <v>39</v>
      </c>
      <c r="AC30" s="11">
        <f>[26]Janeiro!$G$32</f>
        <v>51</v>
      </c>
      <c r="AD30" s="11">
        <f>[26]Janeiro!$G$33</f>
        <v>34</v>
      </c>
      <c r="AE30" s="11">
        <f>[26]Janeiro!$G$34</f>
        <v>35</v>
      </c>
      <c r="AF30" s="11">
        <f>[26]Janeiro!$G$35</f>
        <v>27</v>
      </c>
      <c r="AG30" s="15">
        <f t="shared" si="11"/>
        <v>27</v>
      </c>
      <c r="AH30" s="94">
        <f t="shared" si="12"/>
        <v>45.516129032258064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[27]Janeiro!$G$5</f>
        <v>63</v>
      </c>
      <c r="C31" s="11">
        <f>[27]Janeiro!$G$6</f>
        <v>61</v>
      </c>
      <c r="D31" s="11">
        <f>[27]Janeiro!$G$7</f>
        <v>52</v>
      </c>
      <c r="E31" s="11">
        <f>[27]Janeiro!$G$8</f>
        <v>59</v>
      </c>
      <c r="F31" s="11">
        <f>[27]Janeiro!$G$9</f>
        <v>80</v>
      </c>
      <c r="G31" s="11">
        <f>[27]Janeiro!$G$10</f>
        <v>59</v>
      </c>
      <c r="H31" s="11">
        <f>[27]Janeiro!$G$11</f>
        <v>56</v>
      </c>
      <c r="I31" s="11">
        <f>[27]Janeiro!$G$12</f>
        <v>68</v>
      </c>
      <c r="J31" s="11">
        <f>[27]Janeiro!$G$13</f>
        <v>56</v>
      </c>
      <c r="K31" s="11">
        <f>[27]Janeiro!$G$14</f>
        <v>46</v>
      </c>
      <c r="L31" s="11">
        <f>[27]Janeiro!$G$15</f>
        <v>51</v>
      </c>
      <c r="M31" s="11">
        <f>[27]Janeiro!$G$16</f>
        <v>56</v>
      </c>
      <c r="N31" s="11">
        <f>[27]Janeiro!$G$17</f>
        <v>54</v>
      </c>
      <c r="O31" s="11">
        <f>[27]Janeiro!$G$18</f>
        <v>52</v>
      </c>
      <c r="P31" s="11">
        <f>[27]Janeiro!$G$19</f>
        <v>57</v>
      </c>
      <c r="Q31" s="11">
        <f>[27]Janeiro!$G$20</f>
        <v>49</v>
      </c>
      <c r="R31" s="11">
        <f>[27]Janeiro!$G$21</f>
        <v>56</v>
      </c>
      <c r="S31" s="11">
        <f>[27]Janeiro!$G$22</f>
        <v>49</v>
      </c>
      <c r="T31" s="11">
        <f>[27]Janeiro!$G$23</f>
        <v>63</v>
      </c>
      <c r="U31" s="11">
        <f>[27]Janeiro!$G$24</f>
        <v>59</v>
      </c>
      <c r="V31" s="11">
        <f>[27]Janeiro!$G$25</f>
        <v>52</v>
      </c>
      <c r="W31" s="11">
        <f>[27]Janeiro!$G$26</f>
        <v>55</v>
      </c>
      <c r="X31" s="11">
        <f>[27]Janeiro!$G$27</f>
        <v>57</v>
      </c>
      <c r="Y31" s="11">
        <f>[27]Janeiro!$G$28</f>
        <v>62</v>
      </c>
      <c r="Z31" s="11">
        <f>[27]Janeiro!$G$29</f>
        <v>51</v>
      </c>
      <c r="AA31" s="11">
        <f>[27]Janeiro!$G$30</f>
        <v>55</v>
      </c>
      <c r="AB31" s="11">
        <f>[27]Janeiro!$G$31</f>
        <v>41</v>
      </c>
      <c r="AC31" s="11">
        <f>[27]Janeiro!$G$32</f>
        <v>49</v>
      </c>
      <c r="AD31" s="11">
        <f>[27]Janeiro!$G$33</f>
        <v>49</v>
      </c>
      <c r="AE31" s="11">
        <f>[27]Janeiro!$G$34</f>
        <v>52</v>
      </c>
      <c r="AF31" s="11">
        <f>[27]Janeiro!$G$35</f>
        <v>47</v>
      </c>
      <c r="AG31" s="15">
        <f>MIN(B31:AF31)</f>
        <v>41</v>
      </c>
      <c r="AH31" s="94">
        <f>AVERAGE(B31:AF31)</f>
        <v>55.354838709677416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>
        <f>[28]Janeiro!$G$5</f>
        <v>55</v>
      </c>
      <c r="C32" s="11">
        <f>[28]Janeiro!$G$6</f>
        <v>48</v>
      </c>
      <c r="D32" s="11">
        <f>[28]Janeiro!$G$7</f>
        <v>41</v>
      </c>
      <c r="E32" s="11">
        <f>[28]Janeiro!$G$8</f>
        <v>46</v>
      </c>
      <c r="F32" s="11">
        <f>[28]Janeiro!$G$9</f>
        <v>61</v>
      </c>
      <c r="G32" s="11">
        <f>[28]Janeiro!$G$10</f>
        <v>47</v>
      </c>
      <c r="H32" s="11">
        <f>[28]Janeiro!$G$11</f>
        <v>60</v>
      </c>
      <c r="I32" s="11">
        <f>[28]Janeiro!$G$12</f>
        <v>56</v>
      </c>
      <c r="J32" s="11">
        <f>[28]Janeiro!$G$13</f>
        <v>43</v>
      </c>
      <c r="K32" s="11">
        <f>[28]Janeiro!$G$14</f>
        <v>37</v>
      </c>
      <c r="L32" s="11">
        <f>[28]Janeiro!$G$15</f>
        <v>53</v>
      </c>
      <c r="M32" s="11">
        <f>[28]Janeiro!$G$16</f>
        <v>58</v>
      </c>
      <c r="N32" s="11">
        <f>[28]Janeiro!$G$17</f>
        <v>42</v>
      </c>
      <c r="O32" s="11">
        <f>[28]Janeiro!$G$18</f>
        <v>33</v>
      </c>
      <c r="P32" s="11">
        <f>[28]Janeiro!$G$19</f>
        <v>57</v>
      </c>
      <c r="Q32" s="11">
        <f>[28]Janeiro!$G$20</f>
        <v>37</v>
      </c>
      <c r="R32" s="11">
        <f>[28]Janeiro!$G$21</f>
        <v>34</v>
      </c>
      <c r="S32" s="11">
        <f>[28]Janeiro!$G$22</f>
        <v>49</v>
      </c>
      <c r="T32" s="11">
        <f>[28]Janeiro!$G$23</f>
        <v>61</v>
      </c>
      <c r="U32" s="11">
        <f>[28]Janeiro!$G$24</f>
        <v>52</v>
      </c>
      <c r="V32" s="11">
        <f>[28]Janeiro!$G$25</f>
        <v>43</v>
      </c>
      <c r="W32" s="11">
        <f>[28]Janeiro!$G$26</f>
        <v>34</v>
      </c>
      <c r="X32" s="11">
        <f>[28]Janeiro!$G$27</f>
        <v>34</v>
      </c>
      <c r="Y32" s="11">
        <f>[28]Janeiro!$G$28</f>
        <v>45</v>
      </c>
      <c r="Z32" s="11">
        <f>[28]Janeiro!$G$29</f>
        <v>34</v>
      </c>
      <c r="AA32" s="11">
        <f>[28]Janeiro!$G$30</f>
        <v>39</v>
      </c>
      <c r="AB32" s="11">
        <f>[28]Janeiro!$G$31</f>
        <v>41</v>
      </c>
      <c r="AC32" s="11">
        <f>[28]Janeiro!$G$32</f>
        <v>45</v>
      </c>
      <c r="AD32" s="11">
        <f>[28]Janeiro!$G$33</f>
        <v>51</v>
      </c>
      <c r="AE32" s="11">
        <f>[28]Janeiro!$G$34</f>
        <v>42</v>
      </c>
      <c r="AF32" s="11">
        <f>[28]Janeiro!$G$35</f>
        <v>36</v>
      </c>
      <c r="AG32" s="15">
        <f t="shared" ref="AG32:AG35" si="13">MIN(B32:AF32)</f>
        <v>33</v>
      </c>
      <c r="AH32" s="94">
        <f t="shared" ref="AH32:AH35" si="14">AVERAGE(B32:AF32)</f>
        <v>45.612903225806448</v>
      </c>
      <c r="AL32" t="s">
        <v>47</v>
      </c>
    </row>
    <row r="33" spans="1:39" s="5" customFormat="1" x14ac:dyDescent="0.2">
      <c r="A33" s="58" t="s">
        <v>12</v>
      </c>
      <c r="B33" s="11">
        <f>[29]Janeiro!$G$5</f>
        <v>56</v>
      </c>
      <c r="C33" s="11">
        <f>[29]Janeiro!$G$6</f>
        <v>48</v>
      </c>
      <c r="D33" s="11">
        <f>[29]Janeiro!$G$7</f>
        <v>43</v>
      </c>
      <c r="E33" s="11">
        <f>[29]Janeiro!$G$8</f>
        <v>49</v>
      </c>
      <c r="F33" s="11">
        <f>[29]Janeiro!$G$9</f>
        <v>58</v>
      </c>
      <c r="G33" s="11">
        <f>[29]Janeiro!$G$10</f>
        <v>45</v>
      </c>
      <c r="H33" s="11">
        <f>[29]Janeiro!$G$11</f>
        <v>57</v>
      </c>
      <c r="I33" s="11">
        <f>[29]Janeiro!$G$12</f>
        <v>61</v>
      </c>
      <c r="J33" s="11">
        <f>[29]Janeiro!$G$13</f>
        <v>44</v>
      </c>
      <c r="K33" s="11">
        <f>[29]Janeiro!$G$14</f>
        <v>39</v>
      </c>
      <c r="L33" s="11">
        <f>[29]Janeiro!$G$15</f>
        <v>56</v>
      </c>
      <c r="M33" s="11">
        <f>[29]Janeiro!$G$16</f>
        <v>49</v>
      </c>
      <c r="N33" s="11">
        <f>[29]Janeiro!$G$17</f>
        <v>42</v>
      </c>
      <c r="O33" s="11">
        <f>[29]Janeiro!$G$18</f>
        <v>36</v>
      </c>
      <c r="P33" s="11">
        <f>[29]Janeiro!$G$19</f>
        <v>39</v>
      </c>
      <c r="Q33" s="11">
        <f>[29]Janeiro!$G$20</f>
        <v>33</v>
      </c>
      <c r="R33" s="11">
        <f>[29]Janeiro!$G$21</f>
        <v>32</v>
      </c>
      <c r="S33" s="11">
        <f>[29]Janeiro!$G$22</f>
        <v>56</v>
      </c>
      <c r="T33" s="11">
        <f>[29]Janeiro!$G$23</f>
        <v>66</v>
      </c>
      <c r="U33" s="11">
        <f>[29]Janeiro!$G$24</f>
        <v>45</v>
      </c>
      <c r="V33" s="11">
        <f>[29]Janeiro!$G$25</f>
        <v>31</v>
      </c>
      <c r="W33" s="11">
        <f>[29]Janeiro!$G$26</f>
        <v>34</v>
      </c>
      <c r="X33" s="11">
        <f>[29]Janeiro!$G$27</f>
        <v>31</v>
      </c>
      <c r="Y33" s="11">
        <f>[29]Janeiro!$G$28</f>
        <v>37</v>
      </c>
      <c r="Z33" s="11">
        <f>[29]Janeiro!$G$29</f>
        <v>35</v>
      </c>
      <c r="AA33" s="11">
        <f>[29]Janeiro!$G$30</f>
        <v>37</v>
      </c>
      <c r="AB33" s="11">
        <f>[29]Janeiro!$G$31</f>
        <v>47</v>
      </c>
      <c r="AC33" s="11">
        <f>[29]Janeiro!$G$32</f>
        <v>45</v>
      </c>
      <c r="AD33" s="11">
        <f>[29]Janeiro!$G$33</f>
        <v>46</v>
      </c>
      <c r="AE33" s="11">
        <f>[29]Janeiro!$G$34</f>
        <v>37</v>
      </c>
      <c r="AF33" s="11">
        <f>[29]Janeiro!$G$35</f>
        <v>31</v>
      </c>
      <c r="AG33" s="15">
        <f t="shared" si="13"/>
        <v>31</v>
      </c>
      <c r="AH33" s="94">
        <f t="shared" si="14"/>
        <v>44.032258064516128</v>
      </c>
      <c r="AJ33" s="5" t="s">
        <v>47</v>
      </c>
    </row>
    <row r="34" spans="1:39" x14ac:dyDescent="0.2">
      <c r="A34" s="58" t="s">
        <v>13</v>
      </c>
      <c r="B34" s="11">
        <f>[30]Janeiro!$G$5</f>
        <v>59</v>
      </c>
      <c r="C34" s="11">
        <f>[30]Janeiro!$G$6</f>
        <v>47</v>
      </c>
      <c r="D34" s="11">
        <f>[30]Janeiro!$G$7</f>
        <v>41</v>
      </c>
      <c r="E34" s="11">
        <f>[30]Janeiro!$G$8</f>
        <v>40</v>
      </c>
      <c r="F34" s="11">
        <f>[30]Janeiro!$G$9</f>
        <v>46</v>
      </c>
      <c r="G34" s="11">
        <f>[30]Janeiro!$G$10</f>
        <v>46</v>
      </c>
      <c r="H34" s="11">
        <f>[30]Janeiro!$G$11</f>
        <v>55</v>
      </c>
      <c r="I34" s="11">
        <f>[30]Janeiro!$G$12</f>
        <v>56</v>
      </c>
      <c r="J34" s="11">
        <f>[30]Janeiro!$G$13</f>
        <v>44</v>
      </c>
      <c r="K34" s="11">
        <f>[30]Janeiro!$G$14</f>
        <v>41</v>
      </c>
      <c r="L34" s="11">
        <f>[30]Janeiro!$G$15</f>
        <v>45</v>
      </c>
      <c r="M34" s="11">
        <f>[30]Janeiro!$G$16</f>
        <v>45</v>
      </c>
      <c r="N34" s="11">
        <f>[30]Janeiro!$G$17</f>
        <v>45</v>
      </c>
      <c r="O34" s="11">
        <f>[30]Janeiro!$G$18</f>
        <v>39</v>
      </c>
      <c r="P34" s="11">
        <f>[30]Janeiro!$G$19</f>
        <v>40</v>
      </c>
      <c r="Q34" s="11">
        <f>[30]Janeiro!$G$20</f>
        <v>38</v>
      </c>
      <c r="R34" s="11">
        <f>[30]Janeiro!$G$21</f>
        <v>33</v>
      </c>
      <c r="S34" s="11">
        <f>[30]Janeiro!$G$22</f>
        <v>46</v>
      </c>
      <c r="T34" s="11">
        <f>[30]Janeiro!$G$23</f>
        <v>75</v>
      </c>
      <c r="U34" s="11">
        <f>[30]Janeiro!$G$24</f>
        <v>54</v>
      </c>
      <c r="V34" s="11">
        <f>[30]Janeiro!$G$25</f>
        <v>36</v>
      </c>
      <c r="W34" s="11">
        <f>[30]Janeiro!$G$26</f>
        <v>32</v>
      </c>
      <c r="X34" s="11">
        <f>[30]Janeiro!$G$27</f>
        <v>37</v>
      </c>
      <c r="Y34" s="11">
        <f>[30]Janeiro!$G$28</f>
        <v>34</v>
      </c>
      <c r="Z34" s="11">
        <f>[30]Janeiro!$G$29</f>
        <v>48</v>
      </c>
      <c r="AA34" s="11">
        <f>[30]Janeiro!$G$30</f>
        <v>44</v>
      </c>
      <c r="AB34" s="11">
        <f>[30]Janeiro!$G$31</f>
        <v>55</v>
      </c>
      <c r="AC34" s="11">
        <f>[30]Janeiro!$G$32</f>
        <v>53</v>
      </c>
      <c r="AD34" s="11">
        <f>[30]Janeiro!$G$33</f>
        <v>50</v>
      </c>
      <c r="AE34" s="11">
        <f>[30]Janeiro!$G$34</f>
        <v>36</v>
      </c>
      <c r="AF34" s="11">
        <f>[30]Janeiro!$G$35</f>
        <v>37</v>
      </c>
      <c r="AG34" s="15">
        <f t="shared" si="13"/>
        <v>32</v>
      </c>
      <c r="AH34" s="94">
        <f t="shared" si="14"/>
        <v>45.064516129032256</v>
      </c>
      <c r="AK34" t="s">
        <v>47</v>
      </c>
    </row>
    <row r="35" spans="1:39" x14ac:dyDescent="0.2">
      <c r="A35" s="58" t="s">
        <v>173</v>
      </c>
      <c r="B35" s="11">
        <f>[31]Janeiro!$G$5</f>
        <v>67</v>
      </c>
      <c r="C35" s="11">
        <f>[31]Janeiro!$G$6</f>
        <v>67</v>
      </c>
      <c r="D35" s="11">
        <f>[31]Janeiro!$G$7</f>
        <v>62</v>
      </c>
      <c r="E35" s="11">
        <f>[31]Janeiro!$G$8</f>
        <v>64</v>
      </c>
      <c r="F35" s="11">
        <f>[31]Janeiro!$G$9</f>
        <v>72</v>
      </c>
      <c r="G35" s="11">
        <f>[31]Janeiro!$G$10</f>
        <v>69</v>
      </c>
      <c r="H35" s="11">
        <f>[31]Janeiro!$G$11</f>
        <v>70</v>
      </c>
      <c r="I35" s="11">
        <f>[31]Janeiro!$G$12</f>
        <v>66</v>
      </c>
      <c r="J35" s="11">
        <f>[31]Janeiro!$G$13</f>
        <v>57</v>
      </c>
      <c r="K35" s="11">
        <f>[31]Janeiro!$G$14</f>
        <v>60</v>
      </c>
      <c r="L35" s="11">
        <f>[31]Janeiro!$G$15</f>
        <v>58</v>
      </c>
      <c r="M35" s="11">
        <f>[31]Janeiro!$G$16</f>
        <v>63</v>
      </c>
      <c r="N35" s="11">
        <f>[31]Janeiro!$G$17</f>
        <v>64</v>
      </c>
      <c r="O35" s="11">
        <f>[31]Janeiro!$G$18</f>
        <v>64</v>
      </c>
      <c r="P35" s="11">
        <f>[31]Janeiro!$G$19</f>
        <v>61</v>
      </c>
      <c r="Q35" s="11">
        <f>[31]Janeiro!$G$20</f>
        <v>57</v>
      </c>
      <c r="R35" s="11">
        <f>[31]Janeiro!$G$21</f>
        <v>55</v>
      </c>
      <c r="S35" s="11">
        <f>[31]Janeiro!$G$22</f>
        <v>62</v>
      </c>
      <c r="T35" s="11">
        <f>[31]Janeiro!$G$23</f>
        <v>70</v>
      </c>
      <c r="U35" s="11">
        <f>[31]Janeiro!$G$24</f>
        <v>64</v>
      </c>
      <c r="V35" s="11">
        <f>[31]Janeiro!$G$25</f>
        <v>58</v>
      </c>
      <c r="W35" s="11">
        <f>[31]Janeiro!$G$26</f>
        <v>53</v>
      </c>
      <c r="X35" s="11">
        <f>[31]Janeiro!$G$27</f>
        <v>49</v>
      </c>
      <c r="Y35" s="11">
        <f>[31]Janeiro!$G$28</f>
        <v>58</v>
      </c>
      <c r="Z35" s="11">
        <f>[31]Janeiro!$G$29</f>
        <v>53</v>
      </c>
      <c r="AA35" s="11">
        <f>[31]Janeiro!$G$30</f>
        <v>56</v>
      </c>
      <c r="AB35" s="11">
        <f>[31]Janeiro!$G$31</f>
        <v>60</v>
      </c>
      <c r="AC35" s="11">
        <f>[31]Janeiro!$G$32</f>
        <v>59</v>
      </c>
      <c r="AD35" s="11">
        <f>[31]Janeiro!$G$33</f>
        <v>58</v>
      </c>
      <c r="AE35" s="11">
        <f>[31]Janeiro!$G$34</f>
        <v>51</v>
      </c>
      <c r="AF35" s="11">
        <f>[31]Janeiro!$G$35</f>
        <v>46</v>
      </c>
      <c r="AG35" s="15">
        <f t="shared" si="13"/>
        <v>46</v>
      </c>
      <c r="AH35" s="94">
        <f t="shared" si="14"/>
        <v>60.41935483870968</v>
      </c>
    </row>
    <row r="36" spans="1:39" x14ac:dyDescent="0.2">
      <c r="A36" s="58" t="s">
        <v>144</v>
      </c>
      <c r="B36" s="11">
        <f>[32]Janeiro!$G$5</f>
        <v>48</v>
      </c>
      <c r="C36" s="11">
        <f>[32]Janeiro!$G$6</f>
        <v>54</v>
      </c>
      <c r="D36" s="11">
        <f>[32]Janeiro!$G$7</f>
        <v>45</v>
      </c>
      <c r="E36" s="11">
        <f>[32]Janeiro!$G$8</f>
        <v>46</v>
      </c>
      <c r="F36" s="11">
        <f>[32]Janeiro!$G$9</f>
        <v>64</v>
      </c>
      <c r="G36" s="11">
        <f>[32]Janeiro!$G$10</f>
        <v>58</v>
      </c>
      <c r="H36" s="11">
        <f>[32]Janeiro!$G$11</f>
        <v>57</v>
      </c>
      <c r="I36" s="11">
        <f>[32]Janeiro!$G$12</f>
        <v>50</v>
      </c>
      <c r="J36" s="11">
        <f>[32]Janeiro!$G$13</f>
        <v>41</v>
      </c>
      <c r="K36" s="11">
        <f>[32]Janeiro!$G$14</f>
        <v>44</v>
      </c>
      <c r="L36" s="11">
        <f>[32]Janeiro!$G$15</f>
        <v>36</v>
      </c>
      <c r="M36" s="11">
        <f>[32]Janeiro!$G$16</f>
        <v>53</v>
      </c>
      <c r="N36" s="11">
        <f>[32]Janeiro!$G$17</f>
        <v>44</v>
      </c>
      <c r="O36" s="11">
        <f>[32]Janeiro!$G$18</f>
        <v>38</v>
      </c>
      <c r="P36" s="11">
        <f>[32]Janeiro!$G$19</f>
        <v>42</v>
      </c>
      <c r="Q36" s="11">
        <f>[32]Janeiro!$G$20</f>
        <v>40</v>
      </c>
      <c r="R36" s="11">
        <f>[32]Janeiro!$G$21</f>
        <v>35</v>
      </c>
      <c r="S36" s="11">
        <f>[32]Janeiro!$G$22</f>
        <v>64</v>
      </c>
      <c r="T36" s="11">
        <f>[32]Janeiro!$G$23</f>
        <v>59</v>
      </c>
      <c r="U36" s="11">
        <f>[32]Janeiro!$G$24</f>
        <v>60</v>
      </c>
      <c r="V36" s="11">
        <f>[32]Janeiro!$G$25</f>
        <v>45</v>
      </c>
      <c r="W36" s="11">
        <f>[32]Janeiro!$G$26</f>
        <v>32</v>
      </c>
      <c r="X36" s="11">
        <f>[32]Janeiro!$G$27</f>
        <v>34</v>
      </c>
      <c r="Y36" s="11">
        <f>[32]Janeiro!$G$28</f>
        <v>47</v>
      </c>
      <c r="Z36" s="11">
        <f>[32]Janeiro!$G$29</f>
        <v>43</v>
      </c>
      <c r="AA36" s="11">
        <f>[32]Janeiro!$G$30</f>
        <v>46</v>
      </c>
      <c r="AB36" s="11">
        <f>[32]Janeiro!$G$31</f>
        <v>45</v>
      </c>
      <c r="AC36" s="11">
        <f>[32]Janeiro!$G$32</f>
        <v>44</v>
      </c>
      <c r="AD36" s="11">
        <f>[32]Janeiro!$G$33</f>
        <v>35</v>
      </c>
      <c r="AE36" s="11">
        <f>[32]Janeiro!$G$34</f>
        <v>46</v>
      </c>
      <c r="AF36" s="11">
        <f>[32]Janeiro!$G$35</f>
        <v>47</v>
      </c>
      <c r="AG36" s="15">
        <f>MIN(B36:AF36)</f>
        <v>32</v>
      </c>
      <c r="AH36" s="94">
        <f>AVERAGE(B36:AF36)</f>
        <v>46.516129032258064</v>
      </c>
    </row>
    <row r="37" spans="1:39" x14ac:dyDescent="0.2">
      <c r="A37" s="58" t="s">
        <v>14</v>
      </c>
      <c r="B37" s="11">
        <f>[33]Janeiro!$G$5</f>
        <v>40</v>
      </c>
      <c r="C37" s="11">
        <f>[33]Janeiro!$G$6</f>
        <v>37</v>
      </c>
      <c r="D37" s="11">
        <f>[33]Janeiro!$G$7</f>
        <v>30</v>
      </c>
      <c r="E37" s="11">
        <f>[33]Janeiro!$G$8</f>
        <v>61</v>
      </c>
      <c r="F37" s="11">
        <f>[33]Janeiro!$G$9</f>
        <v>72</v>
      </c>
      <c r="G37" s="11">
        <f>[33]Janeiro!$G$10</f>
        <v>49</v>
      </c>
      <c r="H37" s="11">
        <f>[33]Janeiro!$G$11</f>
        <v>34</v>
      </c>
      <c r="I37" s="11">
        <f>[33]Janeiro!$G$12</f>
        <v>31</v>
      </c>
      <c r="J37" s="11">
        <f>[33]Janeiro!$G$13</f>
        <v>34</v>
      </c>
      <c r="K37" s="11">
        <f>[33]Janeiro!$G$14</f>
        <v>24</v>
      </c>
      <c r="L37" s="11">
        <f>[33]Janeiro!$G$15</f>
        <v>34</v>
      </c>
      <c r="M37" s="11">
        <f>[33]Janeiro!$G$16</f>
        <v>30</v>
      </c>
      <c r="N37" s="11">
        <f>[33]Janeiro!$G$17</f>
        <v>28</v>
      </c>
      <c r="O37" s="11">
        <f>[33]Janeiro!$G$18</f>
        <v>28</v>
      </c>
      <c r="P37" s="11">
        <f>[33]Janeiro!$G$19</f>
        <v>27</v>
      </c>
      <c r="Q37" s="11">
        <f>[33]Janeiro!$G$20</f>
        <v>30</v>
      </c>
      <c r="R37" s="11">
        <f>[33]Janeiro!$G$21</f>
        <v>32</v>
      </c>
      <c r="S37" s="11">
        <f>[33]Janeiro!$G$22</f>
        <v>33</v>
      </c>
      <c r="T37" s="11">
        <f>[33]Janeiro!$G$23</f>
        <v>41</v>
      </c>
      <c r="U37" s="11">
        <f>[33]Janeiro!$G$24</f>
        <v>34</v>
      </c>
      <c r="V37" s="11">
        <f>[33]Janeiro!$G$25</f>
        <v>35</v>
      </c>
      <c r="W37" s="11">
        <f>[33]Janeiro!$G$26</f>
        <v>25</v>
      </c>
      <c r="X37" s="11">
        <f>[33]Janeiro!$G$27</f>
        <v>27</v>
      </c>
      <c r="Y37" s="11">
        <f>[33]Janeiro!$G$28</f>
        <v>38</v>
      </c>
      <c r="Z37" s="11">
        <f>[33]Janeiro!$G$29</f>
        <v>32</v>
      </c>
      <c r="AA37" s="11">
        <f>[33]Janeiro!$G$30</f>
        <v>46</v>
      </c>
      <c r="AB37" s="11">
        <f>[33]Janeiro!$G$31</f>
        <v>62</v>
      </c>
      <c r="AC37" s="11">
        <f>[33]Janeiro!$G$32</f>
        <v>32</v>
      </c>
      <c r="AD37" s="11">
        <f>[33]Janeiro!$G$33</f>
        <v>28</v>
      </c>
      <c r="AE37" s="11">
        <f>[33]Janeiro!$G$34</f>
        <v>18</v>
      </c>
      <c r="AF37" s="11">
        <f>[33]Janeiro!$G$35</f>
        <v>26</v>
      </c>
      <c r="AG37" s="15">
        <f t="shared" ref="AG37:AG38" si="15">MIN(B37:AF37)</f>
        <v>18</v>
      </c>
      <c r="AH37" s="94">
        <f t="shared" ref="AH37:AH38" si="16">AVERAGE(B37:AF37)</f>
        <v>35.41935483870968</v>
      </c>
    </row>
    <row r="38" spans="1:39" x14ac:dyDescent="0.2">
      <c r="A38" s="58" t="s">
        <v>174</v>
      </c>
      <c r="B38" s="11">
        <f>[34]Janeiro!$G$5</f>
        <v>77</v>
      </c>
      <c r="C38" s="11">
        <f>[34]Janeiro!$G$6</f>
        <v>82</v>
      </c>
      <c r="D38" s="11">
        <f>[34]Janeiro!$G$7</f>
        <v>76</v>
      </c>
      <c r="E38" s="11">
        <f>[34]Janeiro!$G$8</f>
        <v>74</v>
      </c>
      <c r="F38" s="11">
        <f>[34]Janeiro!$G$9</f>
        <v>77</v>
      </c>
      <c r="G38" s="11">
        <f>[34]Janeiro!$G$10</f>
        <v>77</v>
      </c>
      <c r="H38" s="11">
        <f>[34]Janeiro!$G$11</f>
        <v>76</v>
      </c>
      <c r="I38" s="11">
        <f>[34]Janeiro!$G$12</f>
        <v>76</v>
      </c>
      <c r="J38" s="11">
        <f>[34]Janeiro!$G$13</f>
        <v>69</v>
      </c>
      <c r="K38" s="11">
        <f>[34]Janeiro!$G$14</f>
        <v>68</v>
      </c>
      <c r="L38" s="11">
        <f>[34]Janeiro!$G$15</f>
        <v>72</v>
      </c>
      <c r="M38" s="11">
        <f>[34]Janeiro!$G$16</f>
        <v>80</v>
      </c>
      <c r="N38" s="11">
        <f>[34]Janeiro!$G$17</f>
        <v>71</v>
      </c>
      <c r="O38" s="11">
        <f>[34]Janeiro!$G$18</f>
        <v>77</v>
      </c>
      <c r="P38" s="11">
        <f>[34]Janeiro!$G$19</f>
        <v>74</v>
      </c>
      <c r="Q38" s="11">
        <f>[34]Janeiro!$G$20</f>
        <v>74</v>
      </c>
      <c r="R38" s="11">
        <f>[34]Janeiro!$G$21</f>
        <v>82</v>
      </c>
      <c r="S38" s="11">
        <f>[34]Janeiro!$G$22</f>
        <v>72</v>
      </c>
      <c r="T38" s="11">
        <f>[34]Janeiro!$G$23</f>
        <v>80</v>
      </c>
      <c r="U38" s="11">
        <f>[34]Janeiro!$G$24</f>
        <v>76</v>
      </c>
      <c r="V38" s="11">
        <f>[34]Janeiro!$G$25</f>
        <v>71</v>
      </c>
      <c r="W38" s="11">
        <f>[34]Janeiro!$G$26</f>
        <v>75</v>
      </c>
      <c r="X38" s="11">
        <f>[34]Janeiro!$G$27</f>
        <v>70</v>
      </c>
      <c r="Y38" s="11">
        <f>[34]Janeiro!$G$28</f>
        <v>81</v>
      </c>
      <c r="Z38" s="11">
        <f>[34]Janeiro!$G$29</f>
        <v>77</v>
      </c>
      <c r="AA38" s="11">
        <f>[34]Janeiro!$G$30</f>
        <v>83</v>
      </c>
      <c r="AB38" s="11">
        <f>[34]Janeiro!$G$31</f>
        <v>77</v>
      </c>
      <c r="AC38" s="11">
        <f>[34]Janeiro!$G$32</f>
        <v>73</v>
      </c>
      <c r="AD38" s="11">
        <f>[34]Janeiro!$G$33</f>
        <v>71</v>
      </c>
      <c r="AE38" s="11">
        <f>[34]Janeiro!$G$34</f>
        <v>68</v>
      </c>
      <c r="AF38" s="11">
        <f>[34]Janeiro!$G$35</f>
        <v>74</v>
      </c>
      <c r="AG38" s="15">
        <f t="shared" si="15"/>
        <v>68</v>
      </c>
      <c r="AH38" s="94">
        <f t="shared" si="16"/>
        <v>75.161290322580641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[35]Janeiro!$G$5</f>
        <v>58</v>
      </c>
      <c r="C39" s="11">
        <f>[35]Janeiro!$G$6</f>
        <v>52</v>
      </c>
      <c r="D39" s="11">
        <f>[35]Janeiro!$G$7</f>
        <v>47</v>
      </c>
      <c r="E39" s="11">
        <f>[35]Janeiro!$G$8</f>
        <v>48</v>
      </c>
      <c r="F39" s="11">
        <f>[35]Janeiro!$G$9</f>
        <v>64</v>
      </c>
      <c r="G39" s="11">
        <f>[35]Janeiro!$G$10</f>
        <v>52</v>
      </c>
      <c r="H39" s="11">
        <f>[35]Janeiro!$G$11</f>
        <v>50</v>
      </c>
      <c r="I39" s="11">
        <f>[35]Janeiro!$G$12</f>
        <v>65</v>
      </c>
      <c r="J39" s="11">
        <f>[35]Janeiro!$G$13</f>
        <v>49</v>
      </c>
      <c r="K39" s="11">
        <f>[35]Janeiro!$G$14</f>
        <v>34</v>
      </c>
      <c r="L39" s="11">
        <f>[35]Janeiro!$G$15</f>
        <v>49</v>
      </c>
      <c r="M39" s="11">
        <f>[35]Janeiro!$G$16</f>
        <v>50</v>
      </c>
      <c r="N39" s="11">
        <f>[35]Janeiro!$G$17</f>
        <v>46</v>
      </c>
      <c r="O39" s="11">
        <f>[35]Janeiro!$G$18</f>
        <v>42</v>
      </c>
      <c r="P39" s="11">
        <f>[35]Janeiro!$G$19</f>
        <v>53</v>
      </c>
      <c r="Q39" s="11">
        <f>[35]Janeiro!$G$20</f>
        <v>36</v>
      </c>
      <c r="R39" s="11">
        <f>[35]Janeiro!$G$21</f>
        <v>34</v>
      </c>
      <c r="S39" s="11">
        <f>[35]Janeiro!$G$22</f>
        <v>45</v>
      </c>
      <c r="T39" s="11">
        <f>[35]Janeiro!$G$23</f>
        <v>71</v>
      </c>
      <c r="U39" s="11">
        <f>[35]Janeiro!$G$24</f>
        <v>53</v>
      </c>
      <c r="V39" s="11">
        <f>[35]Janeiro!$G$25</f>
        <v>41</v>
      </c>
      <c r="W39" s="11">
        <f>[35]Janeiro!$G$26</f>
        <v>33</v>
      </c>
      <c r="X39" s="11">
        <f>[35]Janeiro!$G$27</f>
        <v>33</v>
      </c>
      <c r="Y39" s="11">
        <f>[35]Janeiro!$G$28</f>
        <v>45</v>
      </c>
      <c r="Z39" s="11">
        <f>[35]Janeiro!$G$29</f>
        <v>34</v>
      </c>
      <c r="AA39" s="11">
        <f>[35]Janeiro!$G$30</f>
        <v>49</v>
      </c>
      <c r="AB39" s="11">
        <f>[35]Janeiro!$G$31</f>
        <v>43</v>
      </c>
      <c r="AC39" s="11">
        <f>[35]Janeiro!$G$32</f>
        <v>55</v>
      </c>
      <c r="AD39" s="11">
        <f>[35]Janeiro!$G$33</f>
        <v>50</v>
      </c>
      <c r="AE39" s="11">
        <f>[35]Janeiro!$G$34</f>
        <v>39</v>
      </c>
      <c r="AF39" s="11">
        <f>[35]Janeiro!$G$35</f>
        <v>37</v>
      </c>
      <c r="AG39" s="15">
        <f t="shared" ref="AG39:AG41" si="17">MIN(B39:AF39)</f>
        <v>33</v>
      </c>
      <c r="AH39" s="94">
        <f t="shared" ref="AH39:AH41" si="18">AVERAGE(B39:AF39)</f>
        <v>47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[36]Janeiro!$G$5</f>
        <v>51</v>
      </c>
      <c r="C40" s="11">
        <f>[36]Janeiro!$G$6</f>
        <v>45</v>
      </c>
      <c r="D40" s="11">
        <f>[36]Janeiro!$G$7</f>
        <v>39</v>
      </c>
      <c r="E40" s="11">
        <f>[36]Janeiro!$G$8</f>
        <v>35</v>
      </c>
      <c r="F40" s="11">
        <f>[36]Janeiro!$G$9</f>
        <v>51</v>
      </c>
      <c r="G40" s="11">
        <f>[36]Janeiro!$G$10</f>
        <v>43</v>
      </c>
      <c r="H40" s="11">
        <f>[36]Janeiro!$G$11</f>
        <v>53</v>
      </c>
      <c r="I40" s="11">
        <f>[36]Janeiro!$G$12</f>
        <v>46</v>
      </c>
      <c r="J40" s="11">
        <f>[36]Janeiro!$G$13</f>
        <v>36</v>
      </c>
      <c r="K40" s="11">
        <f>[36]Janeiro!$G$14</f>
        <v>30</v>
      </c>
      <c r="L40" s="11">
        <f>[36]Janeiro!$G$15</f>
        <v>40</v>
      </c>
      <c r="M40" s="11">
        <f>[36]Janeiro!$G$16</f>
        <v>51</v>
      </c>
      <c r="N40" s="11">
        <f>[36]Janeiro!$G$17</f>
        <v>42</v>
      </c>
      <c r="O40" s="11">
        <f>[36]Janeiro!$G$18</f>
        <v>35</v>
      </c>
      <c r="P40" s="11">
        <f>[36]Janeiro!$G$19</f>
        <v>28</v>
      </c>
      <c r="Q40" s="11">
        <f>[36]Janeiro!$G$20</f>
        <v>30</v>
      </c>
      <c r="R40" s="11">
        <f>[36]Janeiro!$G$21</f>
        <v>28</v>
      </c>
      <c r="S40" s="11">
        <f>[36]Janeiro!$G$22</f>
        <v>41</v>
      </c>
      <c r="T40" s="11">
        <f>[36]Janeiro!$G$23</f>
        <v>56</v>
      </c>
      <c r="U40" s="11">
        <f>[36]Janeiro!$G$24</f>
        <v>40</v>
      </c>
      <c r="V40" s="11">
        <f>[36]Janeiro!$G$25</f>
        <v>33</v>
      </c>
      <c r="W40" s="11">
        <f>[36]Janeiro!$G$26</f>
        <v>27</v>
      </c>
      <c r="X40" s="11">
        <f>[36]Janeiro!$G$27</f>
        <v>22</v>
      </c>
      <c r="Y40" s="11">
        <f>[36]Janeiro!$G$28</f>
        <v>23</v>
      </c>
      <c r="Z40" s="11">
        <f>[36]Janeiro!$G$29</f>
        <v>26</v>
      </c>
      <c r="AA40" s="11">
        <f>[36]Janeiro!$G$30</f>
        <v>27</v>
      </c>
      <c r="AB40" s="11">
        <f>[36]Janeiro!$G$31</f>
        <v>26</v>
      </c>
      <c r="AC40" s="11">
        <f>[36]Janeiro!$G$32</f>
        <v>35</v>
      </c>
      <c r="AD40" s="11">
        <f>[36]Janeiro!$G$33</f>
        <v>30</v>
      </c>
      <c r="AE40" s="11">
        <f>[36]Janeiro!$G$34</f>
        <v>24</v>
      </c>
      <c r="AF40" s="11">
        <f>[36]Janeiro!$G$35</f>
        <v>20</v>
      </c>
      <c r="AG40" s="15">
        <f t="shared" si="17"/>
        <v>20</v>
      </c>
      <c r="AH40" s="94">
        <f t="shared" si="18"/>
        <v>35.903225806451616</v>
      </c>
      <c r="AL40" t="s">
        <v>47</v>
      </c>
    </row>
    <row r="41" spans="1:39" x14ac:dyDescent="0.2">
      <c r="A41" s="58" t="s">
        <v>175</v>
      </c>
      <c r="B41" s="11">
        <f>[37]Janeiro!$G$5</f>
        <v>58</v>
      </c>
      <c r="C41" s="11">
        <f>[37]Janeiro!$G$6</f>
        <v>51</v>
      </c>
      <c r="D41" s="11">
        <f>[37]Janeiro!$G$7</f>
        <v>44</v>
      </c>
      <c r="E41" s="11">
        <f>[37]Janeiro!$G$8</f>
        <v>42</v>
      </c>
      <c r="F41" s="11">
        <f>[37]Janeiro!$G$9</f>
        <v>70</v>
      </c>
      <c r="G41" s="11">
        <f>[37]Janeiro!$G$10</f>
        <v>50</v>
      </c>
      <c r="H41" s="11">
        <f>[37]Janeiro!$G$11</f>
        <v>51</v>
      </c>
      <c r="I41" s="11">
        <f>[37]Janeiro!$G$12</f>
        <v>43</v>
      </c>
      <c r="J41" s="11">
        <f>[37]Janeiro!$G$13</f>
        <v>44</v>
      </c>
      <c r="K41" s="11">
        <f>[37]Janeiro!$G$14</f>
        <v>39</v>
      </c>
      <c r="L41" s="11">
        <f>[37]Janeiro!$G$15</f>
        <v>40</v>
      </c>
      <c r="M41" s="11">
        <f>[37]Janeiro!$G$16</f>
        <v>43</v>
      </c>
      <c r="N41" s="11">
        <f>[37]Janeiro!$G$17</f>
        <v>38</v>
      </c>
      <c r="O41" s="11">
        <f>[37]Janeiro!$G$18</f>
        <v>37</v>
      </c>
      <c r="P41" s="11">
        <f>[37]Janeiro!$E$19</f>
        <v>73.708333333333329</v>
      </c>
      <c r="Q41" s="11">
        <f>[37]Janeiro!$G$20</f>
        <v>36</v>
      </c>
      <c r="R41" s="11">
        <f>[37]Janeiro!$G$21</f>
        <v>36</v>
      </c>
      <c r="S41" s="11">
        <f>[37]Janeiro!$G$22</f>
        <v>58</v>
      </c>
      <c r="T41" s="11">
        <f>[37]Janeiro!$G$23</f>
        <v>52</v>
      </c>
      <c r="U41" s="11">
        <f>[37]Janeiro!$G$24</f>
        <v>47</v>
      </c>
      <c r="V41" s="11">
        <f>[37]Janeiro!$G$25</f>
        <v>38</v>
      </c>
      <c r="W41" s="11">
        <f>[37]Janeiro!$G$26</f>
        <v>35</v>
      </c>
      <c r="X41" s="11">
        <f>[37]Janeiro!$G$27</f>
        <v>32</v>
      </c>
      <c r="Y41" s="11">
        <f>[37]Janeiro!$G$28</f>
        <v>45</v>
      </c>
      <c r="Z41" s="11">
        <f>[37]Janeiro!$G$29</f>
        <v>39</v>
      </c>
      <c r="AA41" s="11">
        <f>[37]Janeiro!$G$30</f>
        <v>52</v>
      </c>
      <c r="AB41" s="11">
        <f>[37]Janeiro!$G$31</f>
        <v>55</v>
      </c>
      <c r="AC41" s="11">
        <f>[37]Janeiro!$G$32</f>
        <v>55</v>
      </c>
      <c r="AD41" s="11">
        <f>[37]Janeiro!$G$33</f>
        <v>38</v>
      </c>
      <c r="AE41" s="11">
        <f>[37]Janeiro!$G$34</f>
        <v>38</v>
      </c>
      <c r="AF41" s="11">
        <f>[37]Janeiro!$G$35</f>
        <v>36</v>
      </c>
      <c r="AG41" s="15">
        <f t="shared" si="17"/>
        <v>32</v>
      </c>
      <c r="AH41" s="94">
        <f t="shared" si="18"/>
        <v>45.668010752688176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[38]Janeiro!$G$5</f>
        <v>56</v>
      </c>
      <c r="C42" s="11">
        <f>[38]Janeiro!$G$6</f>
        <v>54</v>
      </c>
      <c r="D42" s="11">
        <f>[38]Janeiro!$G$7</f>
        <v>48</v>
      </c>
      <c r="E42" s="11">
        <f>[38]Janeiro!$G$8</f>
        <v>49</v>
      </c>
      <c r="F42" s="11">
        <f>[38]Janeiro!$G$9</f>
        <v>74</v>
      </c>
      <c r="G42" s="11">
        <f>[38]Janeiro!$G$10</f>
        <v>52</v>
      </c>
      <c r="H42" s="11">
        <f>[38]Janeiro!$G$11</f>
        <v>65</v>
      </c>
      <c r="I42" s="11">
        <f>[38]Janeiro!$G$12</f>
        <v>58</v>
      </c>
      <c r="J42" s="11">
        <f>[38]Janeiro!$G$13</f>
        <v>43</v>
      </c>
      <c r="K42" s="11">
        <f>[38]Janeiro!$G$14</f>
        <v>40</v>
      </c>
      <c r="L42" s="11">
        <f>[38]Janeiro!$G$15</f>
        <v>44</v>
      </c>
      <c r="M42" s="11">
        <f>[38]Janeiro!$G$16</f>
        <v>49</v>
      </c>
      <c r="N42" s="11">
        <f>[38]Janeiro!$G$17</f>
        <v>46</v>
      </c>
      <c r="O42" s="11">
        <f>[38]Janeiro!$G$18</f>
        <v>49</v>
      </c>
      <c r="P42" s="11">
        <f>[38]Janeiro!$G$19</f>
        <v>47</v>
      </c>
      <c r="Q42" s="11">
        <f>[38]Janeiro!$G$20</f>
        <v>41</v>
      </c>
      <c r="R42" s="11">
        <f>[38]Janeiro!$G$21</f>
        <v>38</v>
      </c>
      <c r="S42" s="11">
        <f>[38]Janeiro!$G$22</f>
        <v>62</v>
      </c>
      <c r="T42" s="11">
        <f>[38]Janeiro!$G$23</f>
        <v>61</v>
      </c>
      <c r="U42" s="11">
        <f>[38]Janeiro!$G$24</f>
        <v>52</v>
      </c>
      <c r="V42" s="11">
        <f>[38]Janeiro!$G$25</f>
        <v>48</v>
      </c>
      <c r="W42" s="11">
        <f>[38]Janeiro!$G$26</f>
        <v>32</v>
      </c>
      <c r="X42" s="11">
        <f>[38]Janeiro!$G$27</f>
        <v>30</v>
      </c>
      <c r="Y42" s="11">
        <f>[38]Janeiro!$G$28</f>
        <v>51</v>
      </c>
      <c r="Z42" s="11">
        <f>[38]Janeiro!$G$29</f>
        <v>34</v>
      </c>
      <c r="AA42" s="11">
        <f>[38]Janeiro!$G$30</f>
        <v>43</v>
      </c>
      <c r="AB42" s="11">
        <f>[38]Janeiro!$G$31</f>
        <v>44</v>
      </c>
      <c r="AC42" s="11">
        <f>[38]Janeiro!$G$32</f>
        <v>40</v>
      </c>
      <c r="AD42" s="11">
        <f>[38]Janeiro!$G$33</f>
        <v>36</v>
      </c>
      <c r="AE42" s="11">
        <f>[38]Janeiro!$G$34</f>
        <v>36</v>
      </c>
      <c r="AF42" s="11">
        <f>[38]Janeiro!$G$35</f>
        <v>29</v>
      </c>
      <c r="AG42" s="15">
        <f t="shared" ref="AG42:AG43" si="19">MIN(B42:AF42)</f>
        <v>29</v>
      </c>
      <c r="AH42" s="94">
        <f t="shared" ref="AH42:AH43" si="20">AVERAGE(B42:AF42)</f>
        <v>46.806451612903224</v>
      </c>
    </row>
    <row r="43" spans="1:39" x14ac:dyDescent="0.2">
      <c r="A43" s="58" t="s">
        <v>157</v>
      </c>
      <c r="B43" s="11">
        <f>[39]Janeiro!$G$5</f>
        <v>49</v>
      </c>
      <c r="C43" s="11">
        <f>[39]Janeiro!$G$6</f>
        <v>46</v>
      </c>
      <c r="D43" s="11">
        <f>[39]Janeiro!$G$7</f>
        <v>41</v>
      </c>
      <c r="E43" s="11">
        <f>[39]Janeiro!$G$8</f>
        <v>43</v>
      </c>
      <c r="F43" s="11">
        <f>[39]Janeiro!$G$9</f>
        <v>65</v>
      </c>
      <c r="G43" s="11">
        <f>[39]Janeiro!$G$10</f>
        <v>50</v>
      </c>
      <c r="H43" s="11">
        <f>[39]Janeiro!$G$11</f>
        <v>43</v>
      </c>
      <c r="I43" s="11">
        <f>[39]Janeiro!$G$12</f>
        <v>46</v>
      </c>
      <c r="J43" s="11">
        <f>[39]Janeiro!$G$13</f>
        <v>38</v>
      </c>
      <c r="K43" s="11">
        <f>[39]Janeiro!$G$14</f>
        <v>39</v>
      </c>
      <c r="L43" s="11">
        <f>[39]Janeiro!$G$15</f>
        <v>31</v>
      </c>
      <c r="M43" s="11">
        <f>[39]Janeiro!$G$16</f>
        <v>43</v>
      </c>
      <c r="N43" s="11">
        <f>[39]Janeiro!$G$17</f>
        <v>40</v>
      </c>
      <c r="O43" s="11">
        <f>[39]Janeiro!$G$18</f>
        <v>41</v>
      </c>
      <c r="P43" s="11">
        <f>[39]Janeiro!$G$19</f>
        <v>38</v>
      </c>
      <c r="Q43" s="11">
        <f>[39]Janeiro!$G$20</f>
        <v>37</v>
      </c>
      <c r="R43" s="11">
        <f>[39]Janeiro!$G$21</f>
        <v>33</v>
      </c>
      <c r="S43" s="11">
        <f>[39]Janeiro!$G$22</f>
        <v>58</v>
      </c>
      <c r="T43" s="11">
        <f>[39]Janeiro!$G$23</f>
        <v>52</v>
      </c>
      <c r="U43" s="11">
        <f>[39]Janeiro!$G$24</f>
        <v>51</v>
      </c>
      <c r="V43" s="11">
        <f>[39]Janeiro!$G$25</f>
        <v>37</v>
      </c>
      <c r="W43" s="11">
        <f>[39]Janeiro!$G$26</f>
        <v>34</v>
      </c>
      <c r="X43" s="11">
        <f>[39]Janeiro!$G$27</f>
        <v>35</v>
      </c>
      <c r="Y43" s="11">
        <f>[39]Janeiro!$G$28</f>
        <v>47</v>
      </c>
      <c r="Z43" s="11">
        <f>[39]Janeiro!$G$29</f>
        <v>41</v>
      </c>
      <c r="AA43" s="11">
        <f>[39]Janeiro!$G$30</f>
        <v>47</v>
      </c>
      <c r="AB43" s="11">
        <f>[39]Janeiro!$G$31</f>
        <v>51</v>
      </c>
      <c r="AC43" s="11">
        <f>[39]Janeiro!$G$32</f>
        <v>49</v>
      </c>
      <c r="AD43" s="11">
        <f>[39]Janeiro!$G$33</f>
        <v>33</v>
      </c>
      <c r="AE43" s="11">
        <f>[39]Janeiro!$G$34</f>
        <v>38</v>
      </c>
      <c r="AF43" s="11">
        <f>[39]Janeiro!$G$35</f>
        <v>39</v>
      </c>
      <c r="AG43" s="15">
        <f t="shared" si="19"/>
        <v>31</v>
      </c>
      <c r="AH43" s="94">
        <f t="shared" si="20"/>
        <v>43.064516129032256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[40]Janeiro!$G$5</f>
        <v>60</v>
      </c>
      <c r="C44" s="11">
        <f>[40]Janeiro!$G$6</f>
        <v>53</v>
      </c>
      <c r="D44" s="11">
        <f>[40]Janeiro!$G$7</f>
        <v>49</v>
      </c>
      <c r="E44" s="11">
        <f>[40]Janeiro!$G$8</f>
        <v>50</v>
      </c>
      <c r="F44" s="11">
        <f>[40]Janeiro!$G$9</f>
        <v>61</v>
      </c>
      <c r="G44" s="11">
        <f>[40]Janeiro!$G$10</f>
        <v>52</v>
      </c>
      <c r="H44" s="11">
        <f>[40]Janeiro!$G$11</f>
        <v>63</v>
      </c>
      <c r="I44" s="11">
        <f>[40]Janeiro!$G$12</f>
        <v>57</v>
      </c>
      <c r="J44" s="11">
        <f>[40]Janeiro!$G$13</f>
        <v>47</v>
      </c>
      <c r="K44" s="11">
        <f>[40]Janeiro!$G$14</f>
        <v>35</v>
      </c>
      <c r="L44" s="11">
        <f>[40]Janeiro!$G$15</f>
        <v>46</v>
      </c>
      <c r="M44" s="11">
        <f>[40]Janeiro!$G$16</f>
        <v>50</v>
      </c>
      <c r="N44" s="11">
        <f>[40]Janeiro!$G$17</f>
        <v>31</v>
      </c>
      <c r="O44" s="11">
        <f>[40]Janeiro!$G$18</f>
        <v>36</v>
      </c>
      <c r="P44" s="11">
        <f>[40]Janeiro!$G$19</f>
        <v>44</v>
      </c>
      <c r="Q44" s="11">
        <f>[40]Janeiro!$G$20</f>
        <v>38</v>
      </c>
      <c r="R44" s="11">
        <f>[40]Janeiro!$G$21</f>
        <v>34</v>
      </c>
      <c r="S44" s="11">
        <f>[40]Janeiro!$G$22</f>
        <v>52</v>
      </c>
      <c r="T44" s="11">
        <f>[40]Janeiro!$G$23</f>
        <v>56</v>
      </c>
      <c r="U44" s="11">
        <f>[40]Janeiro!$G$24</f>
        <v>45</v>
      </c>
      <c r="V44" s="11">
        <f>[40]Janeiro!$G$25</f>
        <v>38</v>
      </c>
      <c r="W44" s="11">
        <f>[40]Janeiro!$G$26</f>
        <v>34</v>
      </c>
      <c r="X44" s="11">
        <f>[40]Janeiro!$G$27</f>
        <v>28</v>
      </c>
      <c r="Y44" s="11">
        <f>[40]Janeiro!$G$28</f>
        <v>34</v>
      </c>
      <c r="Z44" s="11">
        <f>[40]Janeiro!$G$29</f>
        <v>43</v>
      </c>
      <c r="AA44" s="11">
        <f>[40]Janeiro!$G$30</f>
        <v>58</v>
      </c>
      <c r="AB44" s="11">
        <f>[40]Janeiro!$G$31</f>
        <v>56</v>
      </c>
      <c r="AC44" s="11">
        <f>[40]Janeiro!$G$32</f>
        <v>50</v>
      </c>
      <c r="AD44" s="11">
        <f>[40]Janeiro!$G$33</f>
        <v>56</v>
      </c>
      <c r="AE44" s="11">
        <f>[40]Janeiro!$G$34</f>
        <v>41</v>
      </c>
      <c r="AF44" s="11">
        <f>[40]Janeiro!$G$35</f>
        <v>40</v>
      </c>
      <c r="AG44" s="15">
        <f>MIN(B44:AF44)</f>
        <v>28</v>
      </c>
      <c r="AH44" s="94">
        <f t="shared" ref="AH44:AH45" si="21">AVERAGE(B44:AF44)</f>
        <v>46.354838709677416</v>
      </c>
    </row>
    <row r="45" spans="1:39" x14ac:dyDescent="0.2">
      <c r="A45" s="58" t="s">
        <v>162</v>
      </c>
      <c r="B45" s="11">
        <f>[41]Janeiro!$G$5</f>
        <v>58</v>
      </c>
      <c r="C45" s="11">
        <f>[41]Janeiro!$G$6</f>
        <v>48</v>
      </c>
      <c r="D45" s="11">
        <f>[41]Janeiro!$G$7</f>
        <v>45</v>
      </c>
      <c r="E45" s="11">
        <f>[41]Janeiro!$G$8</f>
        <v>63</v>
      </c>
      <c r="F45" s="11">
        <f>[41]Janeiro!$G$9</f>
        <v>64</v>
      </c>
      <c r="G45" s="11">
        <f>[41]Janeiro!$G$10</f>
        <v>59</v>
      </c>
      <c r="H45" s="11">
        <f>[41]Janeiro!$G$11</f>
        <v>43</v>
      </c>
      <c r="I45" s="11">
        <f>[41]Janeiro!$G$12</f>
        <v>49</v>
      </c>
      <c r="J45" s="11">
        <f>[41]Janeiro!$G$13</f>
        <v>45</v>
      </c>
      <c r="K45" s="11">
        <f>[41]Janeiro!$G$14</f>
        <v>35</v>
      </c>
      <c r="L45" s="11">
        <f>[41]Janeiro!$G$15</f>
        <v>45</v>
      </c>
      <c r="M45" s="11">
        <f>[41]Janeiro!$G$16</f>
        <v>43</v>
      </c>
      <c r="N45" s="11">
        <f>[41]Janeiro!$G$17</f>
        <v>46</v>
      </c>
      <c r="O45" s="11">
        <f>[41]Janeiro!$G$18</f>
        <v>42</v>
      </c>
      <c r="P45" s="11">
        <f>[41]Janeiro!$G$19</f>
        <v>36</v>
      </c>
      <c r="Q45" s="11">
        <f>[41]Janeiro!$G$20</f>
        <v>39</v>
      </c>
      <c r="R45" s="11">
        <f>[41]Janeiro!$G$21</f>
        <v>41</v>
      </c>
      <c r="S45" s="11">
        <f>[41]Janeiro!$G$22</f>
        <v>45</v>
      </c>
      <c r="T45" s="11">
        <f>[41]Janeiro!$G$23</f>
        <v>50</v>
      </c>
      <c r="U45" s="11">
        <f>[41]Janeiro!$G$24</f>
        <v>49</v>
      </c>
      <c r="V45" s="11">
        <f>[41]Janeiro!$G$25</f>
        <v>44</v>
      </c>
      <c r="W45" s="11">
        <f>[41]Janeiro!$G$26</f>
        <v>29</v>
      </c>
      <c r="X45" s="11">
        <f>[41]Janeiro!$G$27</f>
        <v>40</v>
      </c>
      <c r="Y45" s="11">
        <f>[41]Janeiro!$G$28</f>
        <v>40</v>
      </c>
      <c r="Z45" s="11">
        <f>[41]Janeiro!$G$29</f>
        <v>45</v>
      </c>
      <c r="AA45" s="11">
        <f>[41]Janeiro!$G$30</f>
        <v>60</v>
      </c>
      <c r="AB45" s="11">
        <f>[41]Janeiro!$G$31</f>
        <v>56</v>
      </c>
      <c r="AC45" s="11">
        <f>[41]Janeiro!$G$32</f>
        <v>45</v>
      </c>
      <c r="AD45" s="11">
        <f>[41]Janeiro!$G$33</f>
        <v>39</v>
      </c>
      <c r="AE45" s="11">
        <f>[41]Janeiro!$G$34</f>
        <v>37</v>
      </c>
      <c r="AF45" s="11">
        <f>[41]Janeiro!$G$35</f>
        <v>32</v>
      </c>
      <c r="AG45" s="15">
        <f t="shared" ref="AG45" si="22">MIN(B45:AF45)</f>
        <v>29</v>
      </c>
      <c r="AH45" s="94">
        <f t="shared" si="21"/>
        <v>45.548387096774192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[42]Janeiro!$G$5</f>
        <v>48</v>
      </c>
      <c r="C46" s="11">
        <f>[42]Janeiro!$G$6</f>
        <v>49</v>
      </c>
      <c r="D46" s="11">
        <f>[42]Janeiro!$G$7</f>
        <v>45</v>
      </c>
      <c r="E46" s="11">
        <f>[42]Janeiro!$G$8</f>
        <v>47</v>
      </c>
      <c r="F46" s="11">
        <f>[42]Janeiro!$G$9</f>
        <v>64</v>
      </c>
      <c r="G46" s="11">
        <f>[42]Janeiro!$G$10</f>
        <v>54</v>
      </c>
      <c r="H46" s="11">
        <f>[42]Janeiro!$G$11</f>
        <v>53</v>
      </c>
      <c r="I46" s="11">
        <f>[42]Janeiro!$G$12</f>
        <v>70</v>
      </c>
      <c r="J46" s="11">
        <f>[42]Janeiro!$G$13</f>
        <v>50</v>
      </c>
      <c r="K46" s="11">
        <f>[42]Janeiro!$G$14</f>
        <v>36</v>
      </c>
      <c r="L46" s="11">
        <f>[42]Janeiro!$G$15</f>
        <v>47</v>
      </c>
      <c r="M46" s="11">
        <f>[42]Janeiro!$G$16</f>
        <v>44</v>
      </c>
      <c r="N46" s="11">
        <f>[42]Janeiro!$G$17</f>
        <v>52</v>
      </c>
      <c r="O46" s="11">
        <f>[42]Janeiro!$G$18</f>
        <v>42</v>
      </c>
      <c r="P46" s="11">
        <f>[42]Janeiro!$G$19</f>
        <v>48</v>
      </c>
      <c r="Q46" s="11">
        <f>[42]Janeiro!$G$20</f>
        <v>37</v>
      </c>
      <c r="R46" s="11">
        <f>[42]Janeiro!$G$21</f>
        <v>32</v>
      </c>
      <c r="S46" s="11">
        <f>[42]Janeiro!$G$22</f>
        <v>46</v>
      </c>
      <c r="T46" s="11">
        <f>[42]Janeiro!$G$23</f>
        <v>52</v>
      </c>
      <c r="U46" s="11">
        <f>[42]Janeiro!$G$24</f>
        <v>55</v>
      </c>
      <c r="V46" s="11">
        <f>[42]Janeiro!$G$25</f>
        <v>39</v>
      </c>
      <c r="W46" s="11">
        <f>[42]Janeiro!$G$26</f>
        <v>35</v>
      </c>
      <c r="X46" s="11">
        <f>[42]Janeiro!$G$27</f>
        <v>34</v>
      </c>
      <c r="Y46" s="11">
        <f>[42]Janeiro!$G$28</f>
        <v>53</v>
      </c>
      <c r="Z46" s="11">
        <f>[42]Janeiro!$G$29</f>
        <v>37</v>
      </c>
      <c r="AA46" s="11">
        <f>[42]Janeiro!$G$30</f>
        <v>52</v>
      </c>
      <c r="AB46" s="11">
        <f>[42]Janeiro!$G$31</f>
        <v>42</v>
      </c>
      <c r="AC46" s="11">
        <f>[42]Janeiro!$G$32</f>
        <v>45</v>
      </c>
      <c r="AD46" s="11">
        <f>[42]Janeiro!$G$33</f>
        <v>35</v>
      </c>
      <c r="AE46" s="11">
        <f>[42]Janeiro!$G$34</f>
        <v>40</v>
      </c>
      <c r="AF46" s="11">
        <f>[42]Janeiro!$G$35</f>
        <v>29</v>
      </c>
      <c r="AG46" s="15">
        <f t="shared" ref="AG46:AG47" si="23">MIN(B46:AF46)</f>
        <v>29</v>
      </c>
      <c r="AH46" s="94">
        <f t="shared" ref="AH46" si="24">AVERAGE(B46:AF46)</f>
        <v>45.548387096774192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[43]Janeiro!$G$5</f>
        <v>51</v>
      </c>
      <c r="C47" s="11">
        <f>[43]Janeiro!$G$6</f>
        <v>48</v>
      </c>
      <c r="D47" s="11">
        <f>[43]Janeiro!$G$7</f>
        <v>42</v>
      </c>
      <c r="E47" s="11">
        <f>[43]Janeiro!$G$8</f>
        <v>43</v>
      </c>
      <c r="F47" s="11">
        <f>[43]Janeiro!$G$9</f>
        <v>63</v>
      </c>
      <c r="G47" s="11">
        <f>[43]Janeiro!$G$10</f>
        <v>53</v>
      </c>
      <c r="H47" s="11">
        <f>[43]Janeiro!$G$11</f>
        <v>69</v>
      </c>
      <c r="I47" s="11">
        <f>[43]Janeiro!$G$12</f>
        <v>53</v>
      </c>
      <c r="J47" s="11">
        <f>[43]Janeiro!$G$13</f>
        <v>46</v>
      </c>
      <c r="K47" s="11">
        <f>[43]Janeiro!$G$14</f>
        <v>38</v>
      </c>
      <c r="L47" s="11">
        <f>[43]Janeiro!$G$15</f>
        <v>47</v>
      </c>
      <c r="M47" s="11">
        <f>[43]Janeiro!$G$16</f>
        <v>46</v>
      </c>
      <c r="N47" s="11">
        <f>[43]Janeiro!$G$17</f>
        <v>38</v>
      </c>
      <c r="O47" s="11">
        <f>[43]Janeiro!$G$18</f>
        <v>33</v>
      </c>
      <c r="P47" s="11">
        <f>[43]Janeiro!$G$19</f>
        <v>44</v>
      </c>
      <c r="Q47" s="11">
        <f>[43]Janeiro!$G$20</f>
        <v>36</v>
      </c>
      <c r="R47" s="11">
        <f>[43]Janeiro!$G$21</f>
        <v>34</v>
      </c>
      <c r="S47" s="11">
        <f>[43]Janeiro!$G$22</f>
        <v>51</v>
      </c>
      <c r="T47" s="11">
        <f>[43]Janeiro!$G$23</f>
        <v>66</v>
      </c>
      <c r="U47" s="11">
        <f>[43]Janeiro!$G$24</f>
        <v>49</v>
      </c>
      <c r="V47" s="11">
        <f>[43]Janeiro!$G$25</f>
        <v>42</v>
      </c>
      <c r="W47" s="11">
        <f>[43]Janeiro!$G$26</f>
        <v>34</v>
      </c>
      <c r="X47" s="11">
        <f>[43]Janeiro!$G$27</f>
        <v>26</v>
      </c>
      <c r="Y47" s="11">
        <f>[43]Janeiro!$G$28</f>
        <v>39</v>
      </c>
      <c r="Z47" s="11">
        <f>[43]Janeiro!$G$29</f>
        <v>36</v>
      </c>
      <c r="AA47" s="11">
        <f>[43]Janeiro!$G$30</f>
        <v>42</v>
      </c>
      <c r="AB47" s="11">
        <f>[43]Janeiro!$G$31</f>
        <v>43</v>
      </c>
      <c r="AC47" s="11">
        <f>[43]Janeiro!$G$32</f>
        <v>48</v>
      </c>
      <c r="AD47" s="11">
        <f>[43]Janeiro!$G$33</f>
        <v>53</v>
      </c>
      <c r="AE47" s="11">
        <f>[43]Janeiro!$G$34</f>
        <v>44</v>
      </c>
      <c r="AF47" s="11">
        <f>[43]Janeiro!$G$35</f>
        <v>39</v>
      </c>
      <c r="AG47" s="15">
        <f t="shared" si="23"/>
        <v>26</v>
      </c>
      <c r="AH47" s="94">
        <f>AVERAGE(B47:AF47)</f>
        <v>45.032258064516128</v>
      </c>
      <c r="AL47" t="s">
        <v>47</v>
      </c>
    </row>
    <row r="48" spans="1:39" x14ac:dyDescent="0.2">
      <c r="A48" s="58" t="s">
        <v>44</v>
      </c>
      <c r="B48" s="11">
        <f>[44]Janeiro!$G$5</f>
        <v>46</v>
      </c>
      <c r="C48" s="11">
        <f>[44]Janeiro!$G$6</f>
        <v>45</v>
      </c>
      <c r="D48" s="11">
        <f>[44]Janeiro!$G$7</f>
        <v>39</v>
      </c>
      <c r="E48" s="11">
        <f>[44]Janeiro!$G$8</f>
        <v>48</v>
      </c>
      <c r="F48" s="11">
        <f>[44]Janeiro!$G$9</f>
        <v>61</v>
      </c>
      <c r="G48" s="11">
        <f>[44]Janeiro!$G$10</f>
        <v>49</v>
      </c>
      <c r="H48" s="11">
        <f>[44]Janeiro!$G$11</f>
        <v>52</v>
      </c>
      <c r="I48" s="11">
        <f>[44]Janeiro!$G$12</f>
        <v>42</v>
      </c>
      <c r="J48" s="11">
        <f>[44]Janeiro!$G$13</f>
        <v>52</v>
      </c>
      <c r="K48" s="11">
        <f>[44]Janeiro!$G$14</f>
        <v>39</v>
      </c>
      <c r="L48" s="11">
        <f>[44]Janeiro!$G$15</f>
        <v>43</v>
      </c>
      <c r="M48" s="11">
        <f>[44]Janeiro!$G$16</f>
        <v>45</v>
      </c>
      <c r="N48" s="11">
        <f>[44]Janeiro!$G$17</f>
        <v>45</v>
      </c>
      <c r="O48" s="11">
        <f>[44]Janeiro!$G$18</f>
        <v>35</v>
      </c>
      <c r="P48" s="11">
        <f>[44]Janeiro!$G$19</f>
        <v>42</v>
      </c>
      <c r="Q48" s="11">
        <f>[44]Janeiro!$G$20</f>
        <v>38</v>
      </c>
      <c r="R48" s="11">
        <f>[44]Janeiro!$G$21</f>
        <v>39</v>
      </c>
      <c r="S48" s="11">
        <f>[44]Janeiro!$G$22</f>
        <v>42</v>
      </c>
      <c r="T48" s="11">
        <f>[44]Janeiro!$G$23</f>
        <v>58</v>
      </c>
      <c r="U48" s="11">
        <f>[44]Janeiro!$G$24</f>
        <v>65</v>
      </c>
      <c r="V48" s="11">
        <f>[44]Janeiro!$G$25</f>
        <v>43</v>
      </c>
      <c r="W48" s="11">
        <f>[44]Janeiro!$G$26</f>
        <v>35</v>
      </c>
      <c r="X48" s="11">
        <f>[44]Janeiro!$G$27</f>
        <v>40</v>
      </c>
      <c r="Y48" s="11">
        <f>[44]Janeiro!$G$28</f>
        <v>37</v>
      </c>
      <c r="Z48" s="11">
        <f>[44]Janeiro!$G$29</f>
        <v>51</v>
      </c>
      <c r="AA48" s="11">
        <f>[44]Janeiro!$G$30</f>
        <v>48</v>
      </c>
      <c r="AB48" s="11">
        <f>[44]Janeiro!$G$31</f>
        <v>58</v>
      </c>
      <c r="AC48" s="11">
        <f>[44]Janeiro!$G$32</f>
        <v>53</v>
      </c>
      <c r="AD48" s="11">
        <f>[44]Janeiro!$G$33</f>
        <v>52</v>
      </c>
      <c r="AE48" s="11">
        <f>[44]Janeiro!$G$34</f>
        <v>39</v>
      </c>
      <c r="AF48" s="11">
        <f>[44]Janeiro!$G$35</f>
        <v>39</v>
      </c>
      <c r="AG48" s="15">
        <f>MIN(B48:AF48)</f>
        <v>35</v>
      </c>
      <c r="AH48" s="94">
        <f>AVERAGE(B48:AF48)</f>
        <v>45.806451612903224</v>
      </c>
      <c r="AI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>
        <f>[45]Janeiro!$G$5</f>
        <v>51</v>
      </c>
      <c r="C49" s="11">
        <f>[45]Janeiro!$G$6</f>
        <v>37</v>
      </c>
      <c r="D49" s="11">
        <f>[45]Janeiro!$G$7</f>
        <v>33</v>
      </c>
      <c r="E49" s="11">
        <f>[45]Janeiro!$G$8</f>
        <v>45</v>
      </c>
      <c r="F49" s="11">
        <f>[45]Janeiro!$G$9</f>
        <v>55</v>
      </c>
      <c r="G49" s="11">
        <f>[45]Janeiro!$G$10</f>
        <v>57</v>
      </c>
      <c r="H49" s="11">
        <f>[45]Janeiro!$G$11</f>
        <v>34</v>
      </c>
      <c r="I49" s="11">
        <f>[45]Janeiro!$G$12</f>
        <v>37</v>
      </c>
      <c r="J49" s="11">
        <f>[45]Janeiro!$G$13</f>
        <v>31</v>
      </c>
      <c r="K49" s="11">
        <f>[45]Janeiro!$G$14</f>
        <v>33</v>
      </c>
      <c r="L49" s="11">
        <f>[45]Janeiro!$G$15</f>
        <v>30</v>
      </c>
      <c r="M49" s="11">
        <f>[45]Janeiro!$G$16</f>
        <v>34</v>
      </c>
      <c r="N49" s="11">
        <f>[45]Janeiro!$G$17</f>
        <v>32</v>
      </c>
      <c r="O49" s="11">
        <f>[45]Janeiro!$G$18</f>
        <v>29</v>
      </c>
      <c r="P49" s="11">
        <f>[45]Janeiro!$G$19</f>
        <v>32</v>
      </c>
      <c r="Q49" s="11">
        <f>[45]Janeiro!$G$20</f>
        <v>25</v>
      </c>
      <c r="R49" s="11">
        <f>[45]Janeiro!$G$21</f>
        <v>29</v>
      </c>
      <c r="S49" s="11">
        <f>[45]Janeiro!$G$22</f>
        <v>31</v>
      </c>
      <c r="T49" s="11">
        <f>[45]Janeiro!$G$23</f>
        <v>34</v>
      </c>
      <c r="U49" s="11">
        <f>[45]Janeiro!$G$24</f>
        <v>44</v>
      </c>
      <c r="V49" s="11">
        <f>[45]Janeiro!$G$25</f>
        <v>30</v>
      </c>
      <c r="W49" s="11">
        <f>[45]Janeiro!$G$26</f>
        <v>24</v>
      </c>
      <c r="X49" s="11">
        <f>[45]Janeiro!$G$27</f>
        <v>27</v>
      </c>
      <c r="Y49" s="11">
        <f>[45]Janeiro!$G$28</f>
        <v>37</v>
      </c>
      <c r="Z49" s="11">
        <f>[45]Janeiro!$G$29</f>
        <v>38</v>
      </c>
      <c r="AA49" s="11">
        <f>[45]Janeiro!$G$30</f>
        <v>46</v>
      </c>
      <c r="AB49" s="11">
        <f>[45]Janeiro!$G$31</f>
        <v>49</v>
      </c>
      <c r="AC49" s="11">
        <f>[45]Janeiro!$G$32</f>
        <v>32</v>
      </c>
      <c r="AD49" s="11">
        <f>[45]Janeiro!$G$33</f>
        <v>26</v>
      </c>
      <c r="AE49" s="11">
        <f>[45]Janeiro!$G$34</f>
        <v>23</v>
      </c>
      <c r="AF49" s="11">
        <f>[45]Janeiro!$G$35</f>
        <v>29</v>
      </c>
      <c r="AG49" s="15">
        <f>MIN(B49:AF49)</f>
        <v>23</v>
      </c>
      <c r="AH49" s="94">
        <f>AVERAGE(B49:AF49)</f>
        <v>35.29032258064516</v>
      </c>
      <c r="AJ49" t="s">
        <v>47</v>
      </c>
    </row>
    <row r="50" spans="1:38" s="5" customFormat="1" ht="17.100000000000001" customHeight="1" x14ac:dyDescent="0.2">
      <c r="A50" s="112" t="s">
        <v>228</v>
      </c>
      <c r="B50" s="13">
        <f t="shared" ref="B50:AG50" si="25">MIN(B5:B49)</f>
        <v>40</v>
      </c>
      <c r="C50" s="13">
        <f t="shared" si="25"/>
        <v>37</v>
      </c>
      <c r="D50" s="13">
        <f t="shared" si="25"/>
        <v>30</v>
      </c>
      <c r="E50" s="13">
        <f t="shared" si="25"/>
        <v>35</v>
      </c>
      <c r="F50" s="13">
        <f t="shared" si="25"/>
        <v>46</v>
      </c>
      <c r="G50" s="13">
        <f t="shared" si="25"/>
        <v>43</v>
      </c>
      <c r="H50" s="13">
        <f t="shared" si="25"/>
        <v>34</v>
      </c>
      <c r="I50" s="13">
        <f t="shared" si="25"/>
        <v>31</v>
      </c>
      <c r="J50" s="13">
        <f t="shared" si="25"/>
        <v>31</v>
      </c>
      <c r="K50" s="13">
        <f t="shared" si="25"/>
        <v>23</v>
      </c>
      <c r="L50" s="13">
        <f t="shared" si="25"/>
        <v>26</v>
      </c>
      <c r="M50" s="13">
        <f t="shared" si="25"/>
        <v>30</v>
      </c>
      <c r="N50" s="13">
        <f t="shared" si="25"/>
        <v>28</v>
      </c>
      <c r="O50" s="13">
        <f t="shared" si="25"/>
        <v>28</v>
      </c>
      <c r="P50" s="13">
        <f t="shared" si="25"/>
        <v>26</v>
      </c>
      <c r="Q50" s="13">
        <f t="shared" si="25"/>
        <v>25</v>
      </c>
      <c r="R50" s="13">
        <f t="shared" si="25"/>
        <v>28</v>
      </c>
      <c r="S50" s="13">
        <f t="shared" si="25"/>
        <v>31</v>
      </c>
      <c r="T50" s="13">
        <f t="shared" si="25"/>
        <v>34</v>
      </c>
      <c r="U50" s="13">
        <f t="shared" si="25"/>
        <v>31</v>
      </c>
      <c r="V50" s="13">
        <f t="shared" si="25"/>
        <v>26</v>
      </c>
      <c r="W50" s="13">
        <f t="shared" si="25"/>
        <v>24</v>
      </c>
      <c r="X50" s="13">
        <f t="shared" si="25"/>
        <v>22</v>
      </c>
      <c r="Y50" s="13">
        <f t="shared" si="25"/>
        <v>23</v>
      </c>
      <c r="Z50" s="13">
        <f t="shared" si="25"/>
        <v>26</v>
      </c>
      <c r="AA50" s="13">
        <f t="shared" si="25"/>
        <v>27</v>
      </c>
      <c r="AB50" s="13">
        <f t="shared" si="25"/>
        <v>26</v>
      </c>
      <c r="AC50" s="13">
        <f t="shared" si="25"/>
        <v>32</v>
      </c>
      <c r="AD50" s="13">
        <f t="shared" si="25"/>
        <v>26</v>
      </c>
      <c r="AE50" s="13">
        <f t="shared" si="25"/>
        <v>18</v>
      </c>
      <c r="AF50" s="13">
        <f t="shared" ref="AF50" si="26">MIN(AF5:AF49)</f>
        <v>20</v>
      </c>
      <c r="AG50" s="15">
        <f t="shared" si="25"/>
        <v>18</v>
      </c>
      <c r="AH50" s="94">
        <f>AVERAGE(AH5:AH49)</f>
        <v>45.774431527254102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s="1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6"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8" sqref="AL6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9" t="s">
        <v>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53"/>
    </row>
    <row r="2" spans="1:34" s="4" customFormat="1" ht="20.100000000000001" customHeight="1" x14ac:dyDescent="0.2">
      <c r="A2" s="149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5"/>
    </row>
    <row r="3" spans="1:34" s="5" customFormat="1" ht="20.100000000000001" customHeight="1" x14ac:dyDescent="0.2">
      <c r="A3" s="149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155">
        <v>31</v>
      </c>
      <c r="AG3" s="46" t="s">
        <v>37</v>
      </c>
      <c r="AH3" s="109" t="s">
        <v>36</v>
      </c>
    </row>
    <row r="4" spans="1:34" s="5" customFormat="1" ht="20.100000000000001" customHeight="1" x14ac:dyDescent="0.2">
      <c r="A4" s="149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6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[1]Janeiro!$H$5</f>
        <v>12.96</v>
      </c>
      <c r="C5" s="129">
        <f>[1]Janeiro!$H$6</f>
        <v>10.8</v>
      </c>
      <c r="D5" s="129">
        <f>[1]Janeiro!$H$7</f>
        <v>11.16</v>
      </c>
      <c r="E5" s="129">
        <f>[1]Janeiro!$H$8</f>
        <v>19.079999999999998</v>
      </c>
      <c r="F5" s="129">
        <f>[1]Janeiro!$H$9</f>
        <v>12.96</v>
      </c>
      <c r="G5" s="129">
        <f>[1]Janeiro!$H$10</f>
        <v>12.6</v>
      </c>
      <c r="H5" s="129">
        <f>[1]Janeiro!$H$11</f>
        <v>15.840000000000002</v>
      </c>
      <c r="I5" s="129">
        <f>[1]Janeiro!$H$12</f>
        <v>9.7200000000000006</v>
      </c>
      <c r="J5" s="129">
        <f>[1]Janeiro!$H$13</f>
        <v>13.68</v>
      </c>
      <c r="K5" s="129">
        <f>[1]Janeiro!$H$14</f>
        <v>11.879999999999999</v>
      </c>
      <c r="L5" s="129">
        <f>[1]Janeiro!$H$15</f>
        <v>18</v>
      </c>
      <c r="M5" s="129">
        <f>[1]Janeiro!$H$16</f>
        <v>10.8</v>
      </c>
      <c r="N5" s="129">
        <f>[1]Janeiro!$H$17</f>
        <v>10.44</v>
      </c>
      <c r="O5" s="129">
        <f>[1]Janeiro!$H$18</f>
        <v>9.7200000000000006</v>
      </c>
      <c r="P5" s="129">
        <f>[1]Janeiro!$H$19</f>
        <v>18.36</v>
      </c>
      <c r="Q5" s="129">
        <f>[1]Janeiro!$H$20</f>
        <v>9.7200000000000006</v>
      </c>
      <c r="R5" s="129">
        <f>[1]Janeiro!$H$21</f>
        <v>9.3600000000000012</v>
      </c>
      <c r="S5" s="129">
        <f>[1]Janeiro!$H$22</f>
        <v>18.720000000000002</v>
      </c>
      <c r="T5" s="129">
        <f>[1]Janeiro!$H$23</f>
        <v>14.04</v>
      </c>
      <c r="U5" s="129">
        <f>[1]Janeiro!$H$24</f>
        <v>12.96</v>
      </c>
      <c r="V5" s="129">
        <f>[1]Janeiro!$H$25</f>
        <v>6.84</v>
      </c>
      <c r="W5" s="129">
        <f>[1]Janeiro!$H$26</f>
        <v>3.6</v>
      </c>
      <c r="X5" s="129">
        <f>[1]Janeiro!$H$27</f>
        <v>9</v>
      </c>
      <c r="Y5" s="129">
        <f>[1]Janeiro!$H$28</f>
        <v>15.120000000000001</v>
      </c>
      <c r="Z5" s="129">
        <f>[1]Janeiro!$H$29</f>
        <v>10.8</v>
      </c>
      <c r="AA5" s="129">
        <f>[1]Janeiro!$H$30</f>
        <v>13.68</v>
      </c>
      <c r="AB5" s="129">
        <f>[1]Janeiro!$H$31</f>
        <v>16.559999999999999</v>
      </c>
      <c r="AC5" s="129">
        <f>[1]Janeiro!$H$32</f>
        <v>10.08</v>
      </c>
      <c r="AD5" s="129">
        <f>[1]Janeiro!$H$33</f>
        <v>9.3600000000000012</v>
      </c>
      <c r="AE5" s="129">
        <f>[1]Janeiro!$H$34</f>
        <v>10.08</v>
      </c>
      <c r="AF5" s="129">
        <f>[1]Janeiro!$H$35</f>
        <v>6.48</v>
      </c>
      <c r="AG5" s="15">
        <f t="shared" ref="AG5:AG6" si="1">MAX(B5:AF5)</f>
        <v>19.079999999999998</v>
      </c>
      <c r="AH5" s="126">
        <f t="shared" ref="AH5:AH6" si="2">AVERAGE(B5:AF5)</f>
        <v>12.07741935483871</v>
      </c>
    </row>
    <row r="6" spans="1:34" x14ac:dyDescent="0.2">
      <c r="A6" s="58" t="s">
        <v>0</v>
      </c>
      <c r="B6" s="11">
        <f>[2]Janeiro!$H$5</f>
        <v>28.8</v>
      </c>
      <c r="C6" s="11">
        <f>[2]Janeiro!$H$6</f>
        <v>14.04</v>
      </c>
      <c r="D6" s="11">
        <f>[2]Janeiro!$H$7</f>
        <v>15.840000000000002</v>
      </c>
      <c r="E6" s="11">
        <f>[2]Janeiro!$H$8</f>
        <v>12.6</v>
      </c>
      <c r="F6" s="11">
        <f>[2]Janeiro!$H$9</f>
        <v>13.32</v>
      </c>
      <c r="G6" s="11">
        <f>[2]Janeiro!$H$10</f>
        <v>12.24</v>
      </c>
      <c r="H6" s="11">
        <f>[2]Janeiro!$H$11</f>
        <v>18</v>
      </c>
      <c r="I6" s="11">
        <f>[2]Janeiro!$H$12</f>
        <v>13.68</v>
      </c>
      <c r="J6" s="11">
        <f>[2]Janeiro!$H$13</f>
        <v>14.04</v>
      </c>
      <c r="K6" s="11">
        <f>[2]Janeiro!$H$14</f>
        <v>11.520000000000001</v>
      </c>
      <c r="L6" s="11">
        <f>[2]Janeiro!$H$15</f>
        <v>15.120000000000001</v>
      </c>
      <c r="M6" s="11">
        <f>[2]Janeiro!$H$16</f>
        <v>10.8</v>
      </c>
      <c r="N6" s="11">
        <f>[2]Janeiro!$H$17</f>
        <v>11.520000000000001</v>
      </c>
      <c r="O6" s="11">
        <f>[2]Janeiro!$H$18</f>
        <v>10.8</v>
      </c>
      <c r="P6" s="11">
        <f>[2]Janeiro!$H$19</f>
        <v>19.8</v>
      </c>
      <c r="Q6" s="11">
        <f>[2]Janeiro!$H$20</f>
        <v>12.6</v>
      </c>
      <c r="R6" s="11">
        <f>[2]Janeiro!$H$21</f>
        <v>13.32</v>
      </c>
      <c r="S6" s="11">
        <f>[2]Janeiro!$H$22</f>
        <v>12.6</v>
      </c>
      <c r="T6" s="11">
        <f>[2]Janeiro!$H$23</f>
        <v>10.44</v>
      </c>
      <c r="U6" s="11">
        <f>[2]Janeiro!$H$24</f>
        <v>8.2799999999999994</v>
      </c>
      <c r="V6" s="11">
        <f>[2]Janeiro!$H$25</f>
        <v>9.3600000000000012</v>
      </c>
      <c r="W6" s="11">
        <f>[2]Janeiro!$H$26</f>
        <v>10.08</v>
      </c>
      <c r="X6" s="11">
        <f>[2]Janeiro!$H$27</f>
        <v>11.879999999999999</v>
      </c>
      <c r="Y6" s="11">
        <f>[2]Janeiro!$H$28</f>
        <v>15.840000000000002</v>
      </c>
      <c r="Z6" s="11">
        <f>[2]Janeiro!$H$29</f>
        <v>8.64</v>
      </c>
      <c r="AA6" s="11">
        <f>[2]Janeiro!$H$30</f>
        <v>13.68</v>
      </c>
      <c r="AB6" s="11">
        <f>[2]Janeiro!$H$31</f>
        <v>16.559999999999999</v>
      </c>
      <c r="AC6" s="11">
        <f>[2]Janeiro!$H$32</f>
        <v>31.319999999999997</v>
      </c>
      <c r="AD6" s="11">
        <f>[2]Janeiro!$H$33</f>
        <v>16.2</v>
      </c>
      <c r="AE6" s="11">
        <f>[2]Janeiro!$H$34</f>
        <v>17.64</v>
      </c>
      <c r="AF6" s="11">
        <f>[2]Janeiro!$H$35</f>
        <v>10.44</v>
      </c>
      <c r="AG6" s="15">
        <f t="shared" si="1"/>
        <v>31.319999999999997</v>
      </c>
      <c r="AH6" s="126">
        <f t="shared" si="2"/>
        <v>14.225806451612902</v>
      </c>
    </row>
    <row r="7" spans="1:34" x14ac:dyDescent="0.2">
      <c r="A7" s="58" t="s">
        <v>104</v>
      </c>
      <c r="B7" s="11">
        <f>[3]Janeiro!$H$5</f>
        <v>11.520000000000001</v>
      </c>
      <c r="C7" s="11">
        <f>[3]Janeiro!$H$6</f>
        <v>18.36</v>
      </c>
      <c r="D7" s="11">
        <f>[3]Janeiro!$H$7</f>
        <v>19.8</v>
      </c>
      <c r="E7" s="11">
        <f>[3]Janeiro!$H$8</f>
        <v>14.04</v>
      </c>
      <c r="F7" s="11">
        <f>[3]Janeiro!$H$9</f>
        <v>13.32</v>
      </c>
      <c r="G7" s="11">
        <f>[3]Janeiro!$H$10</f>
        <v>17.64</v>
      </c>
      <c r="H7" s="11">
        <f>[3]Janeiro!$H$11</f>
        <v>17.64</v>
      </c>
      <c r="I7" s="11">
        <f>[3]Janeiro!$H$12</f>
        <v>11.879999999999999</v>
      </c>
      <c r="J7" s="11">
        <f>[3]Janeiro!$H$13</f>
        <v>12.24</v>
      </c>
      <c r="K7" s="11">
        <f>[3]Janeiro!$H$14</f>
        <v>15.840000000000002</v>
      </c>
      <c r="L7" s="11">
        <f>[3]Janeiro!$H$15</f>
        <v>14.76</v>
      </c>
      <c r="M7" s="11">
        <f>[3]Janeiro!$H$16</f>
        <v>24.48</v>
      </c>
      <c r="N7" s="11">
        <f>[3]Janeiro!$H$17</f>
        <v>14.4</v>
      </c>
      <c r="O7" s="11">
        <f>[3]Janeiro!$H$18</f>
        <v>12.24</v>
      </c>
      <c r="P7" s="11">
        <f>[3]Janeiro!$H$19</f>
        <v>14.4</v>
      </c>
      <c r="Q7" s="11">
        <f>[3]Janeiro!$H$20</f>
        <v>12.6</v>
      </c>
      <c r="R7" s="11">
        <f>[3]Janeiro!$H$21</f>
        <v>11.16</v>
      </c>
      <c r="S7" s="11">
        <f>[3]Janeiro!$H$22</f>
        <v>20.52</v>
      </c>
      <c r="T7" s="11">
        <f>[3]Janeiro!$H$23</f>
        <v>14.04</v>
      </c>
      <c r="U7" s="11">
        <f>[3]Janeiro!$H$24</f>
        <v>19.8</v>
      </c>
      <c r="V7" s="11">
        <f>[3]Janeiro!$H$25</f>
        <v>12.96</v>
      </c>
      <c r="W7" s="11">
        <f>[3]Janeiro!$H$26</f>
        <v>8.64</v>
      </c>
      <c r="X7" s="11">
        <f>[3]Janeiro!$H$27</f>
        <v>15.840000000000002</v>
      </c>
      <c r="Y7" s="11">
        <f>[3]Janeiro!$H$28</f>
        <v>17.64</v>
      </c>
      <c r="Z7" s="11">
        <f>[3]Janeiro!$H$29</f>
        <v>13.32</v>
      </c>
      <c r="AA7" s="11">
        <f>[3]Janeiro!$H$30</f>
        <v>20.52</v>
      </c>
      <c r="AB7" s="11">
        <f>[3]Janeiro!$H$31</f>
        <v>21.240000000000002</v>
      </c>
      <c r="AC7" s="11">
        <f>[3]Janeiro!$H$32</f>
        <v>20.16</v>
      </c>
      <c r="AD7" s="11">
        <f>[3]Janeiro!$H$33</f>
        <v>10.8</v>
      </c>
      <c r="AE7" s="11">
        <f>[3]Janeiro!$H$34</f>
        <v>23.759999999999998</v>
      </c>
      <c r="AF7" s="11">
        <f>[3]Janeiro!$H$35</f>
        <v>10.8</v>
      </c>
      <c r="AG7" s="97">
        <f>MAX(B7:AF7)</f>
        <v>24.48</v>
      </c>
      <c r="AH7" s="116">
        <f>AVERAGE(B7:AF7)</f>
        <v>15.689032258064515</v>
      </c>
    </row>
    <row r="8" spans="1:34" x14ac:dyDescent="0.2">
      <c r="A8" s="58" t="s">
        <v>1</v>
      </c>
      <c r="B8" s="11">
        <f>[4]Janeiro!$H$5</f>
        <v>9.3600000000000012</v>
      </c>
      <c r="C8" s="11">
        <f>[4]Janeiro!$H$6</f>
        <v>12.96</v>
      </c>
      <c r="D8" s="11">
        <f>[4]Janeiro!$H$7</f>
        <v>15.120000000000001</v>
      </c>
      <c r="E8" s="11">
        <f>[4]Janeiro!$H$8</f>
        <v>13.32</v>
      </c>
      <c r="F8" s="11">
        <f>[4]Janeiro!$H$9</f>
        <v>10.08</v>
      </c>
      <c r="G8" s="11">
        <f>[4]Janeiro!$H$10</f>
        <v>14.4</v>
      </c>
      <c r="H8" s="11">
        <f>[4]Janeiro!$H$11</f>
        <v>17.28</v>
      </c>
      <c r="I8" s="11">
        <f>[4]Janeiro!$H$12</f>
        <v>12.96</v>
      </c>
      <c r="J8" s="11">
        <f>[4]Janeiro!$H$13</f>
        <v>10.8</v>
      </c>
      <c r="K8" s="11">
        <f>[4]Janeiro!$H$14</f>
        <v>7.2</v>
      </c>
      <c r="L8" s="11">
        <f>[4]Janeiro!$H$15</f>
        <v>12.24</v>
      </c>
      <c r="M8" s="11">
        <f>[4]Janeiro!$H$16</f>
        <v>9.7200000000000006</v>
      </c>
      <c r="N8" s="11">
        <f>[4]Janeiro!$H$17</f>
        <v>10.08</v>
      </c>
      <c r="O8" s="11">
        <f>[4]Janeiro!$H$18</f>
        <v>13.32</v>
      </c>
      <c r="P8" s="11">
        <f>[4]Janeiro!$H$19</f>
        <v>12.96</v>
      </c>
      <c r="Q8" s="11">
        <f>[4]Janeiro!$H$20</f>
        <v>11.16</v>
      </c>
      <c r="R8" s="11">
        <f>[4]Janeiro!$H$21</f>
        <v>12.24</v>
      </c>
      <c r="S8" s="11">
        <f>[4]Janeiro!$H$22</f>
        <v>11.879999999999999</v>
      </c>
      <c r="T8" s="11">
        <f>[4]Janeiro!$H$23</f>
        <v>2.52</v>
      </c>
      <c r="U8" s="11">
        <f>[4]Janeiro!$H$24</f>
        <v>14.04</v>
      </c>
      <c r="V8" s="11">
        <f>[4]Janeiro!$H$25</f>
        <v>9</v>
      </c>
      <c r="W8" s="11">
        <f>[4]Janeiro!$H$26</f>
        <v>10.44</v>
      </c>
      <c r="X8" s="11">
        <f>[4]Janeiro!$H$27</f>
        <v>9</v>
      </c>
      <c r="Y8" s="11">
        <f>[4]Janeiro!$H$28</f>
        <v>12.24</v>
      </c>
      <c r="Z8" s="11">
        <f>[4]Janeiro!$H$29</f>
        <v>9.3600000000000012</v>
      </c>
      <c r="AA8" s="11">
        <f>[4]Janeiro!$H$30</f>
        <v>3.6</v>
      </c>
      <c r="AB8" s="11">
        <f>[4]Janeiro!$H$31</f>
        <v>11.16</v>
      </c>
      <c r="AC8" s="11">
        <f>[4]Janeiro!$H$32</f>
        <v>19.079999999999998</v>
      </c>
      <c r="AD8" s="11">
        <f>[4]Janeiro!$H$33</f>
        <v>12.24</v>
      </c>
      <c r="AE8" s="11">
        <f>[4]Janeiro!$H$34</f>
        <v>10.8</v>
      </c>
      <c r="AF8" s="11">
        <f>[4]Janeiro!$H$35</f>
        <v>5.4</v>
      </c>
      <c r="AG8" s="15">
        <f t="shared" ref="AG8" si="3">MAX(B8:AF8)</f>
        <v>19.079999999999998</v>
      </c>
      <c r="AH8" s="126">
        <f t="shared" ref="AH8" si="4">AVERAGE(B8:AF8)</f>
        <v>11.160000000000004</v>
      </c>
    </row>
    <row r="9" spans="1:34" x14ac:dyDescent="0.2">
      <c r="A9" s="58" t="s">
        <v>167</v>
      </c>
      <c r="B9" s="11">
        <f>[5]Janeiro!$H$5</f>
        <v>14.76</v>
      </c>
      <c r="C9" s="11">
        <f>[5]Janeiro!$H$6</f>
        <v>19.079999999999998</v>
      </c>
      <c r="D9" s="11">
        <f>[5]Janeiro!$H$7</f>
        <v>22.68</v>
      </c>
      <c r="E9" s="11">
        <f>[5]Janeiro!$H$8</f>
        <v>19.8</v>
      </c>
      <c r="F9" s="11">
        <f>[5]Janeiro!$H$9</f>
        <v>19.440000000000001</v>
      </c>
      <c r="G9" s="11">
        <f>[5]Janeiro!$H$10</f>
        <v>19.079999999999998</v>
      </c>
      <c r="H9" s="11">
        <f>[5]Janeiro!$H$11</f>
        <v>24.840000000000003</v>
      </c>
      <c r="I9" s="11">
        <f>[5]Janeiro!$H$12</f>
        <v>17.28</v>
      </c>
      <c r="J9" s="11">
        <f>[5]Janeiro!$H$13</f>
        <v>15.48</v>
      </c>
      <c r="K9" s="11">
        <f>[5]Janeiro!$H$14</f>
        <v>18.36</v>
      </c>
      <c r="L9" s="11">
        <f>[5]Janeiro!$H$15</f>
        <v>16.559999999999999</v>
      </c>
      <c r="M9" s="11">
        <f>[5]Janeiro!$H$16</f>
        <v>16.2</v>
      </c>
      <c r="N9" s="11">
        <f>[5]Janeiro!$H$17</f>
        <v>14.04</v>
      </c>
      <c r="O9" s="11">
        <f>[5]Janeiro!$H$18</f>
        <v>13.32</v>
      </c>
      <c r="P9" s="11">
        <f>[5]Janeiro!$H$19</f>
        <v>14.4</v>
      </c>
      <c r="Q9" s="11">
        <f>[5]Janeiro!$H$20</f>
        <v>16.920000000000002</v>
      </c>
      <c r="R9" s="11">
        <f>[5]Janeiro!$H$21</f>
        <v>17.64</v>
      </c>
      <c r="S9" s="11">
        <f>[5]Janeiro!$H$22</f>
        <v>20.16</v>
      </c>
      <c r="T9" s="11">
        <f>[5]Janeiro!$H$23</f>
        <v>15.840000000000002</v>
      </c>
      <c r="U9" s="11">
        <f>[5]Janeiro!$H$24</f>
        <v>10.8</v>
      </c>
      <c r="V9" s="11">
        <f>[5]Janeiro!$H$25</f>
        <v>12.6</v>
      </c>
      <c r="W9" s="11">
        <f>[5]Janeiro!$H$26</f>
        <v>14.76</v>
      </c>
      <c r="X9" s="11">
        <f>[5]Janeiro!$H$27</f>
        <v>13.32</v>
      </c>
      <c r="Y9" s="11">
        <f>[5]Janeiro!$H$28</f>
        <v>20.88</v>
      </c>
      <c r="Z9" s="11">
        <f>[5]Janeiro!$H$29</f>
        <v>12.6</v>
      </c>
      <c r="AA9" s="11">
        <f>[5]Janeiro!$H$30</f>
        <v>15.120000000000001</v>
      </c>
      <c r="AB9" s="11">
        <f>[5]Janeiro!$H$31</f>
        <v>21.240000000000002</v>
      </c>
      <c r="AC9" s="11">
        <f>[5]Janeiro!$H$32</f>
        <v>29.880000000000003</v>
      </c>
      <c r="AD9" s="11">
        <f>[5]Janeiro!$H$33</f>
        <v>17.28</v>
      </c>
      <c r="AE9" s="11">
        <f>[5]Janeiro!$H$34</f>
        <v>15.120000000000001</v>
      </c>
      <c r="AF9" s="11">
        <f>[5]Janeiro!$H$35</f>
        <v>19.079999999999998</v>
      </c>
      <c r="AG9" s="97">
        <f>MAX(B9:AF9)</f>
        <v>29.880000000000003</v>
      </c>
      <c r="AH9" s="116">
        <f>AVERAGE(B9:AF9)</f>
        <v>17.372903225806454</v>
      </c>
    </row>
    <row r="10" spans="1:34" x14ac:dyDescent="0.2">
      <c r="A10" s="58" t="s">
        <v>111</v>
      </c>
      <c r="B10" s="11" t="str">
        <f>[6]Janeiro!$H$5</f>
        <v>*</v>
      </c>
      <c r="C10" s="11" t="str">
        <f>[6]Janeiro!$H$6</f>
        <v>*</v>
      </c>
      <c r="D10" s="11" t="str">
        <f>[6]Janeiro!$H$7</f>
        <v>*</v>
      </c>
      <c r="E10" s="11" t="str">
        <f>[6]Janeiro!$H$8</f>
        <v>*</v>
      </c>
      <c r="F10" s="11" t="str">
        <f>[6]Janeiro!$H$9</f>
        <v>*</v>
      </c>
      <c r="G10" s="11" t="str">
        <f>[6]Janeiro!$H$10</f>
        <v>*</v>
      </c>
      <c r="H10" s="11" t="str">
        <f>[6]Janeiro!$H$11</f>
        <v>*</v>
      </c>
      <c r="I10" s="11" t="str">
        <f>[6]Janeiro!$H$12</f>
        <v>*</v>
      </c>
      <c r="J10" s="11" t="str">
        <f>[6]Janeiro!$H$13</f>
        <v>*</v>
      </c>
      <c r="K10" s="11" t="str">
        <f>[6]Janeiro!$H$14</f>
        <v>*</v>
      </c>
      <c r="L10" s="11" t="str">
        <f>[6]Janeiro!$H$15</f>
        <v>*</v>
      </c>
      <c r="M10" s="11" t="str">
        <f>[6]Janeiro!$H$16</f>
        <v>*</v>
      </c>
      <c r="N10" s="11" t="str">
        <f>[6]Janeiro!$H$17</f>
        <v>*</v>
      </c>
      <c r="O10" s="11" t="str">
        <f>[6]Janeiro!$H$18</f>
        <v>*</v>
      </c>
      <c r="P10" s="11" t="str">
        <f>[6]Janeiro!$H$19</f>
        <v>*</v>
      </c>
      <c r="Q10" s="11" t="str">
        <f>[6]Janeiro!$H$20</f>
        <v>*</v>
      </c>
      <c r="R10" s="11" t="str">
        <f>[6]Janeiro!$H$21</f>
        <v>*</v>
      </c>
      <c r="S10" s="11" t="str">
        <f>[6]Janeiro!$H$22</f>
        <v>*</v>
      </c>
      <c r="T10" s="11" t="str">
        <f>[6]Janeiro!$H$23</f>
        <v>*</v>
      </c>
      <c r="U10" s="11" t="str">
        <f>[6]Janeiro!$H$24</f>
        <v>*</v>
      </c>
      <c r="V10" s="11" t="str">
        <f>[6]Janeiro!$H$25</f>
        <v>*</v>
      </c>
      <c r="W10" s="11" t="str">
        <f>[6]Janeiro!$H$26</f>
        <v>*</v>
      </c>
      <c r="X10" s="11" t="str">
        <f>[6]Janeiro!$H$27</f>
        <v>*</v>
      </c>
      <c r="Y10" s="11" t="str">
        <f>[6]Janeiro!$H$28</f>
        <v>*</v>
      </c>
      <c r="Z10" s="11" t="str">
        <f>[6]Janeiro!$H$29</f>
        <v>*</v>
      </c>
      <c r="AA10" s="11" t="str">
        <f>[6]Janeiro!$H$30</f>
        <v>*</v>
      </c>
      <c r="AB10" s="11" t="str">
        <f>[6]Janeiro!$H$31</f>
        <v>*</v>
      </c>
      <c r="AC10" s="11" t="str">
        <f>[6]Janeiro!$H$32</f>
        <v>*</v>
      </c>
      <c r="AD10" s="11" t="str">
        <f>[6]Janeiro!$H$33</f>
        <v>*</v>
      </c>
      <c r="AE10" s="11" t="str">
        <f>[6]Janeiro!$H$34</f>
        <v>*</v>
      </c>
      <c r="AF10" s="11" t="str">
        <f>[6]Janeiro!$H$35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[7]Janeiro!$H$5</f>
        <v>14.4</v>
      </c>
      <c r="C11" s="11">
        <f>[7]Janeiro!$H$6</f>
        <v>16.2</v>
      </c>
      <c r="D11" s="11">
        <f>[7]Janeiro!$H$7</f>
        <v>19.440000000000001</v>
      </c>
      <c r="E11" s="11">
        <f>[7]Janeiro!$H$8</f>
        <v>14.04</v>
      </c>
      <c r="F11" s="11">
        <f>[7]Janeiro!$H$9</f>
        <v>19.079999999999998</v>
      </c>
      <c r="G11" s="11">
        <f>[7]Janeiro!$H$10</f>
        <v>15.48</v>
      </c>
      <c r="H11" s="11">
        <f>[7]Janeiro!$H$11</f>
        <v>20.88</v>
      </c>
      <c r="I11" s="11">
        <f>[7]Janeiro!$H$12</f>
        <v>15.840000000000002</v>
      </c>
      <c r="J11" s="11">
        <f>[7]Janeiro!$H$13</f>
        <v>20.88</v>
      </c>
      <c r="K11" s="11">
        <f>[7]Janeiro!$H$14</f>
        <v>11.879999999999999</v>
      </c>
      <c r="L11" s="11">
        <f>[7]Janeiro!$H$15</f>
        <v>24.48</v>
      </c>
      <c r="M11" s="11">
        <f>[7]Janeiro!$H$16</f>
        <v>17.28</v>
      </c>
      <c r="N11" s="11">
        <f>[7]Janeiro!$H$17</f>
        <v>18.36</v>
      </c>
      <c r="O11" s="11">
        <f>[7]Janeiro!$H$18</f>
        <v>14.4</v>
      </c>
      <c r="P11" s="11">
        <f>[7]Janeiro!$H$19</f>
        <v>17.64</v>
      </c>
      <c r="Q11" s="11">
        <f>[7]Janeiro!$H$20</f>
        <v>17.64</v>
      </c>
      <c r="R11" s="11">
        <f>[7]Janeiro!$H$21</f>
        <v>20.16</v>
      </c>
      <c r="S11" s="11">
        <f>[7]Janeiro!$H$22</f>
        <v>16.559999999999999</v>
      </c>
      <c r="T11" s="11">
        <f>[7]Janeiro!$H$23</f>
        <v>21.240000000000002</v>
      </c>
      <c r="U11" s="11">
        <f>[7]Janeiro!$H$24</f>
        <v>12.96</v>
      </c>
      <c r="V11" s="11">
        <f>[7]Janeiro!$H$25</f>
        <v>15.48</v>
      </c>
      <c r="W11" s="11">
        <f>[7]Janeiro!$H$26</f>
        <v>16.2</v>
      </c>
      <c r="X11" s="11">
        <f>[7]Janeiro!$H$27</f>
        <v>17.28</v>
      </c>
      <c r="Y11" s="11">
        <f>[7]Janeiro!$H$28</f>
        <v>21.96</v>
      </c>
      <c r="Z11" s="11">
        <f>[7]Janeiro!$H$29</f>
        <v>13.32</v>
      </c>
      <c r="AA11" s="11">
        <f>[7]Janeiro!$H$30</f>
        <v>22.68</v>
      </c>
      <c r="AB11" s="11">
        <f>[7]Janeiro!$H$31</f>
        <v>27.36</v>
      </c>
      <c r="AC11" s="11">
        <f>[7]Janeiro!$H$32</f>
        <v>19.440000000000001</v>
      </c>
      <c r="AD11" s="11">
        <f>[7]Janeiro!$H$33</f>
        <v>15.48</v>
      </c>
      <c r="AE11" s="11">
        <f>[7]Janeiro!$H$34</f>
        <v>14.4</v>
      </c>
      <c r="AF11" s="11">
        <f>[7]Janeiro!$H$35</f>
        <v>15.840000000000002</v>
      </c>
      <c r="AG11" s="15">
        <f t="shared" ref="AG11:AG12" si="5">MAX(B11:AF11)</f>
        <v>27.36</v>
      </c>
      <c r="AH11" s="126">
        <f t="shared" ref="AH11:AH12" si="6">AVERAGE(B11:AF11)</f>
        <v>17.68645161290323</v>
      </c>
    </row>
    <row r="12" spans="1:34" x14ac:dyDescent="0.2">
      <c r="A12" s="58" t="s">
        <v>41</v>
      </c>
      <c r="B12" s="11">
        <f>[8]Janeiro!$H$5</f>
        <v>11.16</v>
      </c>
      <c r="C12" s="11">
        <f>[8]Janeiro!$H$6</f>
        <v>19.079999999999998</v>
      </c>
      <c r="D12" s="11">
        <f>[8]Janeiro!$H$7</f>
        <v>17.28</v>
      </c>
      <c r="E12" s="11">
        <f>[8]Janeiro!$H$8</f>
        <v>15.48</v>
      </c>
      <c r="F12" s="11">
        <f>[8]Janeiro!$H$9</f>
        <v>19.079999999999998</v>
      </c>
      <c r="G12" s="11">
        <f>[8]Janeiro!$H$10</f>
        <v>19.079999999999998</v>
      </c>
      <c r="H12" s="11">
        <f>[8]Janeiro!$H$11</f>
        <v>19.440000000000001</v>
      </c>
      <c r="I12" s="11">
        <f>[8]Janeiro!$H$12</f>
        <v>16.2</v>
      </c>
      <c r="J12" s="11">
        <f>[8]Janeiro!$H$13</f>
        <v>18.720000000000002</v>
      </c>
      <c r="K12" s="11">
        <f>[8]Janeiro!$H$14</f>
        <v>21.6</v>
      </c>
      <c r="L12" s="11">
        <f>[8]Janeiro!$H$15</f>
        <v>15.120000000000001</v>
      </c>
      <c r="M12" s="11">
        <f>[8]Janeiro!$H$16</f>
        <v>13.32</v>
      </c>
      <c r="N12" s="11">
        <f>[8]Janeiro!$H$17</f>
        <v>14.4</v>
      </c>
      <c r="O12" s="11">
        <f>[8]Janeiro!$H$18</f>
        <v>17.64</v>
      </c>
      <c r="P12" s="11">
        <f>[8]Janeiro!$H$19</f>
        <v>12.96</v>
      </c>
      <c r="Q12" s="11">
        <f>[8]Janeiro!$H$20</f>
        <v>15.840000000000002</v>
      </c>
      <c r="R12" s="11">
        <f>[8]Janeiro!$H$21</f>
        <v>19.8</v>
      </c>
      <c r="S12" s="11">
        <f>[8]Janeiro!$H$22</f>
        <v>13.32</v>
      </c>
      <c r="T12" s="11">
        <f>[8]Janeiro!$H$23</f>
        <v>11.16</v>
      </c>
      <c r="U12" s="11">
        <f>[8]Janeiro!$H$24</f>
        <v>10.08</v>
      </c>
      <c r="V12" s="11">
        <f>[8]Janeiro!$H$25</f>
        <v>10.44</v>
      </c>
      <c r="W12" s="11">
        <f>[8]Janeiro!$H$26</f>
        <v>10.44</v>
      </c>
      <c r="X12" s="11">
        <f>[8]Janeiro!$H$27</f>
        <v>10.44</v>
      </c>
      <c r="Y12" s="11">
        <f>[8]Janeiro!$H$28</f>
        <v>16.920000000000002</v>
      </c>
      <c r="Z12" s="11">
        <f>[8]Janeiro!$H$29</f>
        <v>9.3600000000000012</v>
      </c>
      <c r="AA12" s="11">
        <f>[8]Janeiro!$H$30</f>
        <v>11.16</v>
      </c>
      <c r="AB12" s="11">
        <f>[8]Janeiro!$H$31</f>
        <v>11.879999999999999</v>
      </c>
      <c r="AC12" s="11">
        <f>[8]Janeiro!$H$32</f>
        <v>18</v>
      </c>
      <c r="AD12" s="11">
        <f>[8]Janeiro!$H$33</f>
        <v>18.36</v>
      </c>
      <c r="AE12" s="11">
        <f>[8]Janeiro!$H$34</f>
        <v>16.2</v>
      </c>
      <c r="AF12" s="11">
        <f>[8]Janeiro!$H$35</f>
        <v>15.48</v>
      </c>
      <c r="AG12" s="15">
        <f t="shared" si="5"/>
        <v>21.6</v>
      </c>
      <c r="AH12" s="126">
        <f t="shared" si="6"/>
        <v>15.143225806451614</v>
      </c>
    </row>
    <row r="13" spans="1:34" x14ac:dyDescent="0.2">
      <c r="A13" s="58" t="s">
        <v>114</v>
      </c>
      <c r="B13" s="11">
        <f>[9]Janeiro!$H$5</f>
        <v>16.2</v>
      </c>
      <c r="C13" s="11">
        <f>[9]Janeiro!$H$6</f>
        <v>22.32</v>
      </c>
      <c r="D13" s="11">
        <f>[9]Janeiro!$H$7</f>
        <v>24.48</v>
      </c>
      <c r="E13" s="11">
        <f>[9]Janeiro!$H$8</f>
        <v>21.96</v>
      </c>
      <c r="F13" s="11">
        <f>[9]Janeiro!$H$9</f>
        <v>16.2</v>
      </c>
      <c r="G13" s="11">
        <f>[9]Janeiro!$H$10</f>
        <v>24.48</v>
      </c>
      <c r="H13" s="11">
        <f>[9]Janeiro!$H$11</f>
        <v>28.8</v>
      </c>
      <c r="I13" s="11">
        <f>[9]Janeiro!$H$12</f>
        <v>21.6</v>
      </c>
      <c r="J13" s="11">
        <f>[9]Janeiro!$H$13</f>
        <v>22.68</v>
      </c>
      <c r="K13" s="11">
        <f>[9]Janeiro!$H$14</f>
        <v>25.92</v>
      </c>
      <c r="L13" s="11">
        <f>[9]Janeiro!$H$15</f>
        <v>23.400000000000002</v>
      </c>
      <c r="M13" s="11">
        <f>[9]Janeiro!$H$16</f>
        <v>21.96</v>
      </c>
      <c r="N13" s="11">
        <f>[9]Janeiro!$H$17</f>
        <v>22.68</v>
      </c>
      <c r="O13" s="11">
        <f>[9]Janeiro!$H$18</f>
        <v>18</v>
      </c>
      <c r="P13" s="11">
        <f>[9]Janeiro!$H$19</f>
        <v>23.040000000000003</v>
      </c>
      <c r="Q13" s="11">
        <f>[9]Janeiro!$H$20</f>
        <v>18.36</v>
      </c>
      <c r="R13" s="11">
        <f>[9]Janeiro!$H$21</f>
        <v>23.400000000000002</v>
      </c>
      <c r="S13" s="11">
        <f>[9]Janeiro!$H$22</f>
        <v>23.759999999999998</v>
      </c>
      <c r="T13" s="11">
        <f>[9]Janeiro!$H$23</f>
        <v>17.64</v>
      </c>
      <c r="U13" s="11">
        <f>[9]Janeiro!$H$24</f>
        <v>15.48</v>
      </c>
      <c r="V13" s="11">
        <f>[9]Janeiro!$H$25</f>
        <v>20.16</v>
      </c>
      <c r="W13" s="11">
        <f>[9]Janeiro!$H$26</f>
        <v>15.48</v>
      </c>
      <c r="X13" s="11">
        <f>[9]Janeiro!$H$27</f>
        <v>15.120000000000001</v>
      </c>
      <c r="Y13" s="11">
        <f>[9]Janeiro!$H$28</f>
        <v>29.880000000000003</v>
      </c>
      <c r="Z13" s="11">
        <f>[9]Janeiro!$H$29</f>
        <v>13.32</v>
      </c>
      <c r="AA13" s="11">
        <f>[9]Janeiro!$H$30</f>
        <v>11.520000000000001</v>
      </c>
      <c r="AB13" s="11">
        <f>[9]Janeiro!$H$31</f>
        <v>20.52</v>
      </c>
      <c r="AC13" s="11">
        <f>[9]Janeiro!$H$32</f>
        <v>20.88</v>
      </c>
      <c r="AD13" s="11">
        <f>[9]Janeiro!$H$33</f>
        <v>19.8</v>
      </c>
      <c r="AE13" s="11">
        <f>[9]Janeiro!$H$34</f>
        <v>16.920000000000002</v>
      </c>
      <c r="AF13" s="11">
        <f>[9]Janeiro!$H$35</f>
        <v>16.2</v>
      </c>
      <c r="AG13" s="97">
        <f>MAX(B13:AF13)</f>
        <v>29.880000000000003</v>
      </c>
      <c r="AH13" s="116">
        <f>AVERAGE(B13:AF13)</f>
        <v>20.392258064516131</v>
      </c>
    </row>
    <row r="14" spans="1:34" x14ac:dyDescent="0.2">
      <c r="A14" s="58" t="s">
        <v>118</v>
      </c>
      <c r="B14" s="11" t="str">
        <f>[10]Janeiro!$H$5</f>
        <v>*</v>
      </c>
      <c r="C14" s="11" t="str">
        <f>[10]Janeiro!$H$6</f>
        <v>*</v>
      </c>
      <c r="D14" s="11" t="str">
        <f>[10]Janeiro!$H$7</f>
        <v>*</v>
      </c>
      <c r="E14" s="11" t="str">
        <f>[10]Janeiro!$H$8</f>
        <v>*</v>
      </c>
      <c r="F14" s="11" t="str">
        <f>[10]Janeiro!$H$9</f>
        <v>*</v>
      </c>
      <c r="G14" s="11" t="str">
        <f>[10]Janeiro!$H$10</f>
        <v>*</v>
      </c>
      <c r="H14" s="11" t="str">
        <f>[10]Janeiro!$H$11</f>
        <v>*</v>
      </c>
      <c r="I14" s="11" t="str">
        <f>[10]Janeiro!$H$12</f>
        <v>*</v>
      </c>
      <c r="J14" s="11" t="str">
        <f>[10]Janeiro!$H$13</f>
        <v>*</v>
      </c>
      <c r="K14" s="11" t="str">
        <f>[10]Janeiro!$H$14</f>
        <v>*</v>
      </c>
      <c r="L14" s="11" t="str">
        <f>[10]Janeiro!$H$15</f>
        <v>*</v>
      </c>
      <c r="M14" s="11" t="str">
        <f>[10]Janeiro!$H$16</f>
        <v>*</v>
      </c>
      <c r="N14" s="11" t="str">
        <f>[10]Janeiro!$H$17</f>
        <v>*</v>
      </c>
      <c r="O14" s="11" t="str">
        <f>[10]Janeiro!$H$18</f>
        <v>*</v>
      </c>
      <c r="P14" s="11" t="str">
        <f>[10]Janeiro!$H$19</f>
        <v>*</v>
      </c>
      <c r="Q14" s="11" t="str">
        <f>[10]Janeiro!$H$20</f>
        <v>*</v>
      </c>
      <c r="R14" s="11" t="str">
        <f>[10]Janeiro!$H$21</f>
        <v>*</v>
      </c>
      <c r="S14" s="11" t="str">
        <f>[10]Janeiro!$H$22</f>
        <v>*</v>
      </c>
      <c r="T14" s="11" t="str">
        <f>[10]Janeiro!$H$23</f>
        <v>*</v>
      </c>
      <c r="U14" s="11" t="str">
        <f>[10]Janeiro!$H$24</f>
        <v>*</v>
      </c>
      <c r="V14" s="11" t="str">
        <f>[10]Janeiro!$H$25</f>
        <v>*</v>
      </c>
      <c r="W14" s="11" t="str">
        <f>[10]Janeiro!$H$26</f>
        <v>*</v>
      </c>
      <c r="X14" s="11" t="str">
        <f>[10]Janeiro!$H$27</f>
        <v>*</v>
      </c>
      <c r="Y14" s="11" t="str">
        <f>[10]Janeiro!$H$28</f>
        <v>*</v>
      </c>
      <c r="Z14" s="11" t="str">
        <f>[10]Janeiro!$H$29</f>
        <v>*</v>
      </c>
      <c r="AA14" s="11" t="str">
        <f>[10]Janeiro!$H$30</f>
        <v>*</v>
      </c>
      <c r="AB14" s="11" t="str">
        <f>[10]Janeiro!$H$31</f>
        <v>*</v>
      </c>
      <c r="AC14" s="11" t="str">
        <f>[10]Janeiro!$H$32</f>
        <v>*</v>
      </c>
      <c r="AD14" s="11" t="str">
        <f>[10]Janeiro!$H$33</f>
        <v>*</v>
      </c>
      <c r="AE14" s="11" t="str">
        <f>[10]Janeiro!$H$34</f>
        <v>*</v>
      </c>
      <c r="AF14" s="11" t="str">
        <f>[10]Janeiro!$H$35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[11]Janeiro!$H$5</f>
        <v>19.8</v>
      </c>
      <c r="C15" s="11">
        <f>[11]Janeiro!$H$6</f>
        <v>20.52</v>
      </c>
      <c r="D15" s="11">
        <f>[11]Janeiro!$H$7</f>
        <v>23.759999999999998</v>
      </c>
      <c r="E15" s="11">
        <f>[11]Janeiro!$H$8</f>
        <v>22.32</v>
      </c>
      <c r="F15" s="11">
        <f>[11]Janeiro!$H$9</f>
        <v>19.440000000000001</v>
      </c>
      <c r="G15" s="11">
        <f>[11]Janeiro!$H$10</f>
        <v>20.88</v>
      </c>
      <c r="H15" s="11">
        <f>[11]Janeiro!$H$11</f>
        <v>22.68</v>
      </c>
      <c r="I15" s="11">
        <f>[11]Janeiro!$H$12</f>
        <v>20.88</v>
      </c>
      <c r="J15" s="11">
        <f>[11]Janeiro!$H$13</f>
        <v>18</v>
      </c>
      <c r="K15" s="11">
        <f>[11]Janeiro!$H$14</f>
        <v>15.840000000000002</v>
      </c>
      <c r="L15" s="11">
        <f>[11]Janeiro!$H$15</f>
        <v>28.44</v>
      </c>
      <c r="M15" s="11">
        <f>[11]Janeiro!$H$16</f>
        <v>15.48</v>
      </c>
      <c r="N15" s="11">
        <f>[11]Janeiro!$H$17</f>
        <v>23.040000000000003</v>
      </c>
      <c r="O15" s="11">
        <f>[11]Janeiro!$H$18</f>
        <v>22.68</v>
      </c>
      <c r="P15" s="11">
        <f>[11]Janeiro!$H$19</f>
        <v>21.240000000000002</v>
      </c>
      <c r="Q15" s="11">
        <f>[11]Janeiro!$H$20</f>
        <v>18.36</v>
      </c>
      <c r="R15" s="11">
        <f>[11]Janeiro!$H$21</f>
        <v>16.2</v>
      </c>
      <c r="S15" s="11">
        <f>[11]Janeiro!$H$22</f>
        <v>22.32</v>
      </c>
      <c r="T15" s="11">
        <f>[11]Janeiro!$H$23</f>
        <v>15.120000000000001</v>
      </c>
      <c r="U15" s="11">
        <f>[11]Janeiro!$H$24</f>
        <v>16.2</v>
      </c>
      <c r="V15" s="11">
        <f>[11]Janeiro!$H$25</f>
        <v>21.6</v>
      </c>
      <c r="W15" s="11">
        <f>[11]Janeiro!$H$26</f>
        <v>14.04</v>
      </c>
      <c r="X15" s="11">
        <f>[11]Janeiro!$H$27</f>
        <v>17.28</v>
      </c>
      <c r="Y15" s="11">
        <f>[11]Janeiro!$H$28</f>
        <v>20.16</v>
      </c>
      <c r="Z15" s="11">
        <f>[11]Janeiro!$H$29</f>
        <v>15.48</v>
      </c>
      <c r="AA15" s="11">
        <f>[11]Janeiro!$H$30</f>
        <v>29.52</v>
      </c>
      <c r="AB15" s="11">
        <f>[11]Janeiro!$H$31</f>
        <v>20.52</v>
      </c>
      <c r="AC15" s="11">
        <f>[11]Janeiro!$H$32</f>
        <v>24.12</v>
      </c>
      <c r="AD15" s="11">
        <f>[11]Janeiro!$H$33</f>
        <v>17.64</v>
      </c>
      <c r="AE15" s="11">
        <f>[11]Janeiro!$H$34</f>
        <v>12.6</v>
      </c>
      <c r="AF15" s="11">
        <f>[11]Janeiro!$H$35</f>
        <v>16.559999999999999</v>
      </c>
      <c r="AG15" s="93">
        <f t="shared" ref="AG15:AG16" si="7">MAX(B15:AF15)</f>
        <v>29.52</v>
      </c>
      <c r="AH15" s="116">
        <f t="shared" ref="AH15:AH16" si="8">AVERAGE(B15:AF15)</f>
        <v>19.765161290322581</v>
      </c>
    </row>
    <row r="16" spans="1:34" x14ac:dyDescent="0.2">
      <c r="A16" s="58" t="s">
        <v>168</v>
      </c>
      <c r="B16" s="11">
        <f>[12]Janeiro!$H$5</f>
        <v>17.28</v>
      </c>
      <c r="C16" s="11">
        <f>[12]Janeiro!$H$6</f>
        <v>22.68</v>
      </c>
      <c r="D16" s="11">
        <f>[12]Janeiro!$H$7</f>
        <v>18</v>
      </c>
      <c r="E16" s="11">
        <f>[12]Janeiro!$H$8</f>
        <v>18.36</v>
      </c>
      <c r="F16" s="11">
        <f>[12]Janeiro!$H$9</f>
        <v>15.48</v>
      </c>
      <c r="G16" s="11">
        <f>[12]Janeiro!$H$10</f>
        <v>18.720000000000002</v>
      </c>
      <c r="H16" s="11">
        <f>[12]Janeiro!$H$11</f>
        <v>28.08</v>
      </c>
      <c r="I16" s="11">
        <f>[12]Janeiro!$H$12</f>
        <v>15.120000000000001</v>
      </c>
      <c r="J16" s="11">
        <f>[12]Janeiro!$H$13</f>
        <v>20.88</v>
      </c>
      <c r="K16" s="11">
        <f>[12]Janeiro!$H$14</f>
        <v>17.64</v>
      </c>
      <c r="L16" s="11">
        <f>[12]Janeiro!$H$15</f>
        <v>25.2</v>
      </c>
      <c r="M16" s="11">
        <f>[12]Janeiro!$H$16</f>
        <v>13.68</v>
      </c>
      <c r="N16" s="11">
        <f>[12]Janeiro!$H$17</f>
        <v>20.88</v>
      </c>
      <c r="O16" s="11">
        <f>[12]Janeiro!$H$18</f>
        <v>15.840000000000002</v>
      </c>
      <c r="P16" s="11">
        <f>[12]Janeiro!$H$19</f>
        <v>15.48</v>
      </c>
      <c r="Q16" s="11">
        <f>[12]Janeiro!$H$20</f>
        <v>10.44</v>
      </c>
      <c r="R16" s="11">
        <f>[12]Janeiro!$H$21</f>
        <v>12.6</v>
      </c>
      <c r="S16" s="11">
        <f>[12]Janeiro!$H$22</f>
        <v>18.720000000000002</v>
      </c>
      <c r="T16" s="11">
        <f>[12]Janeiro!$H$23</f>
        <v>27</v>
      </c>
      <c r="U16" s="11">
        <f>[12]Janeiro!$H$24</f>
        <v>12.96</v>
      </c>
      <c r="V16" s="11">
        <f>[12]Janeiro!$H$25</f>
        <v>15.840000000000002</v>
      </c>
      <c r="W16" s="11">
        <f>[12]Janeiro!$H$26</f>
        <v>9.7200000000000006</v>
      </c>
      <c r="X16" s="11">
        <f>[12]Janeiro!$H$27</f>
        <v>25.2</v>
      </c>
      <c r="Y16" s="11">
        <f>[12]Janeiro!$H$28</f>
        <v>23.400000000000002</v>
      </c>
      <c r="Z16" s="11">
        <f>[12]Janeiro!$H$29</f>
        <v>14.4</v>
      </c>
      <c r="AA16" s="11">
        <f>[12]Janeiro!$H$30</f>
        <v>21.240000000000002</v>
      </c>
      <c r="AB16" s="11">
        <f>[12]Janeiro!$H$31</f>
        <v>20.16</v>
      </c>
      <c r="AC16" s="11">
        <f>[12]Janeiro!$H$32</f>
        <v>21.96</v>
      </c>
      <c r="AD16" s="11">
        <f>[12]Janeiro!$H$33</f>
        <v>10.8</v>
      </c>
      <c r="AE16" s="11">
        <f>[12]Janeiro!$H$34</f>
        <v>27</v>
      </c>
      <c r="AF16" s="11">
        <f>[12]Janeiro!$H$35</f>
        <v>25.56</v>
      </c>
      <c r="AG16" s="15">
        <f t="shared" si="7"/>
        <v>28.08</v>
      </c>
      <c r="AH16" s="126">
        <f t="shared" si="8"/>
        <v>18.72</v>
      </c>
    </row>
    <row r="17" spans="1:38" x14ac:dyDescent="0.2">
      <c r="A17" s="58" t="s">
        <v>2</v>
      </c>
      <c r="B17" s="11">
        <f>[13]Janeiro!$H$5</f>
        <v>15.840000000000002</v>
      </c>
      <c r="C17" s="11">
        <f>[13]Janeiro!$H$6</f>
        <v>21.96</v>
      </c>
      <c r="D17" s="11">
        <f>[13]Janeiro!$H$7</f>
        <v>16.920000000000002</v>
      </c>
      <c r="E17" s="11">
        <f>[13]Janeiro!$H$8</f>
        <v>16.920000000000002</v>
      </c>
      <c r="F17" s="11">
        <f>[13]Janeiro!$H$9</f>
        <v>14.4</v>
      </c>
      <c r="G17" s="11">
        <f>[13]Janeiro!$H$10</f>
        <v>23.400000000000002</v>
      </c>
      <c r="H17" s="11">
        <f>[13]Janeiro!$H$11</f>
        <v>19.8</v>
      </c>
      <c r="I17" s="11">
        <f>[13]Janeiro!$H$12</f>
        <v>14.76</v>
      </c>
      <c r="J17" s="11">
        <f>[13]Janeiro!$H$13</f>
        <v>14.76</v>
      </c>
      <c r="K17" s="11">
        <f>[13]Janeiro!$H$14</f>
        <v>14.04</v>
      </c>
      <c r="L17" s="11">
        <f>[13]Janeiro!$H$15</f>
        <v>15.120000000000001</v>
      </c>
      <c r="M17" s="11">
        <f>[13]Janeiro!$H$16</f>
        <v>20.16</v>
      </c>
      <c r="N17" s="11">
        <f>[13]Janeiro!$H$17</f>
        <v>16.2</v>
      </c>
      <c r="O17" s="11">
        <f>[13]Janeiro!$H$18</f>
        <v>15.840000000000002</v>
      </c>
      <c r="P17" s="11">
        <f>[13]Janeiro!$H$19</f>
        <v>12.96</v>
      </c>
      <c r="Q17" s="11">
        <f>[13]Janeiro!$H$20</f>
        <v>14.04</v>
      </c>
      <c r="R17" s="11">
        <f>[13]Janeiro!$H$21</f>
        <v>15.48</v>
      </c>
      <c r="S17" s="11">
        <f>[13]Janeiro!$H$22</f>
        <v>20.88</v>
      </c>
      <c r="T17" s="11">
        <f>[13]Janeiro!$H$23</f>
        <v>11.879999999999999</v>
      </c>
      <c r="U17" s="11">
        <f>[13]Janeiro!$H$24</f>
        <v>11.520000000000001</v>
      </c>
      <c r="V17" s="11">
        <f>[13]Janeiro!$H$25</f>
        <v>12.96</v>
      </c>
      <c r="W17" s="11">
        <f>[13]Janeiro!$H$26</f>
        <v>23.759999999999998</v>
      </c>
      <c r="X17" s="11">
        <f>[13]Janeiro!$H$27</f>
        <v>16.2</v>
      </c>
      <c r="Y17" s="11">
        <f>[13]Janeiro!$H$28</f>
        <v>28.08</v>
      </c>
      <c r="Z17" s="11">
        <f>[13]Janeiro!$H$29</f>
        <v>28.08</v>
      </c>
      <c r="AA17" s="11">
        <f>[13]Janeiro!$H$30</f>
        <v>28.8</v>
      </c>
      <c r="AB17" s="11">
        <f>[13]Janeiro!$H$31</f>
        <v>27</v>
      </c>
      <c r="AC17" s="11">
        <f>[13]Janeiro!$H$32</f>
        <v>22.32</v>
      </c>
      <c r="AD17" s="11">
        <f>[13]Janeiro!$H$33</f>
        <v>18.36</v>
      </c>
      <c r="AE17" s="11">
        <f>[13]Janeiro!$H$34</f>
        <v>16.2</v>
      </c>
      <c r="AF17" s="11">
        <f>[13]Janeiro!$H$35</f>
        <v>15.48</v>
      </c>
      <c r="AG17" s="15">
        <f t="shared" ref="AG17:AG23" si="9">MAX(B17:AF17)</f>
        <v>28.8</v>
      </c>
      <c r="AH17" s="126">
        <f t="shared" ref="AH17:AH26" si="10">AVERAGE(B17:AF17)</f>
        <v>18.197419354838711</v>
      </c>
      <c r="AJ17" s="12" t="s">
        <v>47</v>
      </c>
    </row>
    <row r="18" spans="1:38" x14ac:dyDescent="0.2">
      <c r="A18" s="58" t="s">
        <v>3</v>
      </c>
      <c r="B18" s="11">
        <f>[14]Janeiro!$H$5</f>
        <v>12.6</v>
      </c>
      <c r="C18" s="11">
        <f>[14]Janeiro!$H$6</f>
        <v>10.8</v>
      </c>
      <c r="D18" s="11">
        <f>[14]Janeiro!$H$7</f>
        <v>14.04</v>
      </c>
      <c r="E18" s="11">
        <f>[14]Janeiro!$H$8</f>
        <v>11.520000000000001</v>
      </c>
      <c r="F18" s="11">
        <f>[14]Janeiro!$H$9</f>
        <v>16.559999999999999</v>
      </c>
      <c r="G18" s="11">
        <f>[14]Janeiro!$H$10</f>
        <v>18.36</v>
      </c>
      <c r="H18" s="11">
        <f>[14]Janeiro!$H$11</f>
        <v>18.720000000000002</v>
      </c>
      <c r="I18" s="11">
        <f>[14]Janeiro!$H$12</f>
        <v>8.64</v>
      </c>
      <c r="J18" s="11">
        <f>[14]Janeiro!$H$13</f>
        <v>13.68</v>
      </c>
      <c r="K18" s="11">
        <f>[14]Janeiro!$H$14</f>
        <v>12.96</v>
      </c>
      <c r="L18" s="11">
        <f>[14]Janeiro!$H$15</f>
        <v>15.120000000000001</v>
      </c>
      <c r="M18" s="11">
        <f>[14]Janeiro!$H$16</f>
        <v>16.920000000000002</v>
      </c>
      <c r="N18" s="11">
        <f>[14]Janeiro!$H$17</f>
        <v>16.2</v>
      </c>
      <c r="O18" s="11">
        <f>[14]Janeiro!$H$18</f>
        <v>13.32</v>
      </c>
      <c r="P18" s="11">
        <f>[14]Janeiro!$H$19</f>
        <v>12.24</v>
      </c>
      <c r="Q18" s="11">
        <f>[14]Janeiro!$H$20</f>
        <v>14.4</v>
      </c>
      <c r="R18" s="11">
        <f>[14]Janeiro!$H$21</f>
        <v>11.879999999999999</v>
      </c>
      <c r="S18" s="11">
        <f>[14]Janeiro!$H$22</f>
        <v>11.16</v>
      </c>
      <c r="T18" s="11">
        <f>[14]Janeiro!$H$23</f>
        <v>16.920000000000002</v>
      </c>
      <c r="U18" s="11">
        <f>[14]Janeiro!$H$24</f>
        <v>11.879999999999999</v>
      </c>
      <c r="V18" s="11">
        <f>[14]Janeiro!$H$25</f>
        <v>9.3600000000000012</v>
      </c>
      <c r="W18" s="11">
        <f>[14]Janeiro!$H$26</f>
        <v>9.3600000000000012</v>
      </c>
      <c r="X18" s="11">
        <f>[14]Janeiro!$H$27</f>
        <v>13.68</v>
      </c>
      <c r="Y18" s="11">
        <f>[14]Janeiro!$H$28</f>
        <v>33.480000000000004</v>
      </c>
      <c r="Z18" s="11">
        <f>[14]Janeiro!$H$29</f>
        <v>19.440000000000001</v>
      </c>
      <c r="AA18" s="11">
        <f>[14]Janeiro!$H$30</f>
        <v>16.920000000000002</v>
      </c>
      <c r="AB18" s="11">
        <f>[14]Janeiro!$H$31</f>
        <v>18.36</v>
      </c>
      <c r="AC18" s="11">
        <f>[14]Janeiro!$H$32</f>
        <v>13.68</v>
      </c>
      <c r="AD18" s="11">
        <f>[14]Janeiro!$H$33</f>
        <v>10.08</v>
      </c>
      <c r="AE18" s="11">
        <f>[14]Janeiro!$H$34</f>
        <v>12.24</v>
      </c>
      <c r="AF18" s="11">
        <f>[14]Janeiro!$H$35</f>
        <v>11.520000000000001</v>
      </c>
      <c r="AG18" s="15">
        <f>MAX(B18:AF18)</f>
        <v>33.480000000000004</v>
      </c>
      <c r="AH18" s="126">
        <f>AVERAGE(B18:AF18)</f>
        <v>14.388387096774196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[15]Janeiro!$H$5</f>
        <v>16.2</v>
      </c>
      <c r="C19" s="11">
        <f>[15]Janeiro!$H$6</f>
        <v>18.720000000000002</v>
      </c>
      <c r="D19" s="11">
        <f>[15]Janeiro!$H$7</f>
        <v>13.68</v>
      </c>
      <c r="E19" s="11">
        <f>[15]Janeiro!$H$8</f>
        <v>16.559999999999999</v>
      </c>
      <c r="F19" s="11">
        <f>[15]Janeiro!$H$9</f>
        <v>17.28</v>
      </c>
      <c r="G19" s="11">
        <f>[15]Janeiro!$H$10</f>
        <v>17.64</v>
      </c>
      <c r="H19" s="11">
        <f>[15]Janeiro!$H$11</f>
        <v>20.16</v>
      </c>
      <c r="I19" s="11">
        <f>[15]Janeiro!$H$12</f>
        <v>14.4</v>
      </c>
      <c r="J19" s="11">
        <f>[15]Janeiro!$H$13</f>
        <v>24.12</v>
      </c>
      <c r="K19" s="11">
        <f>[15]Janeiro!$H$14</f>
        <v>13.68</v>
      </c>
      <c r="L19" s="11">
        <f>[15]Janeiro!$H$15</f>
        <v>14.76</v>
      </c>
      <c r="M19" s="11">
        <f>[15]Janeiro!$H$16</f>
        <v>16.2</v>
      </c>
      <c r="N19" s="11">
        <f>[15]Janeiro!$H$17</f>
        <v>15.840000000000002</v>
      </c>
      <c r="O19" s="11">
        <f>[15]Janeiro!$H$18</f>
        <v>18</v>
      </c>
      <c r="P19" s="11">
        <f>[15]Janeiro!$H$19</f>
        <v>14.04</v>
      </c>
      <c r="Q19" s="11">
        <f>[15]Janeiro!$H$20</f>
        <v>10.44</v>
      </c>
      <c r="R19" s="11">
        <f>[15]Janeiro!$H$21</f>
        <v>15.48</v>
      </c>
      <c r="S19" s="11">
        <f>[15]Janeiro!$H$22</f>
        <v>16.2</v>
      </c>
      <c r="T19" s="11">
        <f>[15]Janeiro!$H$23</f>
        <v>14.4</v>
      </c>
      <c r="U19" s="11">
        <f>[15]Janeiro!$H$24</f>
        <v>12.96</v>
      </c>
      <c r="V19" s="11">
        <f>[15]Janeiro!$H$25</f>
        <v>10.44</v>
      </c>
      <c r="W19" s="11">
        <f>[15]Janeiro!$H$26</f>
        <v>11.16</v>
      </c>
      <c r="X19" s="11">
        <f>[15]Janeiro!$H$27</f>
        <v>16.2</v>
      </c>
      <c r="Y19" s="11">
        <f>[15]Janeiro!$H$28</f>
        <v>20.16</v>
      </c>
      <c r="Z19" s="11">
        <f>[15]Janeiro!$H$29</f>
        <v>14.4</v>
      </c>
      <c r="AA19" s="11">
        <f>[15]Janeiro!$H$30</f>
        <v>18.720000000000002</v>
      </c>
      <c r="AB19" s="11">
        <f>[15]Janeiro!$H$31</f>
        <v>23.400000000000002</v>
      </c>
      <c r="AC19" s="11">
        <f>[15]Janeiro!$H$32</f>
        <v>18.720000000000002</v>
      </c>
      <c r="AD19" s="11">
        <f>[15]Janeiro!$H$33</f>
        <v>15.840000000000002</v>
      </c>
      <c r="AE19" s="11">
        <f>[15]Janeiro!$H$34</f>
        <v>14.4</v>
      </c>
      <c r="AF19" s="11">
        <f>[15]Janeiro!$H$35</f>
        <v>16.559999999999999</v>
      </c>
      <c r="AG19" s="15">
        <f t="shared" si="9"/>
        <v>24.12</v>
      </c>
      <c r="AH19" s="126">
        <f t="shared" si="10"/>
        <v>16.153548387096773</v>
      </c>
      <c r="AJ19" t="s">
        <v>47</v>
      </c>
    </row>
    <row r="20" spans="1:38" x14ac:dyDescent="0.2">
      <c r="A20" s="58" t="s">
        <v>5</v>
      </c>
      <c r="B20" s="11">
        <f>[16]Janeiro!$H$5</f>
        <v>9.7200000000000006</v>
      </c>
      <c r="C20" s="11">
        <f>[16]Janeiro!$H$6</f>
        <v>9.7200000000000006</v>
      </c>
      <c r="D20" s="11">
        <f>[16]Janeiro!$H$7</f>
        <v>10.8</v>
      </c>
      <c r="E20" s="11">
        <f>[16]Janeiro!$H$8</f>
        <v>9</v>
      </c>
      <c r="F20" s="11" t="str">
        <f>[16]Janeiro!$H$9</f>
        <v>*</v>
      </c>
      <c r="G20" s="11" t="str">
        <f>[16]Janeiro!$H$10</f>
        <v>*</v>
      </c>
      <c r="H20" s="11" t="str">
        <f>[16]Janeiro!$H$11</f>
        <v>*</v>
      </c>
      <c r="I20" s="11" t="str">
        <f>[16]Janeiro!$H$12</f>
        <v>*</v>
      </c>
      <c r="J20" s="11" t="str">
        <f>[16]Janeiro!$H$13</f>
        <v>*</v>
      </c>
      <c r="K20" s="11" t="str">
        <f>[16]Janeiro!$H$14</f>
        <v>*</v>
      </c>
      <c r="L20" s="11" t="str">
        <f>[16]Janeiro!$H$15</f>
        <v>*</v>
      </c>
      <c r="M20" s="11">
        <f>[16]Janeiro!$H$16</f>
        <v>11.520000000000001</v>
      </c>
      <c r="N20" s="11">
        <f>[16]Janeiro!$H$17</f>
        <v>12.24</v>
      </c>
      <c r="O20" s="11">
        <f>[16]Janeiro!$H$18</f>
        <v>17.28</v>
      </c>
      <c r="P20" s="11">
        <f>[16]Janeiro!$H$19</f>
        <v>11.879999999999999</v>
      </c>
      <c r="Q20" s="11" t="str">
        <f>[16]Janeiro!$H$20</f>
        <v>*</v>
      </c>
      <c r="R20" s="11" t="str">
        <f>[16]Janeiro!$H$21</f>
        <v>*</v>
      </c>
      <c r="S20" s="11" t="str">
        <f>[16]Janeiro!$H$22</f>
        <v>*</v>
      </c>
      <c r="T20" s="11" t="str">
        <f>[16]Janeiro!$H$23</f>
        <v>*</v>
      </c>
      <c r="U20" s="11" t="str">
        <f>[16]Janeiro!$H$24</f>
        <v>*</v>
      </c>
      <c r="V20" s="11" t="str">
        <f>[16]Janeiro!$H$25</f>
        <v>*</v>
      </c>
      <c r="W20" s="11" t="str">
        <f>[16]Janeiro!$H$26</f>
        <v>*</v>
      </c>
      <c r="X20" s="11" t="str">
        <f>[16]Janeiro!$H$27</f>
        <v>*</v>
      </c>
      <c r="Y20" s="11" t="str">
        <f>[16]Janeiro!$H$28</f>
        <v>*</v>
      </c>
      <c r="Z20" s="11" t="str">
        <f>[16]Janeiro!$H$29</f>
        <v>*</v>
      </c>
      <c r="AA20" s="11" t="str">
        <f>[16]Janeiro!$H$30</f>
        <v>*</v>
      </c>
      <c r="AB20" s="11">
        <f>[16]Janeiro!$H$31</f>
        <v>19.079999999999998</v>
      </c>
      <c r="AC20" s="11">
        <f>[16]Janeiro!$H$32</f>
        <v>19.8</v>
      </c>
      <c r="AD20" s="11">
        <f>[16]Janeiro!$H$33</f>
        <v>14.76</v>
      </c>
      <c r="AE20" s="11">
        <f>[16]Janeiro!$H$34</f>
        <v>11.16</v>
      </c>
      <c r="AF20" s="11" t="str">
        <f>[16]Janeiro!$H$35</f>
        <v>*</v>
      </c>
      <c r="AG20" s="15">
        <f t="shared" si="9"/>
        <v>19.8</v>
      </c>
      <c r="AH20" s="126">
        <f t="shared" si="10"/>
        <v>13.079999999999998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[17]Janeiro!$H$5</f>
        <v>15.840000000000002</v>
      </c>
      <c r="C21" s="11">
        <f>[17]Janeiro!$H$6</f>
        <v>19.8</v>
      </c>
      <c r="D21" s="11">
        <f>[17]Janeiro!$H$7</f>
        <v>18</v>
      </c>
      <c r="E21" s="11">
        <f>[17]Janeiro!$H$8</f>
        <v>22.32</v>
      </c>
      <c r="F21" s="11">
        <f>[17]Janeiro!$H$9</f>
        <v>25.92</v>
      </c>
      <c r="G21" s="11">
        <f>[17]Janeiro!$H$10</f>
        <v>20.16</v>
      </c>
      <c r="H21" s="11">
        <f>[17]Janeiro!$H$11</f>
        <v>27</v>
      </c>
      <c r="I21" s="11">
        <f>[17]Janeiro!$H$12</f>
        <v>15.840000000000002</v>
      </c>
      <c r="J21" s="11">
        <f>[17]Janeiro!$H$13</f>
        <v>15.840000000000002</v>
      </c>
      <c r="K21" s="11">
        <f>[17]Janeiro!$H$14</f>
        <v>19.079999999999998</v>
      </c>
      <c r="L21" s="11">
        <f>[17]Janeiro!$H$15</f>
        <v>19.8</v>
      </c>
      <c r="M21" s="11">
        <f>[17]Janeiro!$H$16</f>
        <v>15.48</v>
      </c>
      <c r="N21" s="11">
        <f>[17]Janeiro!$H$17</f>
        <v>24.840000000000003</v>
      </c>
      <c r="O21" s="11">
        <f>[17]Janeiro!$H$18</f>
        <v>15.840000000000002</v>
      </c>
      <c r="P21" s="11">
        <f>[17]Janeiro!$H$19</f>
        <v>15.840000000000002</v>
      </c>
      <c r="Q21" s="11">
        <f>[17]Janeiro!$H$20</f>
        <v>17.28</v>
      </c>
      <c r="R21" s="11">
        <f>[17]Janeiro!$H$21</f>
        <v>30.240000000000002</v>
      </c>
      <c r="S21" s="11">
        <f>[17]Janeiro!$H$22</f>
        <v>33.840000000000003</v>
      </c>
      <c r="T21" s="11">
        <f>[17]Janeiro!$H$23</f>
        <v>42.480000000000004</v>
      </c>
      <c r="U21" s="11">
        <f>[17]Janeiro!$H$24</f>
        <v>14.4</v>
      </c>
      <c r="V21" s="11">
        <f>[17]Janeiro!$H$25</f>
        <v>13.32</v>
      </c>
      <c r="W21" s="11">
        <f>[17]Janeiro!$H$26</f>
        <v>12.6</v>
      </c>
      <c r="X21" s="11">
        <f>[17]Janeiro!$H$27</f>
        <v>28.44</v>
      </c>
      <c r="Y21" s="11">
        <f>[17]Janeiro!$H$28</f>
        <v>25.56</v>
      </c>
      <c r="Z21" s="11">
        <f>[17]Janeiro!$H$29</f>
        <v>20.16</v>
      </c>
      <c r="AA21" s="11">
        <f>[17]Janeiro!$H$30</f>
        <v>20.88</v>
      </c>
      <c r="AB21" s="11">
        <f>[17]Janeiro!$H$31</f>
        <v>27.720000000000002</v>
      </c>
      <c r="AC21" s="11">
        <f>[17]Janeiro!$H$32</f>
        <v>36.72</v>
      </c>
      <c r="AD21" s="11">
        <f>[17]Janeiro!$H$33</f>
        <v>20.16</v>
      </c>
      <c r="AE21" s="11">
        <f>[17]Janeiro!$H$34</f>
        <v>14.76</v>
      </c>
      <c r="AF21" s="11">
        <f>[17]Janeiro!$H$35</f>
        <v>45</v>
      </c>
      <c r="AG21" s="15">
        <f>MAX(B21:AF21)</f>
        <v>45</v>
      </c>
      <c r="AH21" s="126">
        <f>AVERAGE(B21:AF21)</f>
        <v>22.424516129032259</v>
      </c>
    </row>
    <row r="22" spans="1:38" x14ac:dyDescent="0.2">
      <c r="A22" s="58" t="s">
        <v>6</v>
      </c>
      <c r="B22" s="11" t="str">
        <f>[18]Janeiro!$H$5</f>
        <v>*</v>
      </c>
      <c r="C22" s="11">
        <f>[18]Janeiro!$H$6</f>
        <v>13.68</v>
      </c>
      <c r="D22" s="11">
        <f>[18]Janeiro!$H$7</f>
        <v>12.6</v>
      </c>
      <c r="E22" s="11">
        <f>[18]Janeiro!$H$8</f>
        <v>5.4</v>
      </c>
      <c r="F22" s="11">
        <f>[18]Janeiro!$H$9</f>
        <v>12.24</v>
      </c>
      <c r="G22" s="11" t="str">
        <f>[18]Janeiro!$H$10</f>
        <v>*</v>
      </c>
      <c r="H22" s="11">
        <f>[18]Janeiro!$H$11</f>
        <v>3.24</v>
      </c>
      <c r="I22" s="11">
        <f>[18]Janeiro!$H$12</f>
        <v>3.9600000000000004</v>
      </c>
      <c r="J22" s="11">
        <f>[18]Janeiro!$H$13</f>
        <v>9</v>
      </c>
      <c r="K22" s="11">
        <f>[18]Janeiro!$H$14</f>
        <v>1.08</v>
      </c>
      <c r="L22" s="11">
        <f>[18]Janeiro!$H$15</f>
        <v>9.7200000000000006</v>
      </c>
      <c r="M22" s="11" t="str">
        <f>[18]Janeiro!$H$16</f>
        <v>*</v>
      </c>
      <c r="N22" s="11" t="str">
        <f>[18]Janeiro!$H$17</f>
        <v>*</v>
      </c>
      <c r="O22" s="11">
        <f>[18]Janeiro!$H$18</f>
        <v>5.7600000000000007</v>
      </c>
      <c r="P22" s="11">
        <f>[18]Janeiro!$H$19</f>
        <v>11.520000000000001</v>
      </c>
      <c r="Q22" s="11">
        <f>[18]Janeiro!$H$20</f>
        <v>3.9600000000000004</v>
      </c>
      <c r="R22" s="11">
        <f>[18]Janeiro!$H$21</f>
        <v>12.24</v>
      </c>
      <c r="S22" s="11">
        <f>[18]Janeiro!$H$22</f>
        <v>9.7200000000000006</v>
      </c>
      <c r="T22" s="11">
        <f>[18]Janeiro!$H$23</f>
        <v>8.2799999999999994</v>
      </c>
      <c r="U22" s="11">
        <f>[18]Janeiro!$H$24</f>
        <v>13.68</v>
      </c>
      <c r="V22" s="11">
        <f>[18]Janeiro!$H$25</f>
        <v>5.7600000000000007</v>
      </c>
      <c r="W22" s="11">
        <f>[18]Janeiro!$H$26</f>
        <v>3.9600000000000004</v>
      </c>
      <c r="X22" s="11">
        <f>[18]Janeiro!$H$27</f>
        <v>1.4400000000000002</v>
      </c>
      <c r="Y22" s="11" t="str">
        <f>[18]Janeiro!$H$28</f>
        <v>*</v>
      </c>
      <c r="Z22" s="11" t="str">
        <f>[18]Janeiro!$H$29</f>
        <v>*</v>
      </c>
      <c r="AA22" s="11">
        <f>[18]Janeiro!$H$30</f>
        <v>12.24</v>
      </c>
      <c r="AB22" s="11">
        <f>[18]Janeiro!$H$31</f>
        <v>6.12</v>
      </c>
      <c r="AC22" s="11">
        <f>[18]Janeiro!$H$32</f>
        <v>2.8800000000000003</v>
      </c>
      <c r="AD22" s="11">
        <f>[18]Janeiro!$H$33</f>
        <v>3.6</v>
      </c>
      <c r="AE22" s="11">
        <f>[18]Janeiro!$H$34</f>
        <v>4.32</v>
      </c>
      <c r="AF22" s="11" t="str">
        <f>[18]Janeiro!$H$35</f>
        <v>*</v>
      </c>
      <c r="AG22" s="15">
        <f t="shared" si="9"/>
        <v>13.68</v>
      </c>
      <c r="AH22" s="126">
        <f t="shared" si="10"/>
        <v>7.3499999999999988</v>
      </c>
    </row>
    <row r="23" spans="1:38" x14ac:dyDescent="0.2">
      <c r="A23" s="58" t="s">
        <v>7</v>
      </c>
      <c r="B23" s="11">
        <f>[19]Janeiro!$H$5</f>
        <v>10.08</v>
      </c>
      <c r="C23" s="11">
        <f>[19]Janeiro!$H$6</f>
        <v>12.96</v>
      </c>
      <c r="D23" s="11">
        <f>[19]Janeiro!$H$7</f>
        <v>23.040000000000003</v>
      </c>
      <c r="E23" s="11">
        <f>[19]Janeiro!$H$8</f>
        <v>14.04</v>
      </c>
      <c r="F23" s="11">
        <f>[19]Janeiro!$H$9</f>
        <v>17.64</v>
      </c>
      <c r="G23" s="11">
        <f>[19]Janeiro!$H$10</f>
        <v>16.559999999999999</v>
      </c>
      <c r="H23" s="11">
        <f>[19]Janeiro!$H$11</f>
        <v>14.4</v>
      </c>
      <c r="I23" s="11">
        <f>[19]Janeiro!$H$12</f>
        <v>16.2</v>
      </c>
      <c r="J23" s="11">
        <f>[19]Janeiro!$H$13</f>
        <v>20.16</v>
      </c>
      <c r="K23" s="11">
        <f>[19]Janeiro!$H$14</f>
        <v>13.68</v>
      </c>
      <c r="L23" s="11">
        <f>[19]Janeiro!$H$15</f>
        <v>16.559999999999999</v>
      </c>
      <c r="M23" s="11">
        <f>[19]Janeiro!$H$16</f>
        <v>16.2</v>
      </c>
      <c r="N23" s="11">
        <f>[19]Janeiro!$H$17</f>
        <v>15.120000000000001</v>
      </c>
      <c r="O23" s="11">
        <f>[19]Janeiro!$H$18</f>
        <v>13.68</v>
      </c>
      <c r="P23" s="11">
        <f>[19]Janeiro!$H$19</f>
        <v>16.920000000000002</v>
      </c>
      <c r="Q23" s="11">
        <f>[19]Janeiro!$H$20</f>
        <v>11.520000000000001</v>
      </c>
      <c r="R23" s="11">
        <f>[19]Janeiro!$H$21</f>
        <v>12.6</v>
      </c>
      <c r="S23" s="11">
        <f>[19]Janeiro!$H$22</f>
        <v>16.2</v>
      </c>
      <c r="T23" s="11">
        <f>[19]Janeiro!$H$23</f>
        <v>13.32</v>
      </c>
      <c r="U23" s="11">
        <f>[19]Janeiro!$H$24</f>
        <v>10.8</v>
      </c>
      <c r="V23" s="11">
        <f>[19]Janeiro!$H$25</f>
        <v>9</v>
      </c>
      <c r="W23" s="11">
        <f>[19]Janeiro!$H$26</f>
        <v>10.08</v>
      </c>
      <c r="X23" s="11">
        <f>[19]Janeiro!$H$27</f>
        <v>10.8</v>
      </c>
      <c r="Y23" s="11">
        <f>[19]Janeiro!$H$28</f>
        <v>18</v>
      </c>
      <c r="Z23" s="11">
        <f>[19]Janeiro!$H$29</f>
        <v>11.520000000000001</v>
      </c>
      <c r="AA23" s="11">
        <f>[19]Janeiro!$H$30</f>
        <v>14.04</v>
      </c>
      <c r="AB23" s="11">
        <f>[19]Janeiro!$H$31</f>
        <v>16.2</v>
      </c>
      <c r="AC23" s="11">
        <f>[19]Janeiro!$H$32</f>
        <v>17.64</v>
      </c>
      <c r="AD23" s="11">
        <f>[19]Janeiro!$H$33</f>
        <v>14.76</v>
      </c>
      <c r="AE23" s="11">
        <f>[19]Janeiro!$H$34</f>
        <v>15.48</v>
      </c>
      <c r="AF23" s="11">
        <f>[19]Janeiro!$H$35</f>
        <v>20.16</v>
      </c>
      <c r="AG23" s="15">
        <f t="shared" si="9"/>
        <v>23.040000000000003</v>
      </c>
      <c r="AH23" s="126">
        <f t="shared" si="10"/>
        <v>14.818064516129033</v>
      </c>
    </row>
    <row r="24" spans="1:38" x14ac:dyDescent="0.2">
      <c r="A24" s="58" t="s">
        <v>169</v>
      </c>
      <c r="B24" s="11">
        <f>[20]Janeiro!$H$5</f>
        <v>14.76</v>
      </c>
      <c r="C24" s="11">
        <f>[20]Janeiro!$H$6</f>
        <v>21.6</v>
      </c>
      <c r="D24" s="11">
        <f>[20]Janeiro!$H$7</f>
        <v>24.48</v>
      </c>
      <c r="E24" s="11">
        <f>[20]Janeiro!$H$8</f>
        <v>19.079999999999998</v>
      </c>
      <c r="F24" s="11">
        <f>[20]Janeiro!$H$9</f>
        <v>16.920000000000002</v>
      </c>
      <c r="G24" s="11">
        <f>[20]Janeiro!$H$10</f>
        <v>16.559999999999999</v>
      </c>
      <c r="H24" s="11">
        <f>[20]Janeiro!$H$11</f>
        <v>24.12</v>
      </c>
      <c r="I24" s="11">
        <f>[20]Janeiro!$H$12</f>
        <v>23.400000000000002</v>
      </c>
      <c r="J24" s="11">
        <f>[20]Janeiro!$H$13</f>
        <v>21.96</v>
      </c>
      <c r="K24" s="11">
        <f>[20]Janeiro!$H$14</f>
        <v>15.48</v>
      </c>
      <c r="L24" s="11">
        <f>[20]Janeiro!$H$15</f>
        <v>15.840000000000002</v>
      </c>
      <c r="M24" s="11">
        <f>[20]Janeiro!$H$16</f>
        <v>29.880000000000003</v>
      </c>
      <c r="N24" s="11">
        <f>[20]Janeiro!$H$17</f>
        <v>19.440000000000001</v>
      </c>
      <c r="O24" s="11">
        <f>[20]Janeiro!$H$18</f>
        <v>20.16</v>
      </c>
      <c r="P24" s="11">
        <f>[20]Janeiro!$H$19</f>
        <v>27.720000000000002</v>
      </c>
      <c r="Q24" s="11">
        <f>[20]Janeiro!$H$20</f>
        <v>15.48</v>
      </c>
      <c r="R24" s="11">
        <f>[20]Janeiro!$H$21</f>
        <v>15.120000000000001</v>
      </c>
      <c r="S24" s="11">
        <f>[20]Janeiro!$H$22</f>
        <v>24.12</v>
      </c>
      <c r="T24" s="11">
        <f>[20]Janeiro!$H$23</f>
        <v>10.08</v>
      </c>
      <c r="U24" s="11">
        <f>[20]Janeiro!$H$24</f>
        <v>9.7200000000000006</v>
      </c>
      <c r="V24" s="11">
        <f>[20]Janeiro!$H$25</f>
        <v>12.6</v>
      </c>
      <c r="W24" s="11">
        <f>[20]Janeiro!$H$25</f>
        <v>12.6</v>
      </c>
      <c r="X24" s="11">
        <f>[20]Janeiro!$H$27</f>
        <v>14.76</v>
      </c>
      <c r="Y24" s="11">
        <f>[20]Janeiro!$H$28</f>
        <v>18</v>
      </c>
      <c r="Z24" s="11">
        <f>[20]Janeiro!$H$29</f>
        <v>11.16</v>
      </c>
      <c r="AA24" s="11">
        <f>[20]Janeiro!$H$30</f>
        <v>25.2</v>
      </c>
      <c r="AB24" s="11">
        <f>[20]Janeiro!$H$31</f>
        <v>27</v>
      </c>
      <c r="AC24" s="11">
        <f>[20]Janeiro!$H$32</f>
        <v>25.92</v>
      </c>
      <c r="AD24" s="11">
        <f>[20]Janeiro!$H$33</f>
        <v>18.36</v>
      </c>
      <c r="AE24" s="11">
        <f>[20]Janeiro!$H$34</f>
        <v>13.68</v>
      </c>
      <c r="AF24" s="11">
        <f>[20]Janeiro!$H$35</f>
        <v>15.120000000000001</v>
      </c>
      <c r="AG24" s="93">
        <f>MAX(B24:AF24)</f>
        <v>29.880000000000003</v>
      </c>
      <c r="AH24" s="116">
        <f t="shared" si="10"/>
        <v>18.720000000000006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[21]Janeiro!$H$5</f>
        <v>18.720000000000002</v>
      </c>
      <c r="C25" s="11">
        <f>[21]Janeiro!$H$6</f>
        <v>25.56</v>
      </c>
      <c r="D25" s="11">
        <f>[21]Janeiro!$H$7</f>
        <v>23.400000000000002</v>
      </c>
      <c r="E25" s="11">
        <f>[21]Janeiro!$H$8</f>
        <v>16.920000000000002</v>
      </c>
      <c r="F25" s="11">
        <f>[21]Janeiro!$H$9</f>
        <v>20.52</v>
      </c>
      <c r="G25" s="11">
        <f>[21]Janeiro!$H$10</f>
        <v>23.400000000000002</v>
      </c>
      <c r="H25" s="11">
        <f>[21]Janeiro!$H$11</f>
        <v>28.8</v>
      </c>
      <c r="I25" s="11">
        <f>[21]Janeiro!$H$12</f>
        <v>24.48</v>
      </c>
      <c r="J25" s="11">
        <f>[21]Janeiro!$H$13</f>
        <v>40.32</v>
      </c>
      <c r="K25" s="11">
        <f>[21]Janeiro!$H$14</f>
        <v>21.96</v>
      </c>
      <c r="L25" s="11">
        <f>[21]Janeiro!$H$15</f>
        <v>17.64</v>
      </c>
      <c r="M25" s="11">
        <f>[21]Janeiro!$H$16</f>
        <v>16.559999999999999</v>
      </c>
      <c r="N25" s="11">
        <f>[21]Janeiro!$H$17</f>
        <v>24.12</v>
      </c>
      <c r="O25" s="11">
        <f>[21]Janeiro!$H$18</f>
        <v>20.16</v>
      </c>
      <c r="P25" s="11">
        <f>[21]Janeiro!$H$19</f>
        <v>21.96</v>
      </c>
      <c r="Q25" s="11">
        <f>[21]Janeiro!$H$20</f>
        <v>21.240000000000002</v>
      </c>
      <c r="R25" s="11">
        <f>[21]Janeiro!$H$21</f>
        <v>20.88</v>
      </c>
      <c r="S25" s="11">
        <f>[21]Janeiro!$H$22</f>
        <v>32.04</v>
      </c>
      <c r="T25" s="11">
        <f>[21]Janeiro!$H$23</f>
        <v>15.120000000000001</v>
      </c>
      <c r="U25" s="11">
        <f>[21]Janeiro!$H$24</f>
        <v>10.8</v>
      </c>
      <c r="V25" s="11">
        <f>[21]Janeiro!$H$25</f>
        <v>15.840000000000002</v>
      </c>
      <c r="W25" s="11">
        <f>[21]Janeiro!$H$26</f>
        <v>11.520000000000001</v>
      </c>
      <c r="X25" s="11">
        <f>[21]Janeiro!$H$27</f>
        <v>17.64</v>
      </c>
      <c r="Y25" s="11">
        <f>[21]Janeiro!$H$28</f>
        <v>25.2</v>
      </c>
      <c r="Z25" s="11">
        <f>[21]Janeiro!$H$29</f>
        <v>13.32</v>
      </c>
      <c r="AA25" s="11">
        <f>[21]Janeiro!$H$30</f>
        <v>17.28</v>
      </c>
      <c r="AB25" s="11">
        <f>[21]Janeiro!$H$31</f>
        <v>26.64</v>
      </c>
      <c r="AC25" s="11">
        <f>[21]Janeiro!$H$32</f>
        <v>32.04</v>
      </c>
      <c r="AD25" s="11">
        <f>[21]Janeiro!$H$33</f>
        <v>22.32</v>
      </c>
      <c r="AE25" s="11">
        <f>[21]Janeiro!$H$34</f>
        <v>18.720000000000002</v>
      </c>
      <c r="AF25" s="11">
        <f>[21]Janeiro!$H$35</f>
        <v>18.720000000000002</v>
      </c>
      <c r="AG25" s="93">
        <f t="shared" ref="AG25" si="11">MAX(B25:AF25)</f>
        <v>40.32</v>
      </c>
      <c r="AH25" s="116">
        <f t="shared" si="10"/>
        <v>21.4141935483871</v>
      </c>
      <c r="AI25" s="12" t="s">
        <v>47</v>
      </c>
    </row>
    <row r="26" spans="1:38" x14ac:dyDescent="0.2">
      <c r="A26" s="58" t="s">
        <v>171</v>
      </c>
      <c r="B26" s="11">
        <f>[22]Janeiro!$H$5</f>
        <v>11.16</v>
      </c>
      <c r="C26" s="11">
        <f>[22]Janeiro!$H$6</f>
        <v>21.96</v>
      </c>
      <c r="D26" s="11">
        <f>[22]Janeiro!$H$7</f>
        <v>25.92</v>
      </c>
      <c r="E26" s="11">
        <f>[22]Janeiro!$H$8</f>
        <v>19.079999999999998</v>
      </c>
      <c r="F26" s="11">
        <f>[22]Janeiro!$H$9</f>
        <v>19.440000000000001</v>
      </c>
      <c r="G26" s="11">
        <f>[22]Janeiro!$H$10</f>
        <v>18</v>
      </c>
      <c r="H26" s="11">
        <f>[22]Janeiro!$H$11</f>
        <v>33.119999999999997</v>
      </c>
      <c r="I26" s="11">
        <f>[22]Janeiro!$H$12</f>
        <v>21.6</v>
      </c>
      <c r="J26" s="11">
        <f>[22]Janeiro!$H$13</f>
        <v>14.4</v>
      </c>
      <c r="K26" s="11">
        <f>[22]Janeiro!$H$14</f>
        <v>15.48</v>
      </c>
      <c r="L26" s="11">
        <f>[22]Janeiro!$H$15</f>
        <v>16.559999999999999</v>
      </c>
      <c r="M26" s="11">
        <f>[22]Janeiro!$H$16</f>
        <v>19.8</v>
      </c>
      <c r="N26" s="11">
        <f>[22]Janeiro!$H$17</f>
        <v>16.2</v>
      </c>
      <c r="O26" s="11">
        <f>[22]Janeiro!$H$18</f>
        <v>16.559999999999999</v>
      </c>
      <c r="P26" s="11">
        <f>[22]Janeiro!$H$19</f>
        <v>24.48</v>
      </c>
      <c r="Q26" s="11">
        <f>[22]Janeiro!$H$20</f>
        <v>18.36</v>
      </c>
      <c r="R26" s="11">
        <f>[22]Janeiro!$H$21</f>
        <v>18</v>
      </c>
      <c r="S26" s="11">
        <f>[22]Janeiro!$H$22</f>
        <v>13.68</v>
      </c>
      <c r="T26" s="11">
        <f>[22]Janeiro!$H$23</f>
        <v>14.4</v>
      </c>
      <c r="U26" s="11">
        <f>[22]Janeiro!$H$24</f>
        <v>12.6</v>
      </c>
      <c r="V26" s="11">
        <f>[22]Janeiro!$H$25</f>
        <v>14.04</v>
      </c>
      <c r="W26" s="11">
        <f>[22]Janeiro!$H$26</f>
        <v>10.8</v>
      </c>
      <c r="X26" s="11">
        <f>[22]Janeiro!$H$27</f>
        <v>9.7200000000000006</v>
      </c>
      <c r="Y26" s="11">
        <f>[22]Janeiro!$H$28</f>
        <v>15.48</v>
      </c>
      <c r="Z26" s="11">
        <f>[22]Janeiro!$H$29</f>
        <v>8.64</v>
      </c>
      <c r="AA26" s="11">
        <f>[22]Janeiro!$H$30</f>
        <v>13.32</v>
      </c>
      <c r="AB26" s="11">
        <f>[22]Janeiro!$H$31</f>
        <v>20.88</v>
      </c>
      <c r="AC26" s="11">
        <f>[22]Janeiro!$H$32</f>
        <v>19.440000000000001</v>
      </c>
      <c r="AD26" s="11">
        <f>[22]Janeiro!$H$33</f>
        <v>18.720000000000002</v>
      </c>
      <c r="AE26" s="11">
        <f>[22]Janeiro!$H$34</f>
        <v>18.720000000000002</v>
      </c>
      <c r="AF26" s="11">
        <f>[22]Janeiro!$H$35</f>
        <v>18.720000000000002</v>
      </c>
      <c r="AG26" s="93">
        <f>MAX(B26:AF26)</f>
        <v>33.119999999999997</v>
      </c>
      <c r="AH26" s="116">
        <f t="shared" si="10"/>
        <v>17.396129032258067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[23]Janeiro!$H$5</f>
        <v>15.840000000000002</v>
      </c>
      <c r="C27" s="11">
        <f>[23]Janeiro!$H$6</f>
        <v>16.920000000000002</v>
      </c>
      <c r="D27" s="11">
        <f>[23]Janeiro!$H$7</f>
        <v>19.440000000000001</v>
      </c>
      <c r="E27" s="11">
        <f>[23]Janeiro!$H$8</f>
        <v>18.720000000000002</v>
      </c>
      <c r="F27" s="11">
        <f>[23]Janeiro!$H$9</f>
        <v>16.2</v>
      </c>
      <c r="G27" s="11">
        <f>[23]Janeiro!$H$10</f>
        <v>18</v>
      </c>
      <c r="H27" s="11">
        <f>[23]Janeiro!$H$11</f>
        <v>16.2</v>
      </c>
      <c r="I27" s="11">
        <f>[23]Janeiro!$H$12</f>
        <v>14.4</v>
      </c>
      <c r="J27" s="11">
        <f>[23]Janeiro!$H$13</f>
        <v>18</v>
      </c>
      <c r="K27" s="11">
        <f>[23]Janeiro!$H$14</f>
        <v>15.120000000000001</v>
      </c>
      <c r="L27" s="11">
        <f>[23]Janeiro!$H$15</f>
        <v>23.040000000000003</v>
      </c>
      <c r="M27" s="11">
        <f>[23]Janeiro!$H$16</f>
        <v>15.48</v>
      </c>
      <c r="N27" s="11">
        <f>[23]Janeiro!$H$17</f>
        <v>14.4</v>
      </c>
      <c r="O27" s="11">
        <f>[23]Janeiro!$H$18</f>
        <v>13.32</v>
      </c>
      <c r="P27" s="11">
        <f>[23]Janeiro!$H$19</f>
        <v>16.2</v>
      </c>
      <c r="Q27" s="11">
        <f>[23]Janeiro!$H$20</f>
        <v>16.559999999999999</v>
      </c>
      <c r="R27" s="11">
        <f>[23]Janeiro!$H$21</f>
        <v>13.32</v>
      </c>
      <c r="S27" s="11">
        <f>[23]Janeiro!$H$22</f>
        <v>21.96</v>
      </c>
      <c r="T27" s="11">
        <f>[23]Janeiro!$H$23</f>
        <v>12.96</v>
      </c>
      <c r="U27" s="11">
        <f>[23]Janeiro!$H$24</f>
        <v>10.8</v>
      </c>
      <c r="V27" s="11">
        <f>[23]Janeiro!$H$25</f>
        <v>11.520000000000001</v>
      </c>
      <c r="W27" s="11">
        <f>[23]Janeiro!$H$26</f>
        <v>12.6</v>
      </c>
      <c r="X27" s="11">
        <f>[23]Janeiro!$H$27</f>
        <v>11.520000000000001</v>
      </c>
      <c r="Y27" s="11">
        <f>[23]Janeiro!$H$28</f>
        <v>27.720000000000002</v>
      </c>
      <c r="Z27" s="11">
        <f>[23]Janeiro!$H$29</f>
        <v>13.32</v>
      </c>
      <c r="AA27" s="11">
        <f>[23]Janeiro!$H$30</f>
        <v>13.68</v>
      </c>
      <c r="AB27" s="11">
        <f>[23]Janeiro!$H$31</f>
        <v>22.68</v>
      </c>
      <c r="AC27" s="11">
        <f>[23]Janeiro!$H$32</f>
        <v>19.440000000000001</v>
      </c>
      <c r="AD27" s="11">
        <f>[23]Janeiro!$H$33</f>
        <v>11.16</v>
      </c>
      <c r="AE27" s="11">
        <f>[23]Janeiro!$H$34</f>
        <v>10.44</v>
      </c>
      <c r="AF27" s="11">
        <f>[23]Janeiro!$H$35</f>
        <v>13.32</v>
      </c>
      <c r="AG27" s="15">
        <f t="shared" ref="AG27:AG29" si="12">MAX(B27:AF27)</f>
        <v>27.720000000000002</v>
      </c>
      <c r="AH27" s="126">
        <f>AVERAGE(B27:AF27)</f>
        <v>15.944516129032257</v>
      </c>
      <c r="AK27" t="s">
        <v>47</v>
      </c>
    </row>
    <row r="28" spans="1:38" x14ac:dyDescent="0.2">
      <c r="A28" s="58" t="s">
        <v>9</v>
      </c>
      <c r="B28" s="11">
        <f>[24]Janeiro!$H$5</f>
        <v>15.48</v>
      </c>
      <c r="C28" s="11">
        <f>[24]Janeiro!$H$6</f>
        <v>23.400000000000002</v>
      </c>
      <c r="D28" s="11">
        <f>[24]Janeiro!$H$7</f>
        <v>23.400000000000002</v>
      </c>
      <c r="E28" s="11">
        <f>[24]Janeiro!$H$8</f>
        <v>17.28</v>
      </c>
      <c r="F28" s="11">
        <f>[24]Janeiro!$H$9</f>
        <v>19.440000000000001</v>
      </c>
      <c r="G28" s="11">
        <f>[24]Janeiro!$H$10</f>
        <v>26.28</v>
      </c>
      <c r="H28" s="11">
        <f>[24]Janeiro!$H$11</f>
        <v>19.8</v>
      </c>
      <c r="I28" s="11">
        <f>[24]Janeiro!$H$12</f>
        <v>14.76</v>
      </c>
      <c r="J28" s="11">
        <f>[24]Janeiro!$H$13</f>
        <v>43.2</v>
      </c>
      <c r="K28" s="11">
        <f>[24]Janeiro!$H$14</f>
        <v>37.800000000000004</v>
      </c>
      <c r="L28" s="11">
        <f>[24]Janeiro!$H$15</f>
        <v>18.36</v>
      </c>
      <c r="M28" s="11">
        <f>[24]Janeiro!$H$16</f>
        <v>15.120000000000001</v>
      </c>
      <c r="N28" s="11">
        <f>[24]Janeiro!$H$17</f>
        <v>23.400000000000002</v>
      </c>
      <c r="O28" s="11">
        <f>[24]Janeiro!$H$18</f>
        <v>14.76</v>
      </c>
      <c r="P28" s="11">
        <f>[24]Janeiro!$H$19</f>
        <v>16.559999999999999</v>
      </c>
      <c r="Q28" s="11">
        <f>[24]Janeiro!$H$20</f>
        <v>15.48</v>
      </c>
      <c r="R28" s="11">
        <f>[24]Janeiro!$H$21</f>
        <v>14.04</v>
      </c>
      <c r="S28" s="11">
        <f>[24]Janeiro!$H$22</f>
        <v>21.96</v>
      </c>
      <c r="T28" s="11">
        <f>[24]Janeiro!$H$23</f>
        <v>13.32</v>
      </c>
      <c r="U28" s="11">
        <f>[24]Janeiro!$H$24</f>
        <v>12.6</v>
      </c>
      <c r="V28" s="11">
        <f>[24]Janeiro!$H$25</f>
        <v>15.48</v>
      </c>
      <c r="W28" s="11">
        <f>[24]Janeiro!$H$26</f>
        <v>15.120000000000001</v>
      </c>
      <c r="X28" s="11">
        <f>[24]Janeiro!$H$27</f>
        <v>11.879999999999999</v>
      </c>
      <c r="Y28" s="11">
        <f>[24]Janeiro!$H$28</f>
        <v>20.52</v>
      </c>
      <c r="Z28" s="11">
        <f>[24]Janeiro!$H$29</f>
        <v>11.520000000000001</v>
      </c>
      <c r="AA28" s="11">
        <f>[24]Janeiro!$H$30</f>
        <v>19.8</v>
      </c>
      <c r="AB28" s="11">
        <f>[24]Janeiro!$H$31</f>
        <v>18.720000000000002</v>
      </c>
      <c r="AC28" s="11">
        <f>[24]Janeiro!$H$32</f>
        <v>27</v>
      </c>
      <c r="AD28" s="11">
        <f>[24]Janeiro!$H$33</f>
        <v>12.24</v>
      </c>
      <c r="AE28" s="11">
        <f>[24]Janeiro!$H$34</f>
        <v>14.4</v>
      </c>
      <c r="AF28" s="11">
        <f>[24]Janeiro!$H$35</f>
        <v>14.04</v>
      </c>
      <c r="AG28" s="15">
        <f t="shared" si="12"/>
        <v>43.2</v>
      </c>
      <c r="AH28" s="126">
        <f t="shared" ref="AH28:AH31" si="13">AVERAGE(B28:AF28)</f>
        <v>18.940645161290323</v>
      </c>
      <c r="AK28" t="s">
        <v>47</v>
      </c>
    </row>
    <row r="29" spans="1:38" x14ac:dyDescent="0.2">
      <c r="A29" s="58" t="s">
        <v>42</v>
      </c>
      <c r="B29" s="11">
        <f>[25]Janeiro!$H$5</f>
        <v>13.32</v>
      </c>
      <c r="C29" s="11">
        <f>[25]Janeiro!$H$6</f>
        <v>16.2</v>
      </c>
      <c r="D29" s="11">
        <f>[25]Janeiro!$H$7</f>
        <v>15.120000000000001</v>
      </c>
      <c r="E29" s="11">
        <f>[25]Janeiro!$H$8</f>
        <v>12.6</v>
      </c>
      <c r="F29" s="11">
        <f>[25]Janeiro!$H$9</f>
        <v>11.16</v>
      </c>
      <c r="G29" s="11">
        <f>[25]Janeiro!$H$10</f>
        <v>16.559999999999999</v>
      </c>
      <c r="H29" s="11">
        <f>[25]Janeiro!$H$11</f>
        <v>17.64</v>
      </c>
      <c r="I29" s="11">
        <f>[25]Janeiro!$H$12</f>
        <v>19.079999999999998</v>
      </c>
      <c r="J29" s="11">
        <f>[25]Janeiro!$H$13</f>
        <v>15.48</v>
      </c>
      <c r="K29" s="11">
        <f>[25]Janeiro!$H$14</f>
        <v>22.32</v>
      </c>
      <c r="L29" s="11">
        <f>[25]Janeiro!$H$15</f>
        <v>11.879999999999999</v>
      </c>
      <c r="M29" s="11">
        <f>[25]Janeiro!$H$16</f>
        <v>13.68</v>
      </c>
      <c r="N29" s="11">
        <f>[25]Janeiro!$H$17</f>
        <v>16.559999999999999</v>
      </c>
      <c r="O29" s="11">
        <f>[25]Janeiro!$H$18</f>
        <v>14.4</v>
      </c>
      <c r="P29" s="11">
        <f>[25]Janeiro!$H$19</f>
        <v>15.48</v>
      </c>
      <c r="Q29" s="11">
        <f>[25]Janeiro!$H$20</f>
        <v>14.4</v>
      </c>
      <c r="R29" s="11">
        <f>[25]Janeiro!$H$21</f>
        <v>16.2</v>
      </c>
      <c r="S29" s="11">
        <f>[25]Janeiro!$H$22</f>
        <v>16.2</v>
      </c>
      <c r="T29" s="11">
        <f>[25]Janeiro!$H$23</f>
        <v>9</v>
      </c>
      <c r="U29" s="11">
        <f>[25]Janeiro!$H$24</f>
        <v>7.5600000000000005</v>
      </c>
      <c r="V29" s="11">
        <f>[25]Janeiro!$H$25</f>
        <v>14.76</v>
      </c>
      <c r="W29" s="11">
        <f>[25]Janeiro!$H$26</f>
        <v>11.879999999999999</v>
      </c>
      <c r="X29" s="11">
        <f>[25]Janeiro!$H$27</f>
        <v>10.8</v>
      </c>
      <c r="Y29" s="11">
        <f>[25]Janeiro!$H$28</f>
        <v>18.720000000000002</v>
      </c>
      <c r="Z29" s="11">
        <f>[25]Janeiro!$H$29</f>
        <v>9</v>
      </c>
      <c r="AA29" s="11">
        <f>[25]Janeiro!$H$30</f>
        <v>12.24</v>
      </c>
      <c r="AB29" s="11">
        <f>[25]Janeiro!$H$31</f>
        <v>13.32</v>
      </c>
      <c r="AC29" s="11">
        <f>[25]Janeiro!$H$32</f>
        <v>16.559999999999999</v>
      </c>
      <c r="AD29" s="11">
        <f>[25]Janeiro!$H$33</f>
        <v>17.64</v>
      </c>
      <c r="AE29" s="11">
        <f>[25]Janeiro!$H$34</f>
        <v>15.48</v>
      </c>
      <c r="AF29" s="11">
        <f>[25]Janeiro!$H$35</f>
        <v>11.16</v>
      </c>
      <c r="AG29" s="15">
        <f t="shared" si="12"/>
        <v>22.32</v>
      </c>
      <c r="AH29" s="126">
        <f t="shared" si="13"/>
        <v>14.4</v>
      </c>
      <c r="AJ29" t="s">
        <v>47</v>
      </c>
    </row>
    <row r="30" spans="1:38" x14ac:dyDescent="0.2">
      <c r="A30" s="58" t="s">
        <v>10</v>
      </c>
      <c r="B30" s="11">
        <f>[26]Janeiro!$H$5</f>
        <v>10.8</v>
      </c>
      <c r="C30" s="11">
        <f>[26]Janeiro!$H$6</f>
        <v>15.120000000000001</v>
      </c>
      <c r="D30" s="11">
        <f>[26]Janeiro!$H$7</f>
        <v>15.840000000000002</v>
      </c>
      <c r="E30" s="11">
        <f>[26]Janeiro!$H$8</f>
        <v>13.68</v>
      </c>
      <c r="F30" s="11">
        <f>[26]Janeiro!$H$9</f>
        <v>17.28</v>
      </c>
      <c r="G30" s="11">
        <f>[26]Janeiro!$H$10</f>
        <v>14.76</v>
      </c>
      <c r="H30" s="11">
        <f>[26]Janeiro!$H$11</f>
        <v>14.76</v>
      </c>
      <c r="I30" s="11">
        <f>[26]Janeiro!$H$12</f>
        <v>13.68</v>
      </c>
      <c r="J30" s="11">
        <f>[26]Janeiro!$H$13</f>
        <v>14.76</v>
      </c>
      <c r="K30" s="11">
        <f>[26]Janeiro!$H$14</f>
        <v>12.6</v>
      </c>
      <c r="L30" s="11">
        <f>[26]Janeiro!$H$15</f>
        <v>17.28</v>
      </c>
      <c r="M30" s="11">
        <f>[26]Janeiro!$H$16</f>
        <v>13.68</v>
      </c>
      <c r="N30" s="11">
        <f>[26]Janeiro!$H$17</f>
        <v>12.6</v>
      </c>
      <c r="O30" s="11">
        <f>[26]Janeiro!$H$18</f>
        <v>17.28</v>
      </c>
      <c r="P30" s="11">
        <f>[26]Janeiro!$H$19</f>
        <v>14.04</v>
      </c>
      <c r="Q30" s="11">
        <f>[26]Janeiro!$H$20</f>
        <v>13.68</v>
      </c>
      <c r="R30" s="11">
        <f>[26]Janeiro!$H$21</f>
        <v>13.68</v>
      </c>
      <c r="S30" s="11">
        <f>[26]Janeiro!$H$22</f>
        <v>17.28</v>
      </c>
      <c r="T30" s="11">
        <f>[26]Janeiro!$H$23</f>
        <v>12.6</v>
      </c>
      <c r="U30" s="11">
        <f>[26]Janeiro!$H$24</f>
        <v>10.08</v>
      </c>
      <c r="V30" s="11">
        <f>[26]Janeiro!$H$25</f>
        <v>9.7200000000000006</v>
      </c>
      <c r="W30" s="11">
        <f>[26]Janeiro!$H$26</f>
        <v>9.7200000000000006</v>
      </c>
      <c r="X30" s="11">
        <f>[26]Janeiro!$H$27</f>
        <v>8.2799999999999994</v>
      </c>
      <c r="Y30" s="11">
        <f>[26]Janeiro!$H$28</f>
        <v>21.6</v>
      </c>
      <c r="Z30" s="11">
        <f>[26]Janeiro!$H$29</f>
        <v>10.8</v>
      </c>
      <c r="AA30" s="11">
        <f>[26]Janeiro!$H$30</f>
        <v>18.720000000000002</v>
      </c>
      <c r="AB30" s="11">
        <f>[26]Janeiro!$H$31</f>
        <v>15.120000000000001</v>
      </c>
      <c r="AC30" s="11">
        <f>[26]Janeiro!$H$32</f>
        <v>19.8</v>
      </c>
      <c r="AD30" s="11">
        <f>[26]Janeiro!$H$33</f>
        <v>13.68</v>
      </c>
      <c r="AE30" s="11">
        <f>[26]Janeiro!$H$34</f>
        <v>9</v>
      </c>
      <c r="AF30" s="11">
        <f>[26]Janeiro!$H$35</f>
        <v>13.68</v>
      </c>
      <c r="AG30" s="15">
        <f>MAX(B30:AF30)</f>
        <v>21.6</v>
      </c>
      <c r="AH30" s="126">
        <f t="shared" si="13"/>
        <v>14.051612903225811</v>
      </c>
      <c r="AL30" t="s">
        <v>47</v>
      </c>
    </row>
    <row r="31" spans="1:38" x14ac:dyDescent="0.2">
      <c r="A31" s="58" t="s">
        <v>172</v>
      </c>
      <c r="B31" s="11">
        <f>[27]Janeiro!$H$5</f>
        <v>18.36</v>
      </c>
      <c r="C31" s="11">
        <f>[27]Janeiro!$H$6</f>
        <v>24.48</v>
      </c>
      <c r="D31" s="11">
        <f>[27]Janeiro!$H$7</f>
        <v>25.2</v>
      </c>
      <c r="E31" s="11">
        <f>[27]Janeiro!$H$8</f>
        <v>19.440000000000001</v>
      </c>
      <c r="F31" s="11">
        <f>[27]Janeiro!$H$9</f>
        <v>28.8</v>
      </c>
      <c r="G31" s="11">
        <f>[27]Janeiro!$H$10</f>
        <v>23.759999999999998</v>
      </c>
      <c r="H31" s="11">
        <f>[27]Janeiro!$H$11</f>
        <v>29.16</v>
      </c>
      <c r="I31" s="11">
        <f>[27]Janeiro!$H$12</f>
        <v>23.759999999999998</v>
      </c>
      <c r="J31" s="11">
        <f>[27]Janeiro!$H$13</f>
        <v>20.88</v>
      </c>
      <c r="K31" s="11">
        <f>[27]Janeiro!$H$14</f>
        <v>20.88</v>
      </c>
      <c r="L31" s="11">
        <f>[27]Janeiro!$H$15</f>
        <v>19.440000000000001</v>
      </c>
      <c r="M31" s="11">
        <f>[27]Janeiro!$H$16</f>
        <v>20.88</v>
      </c>
      <c r="N31" s="11">
        <f>[27]Janeiro!$H$17</f>
        <v>15.120000000000001</v>
      </c>
      <c r="O31" s="11">
        <f>[27]Janeiro!$H$18</f>
        <v>16.2</v>
      </c>
      <c r="P31" s="11">
        <f>[27]Janeiro!$H$19</f>
        <v>30.240000000000002</v>
      </c>
      <c r="Q31" s="11">
        <f>[27]Janeiro!$H$20</f>
        <v>21.240000000000002</v>
      </c>
      <c r="R31" s="11">
        <f>[27]Janeiro!$H$21</f>
        <v>22.32</v>
      </c>
      <c r="S31" s="11">
        <f>[27]Janeiro!$H$22</f>
        <v>24.12</v>
      </c>
      <c r="T31" s="11">
        <f>[27]Janeiro!$H$23</f>
        <v>21.6</v>
      </c>
      <c r="U31" s="11">
        <f>[27]Janeiro!$H$24</f>
        <v>17.28</v>
      </c>
      <c r="V31" s="11">
        <f>[27]Janeiro!$H$25</f>
        <v>12.96</v>
      </c>
      <c r="W31" s="11">
        <f>[27]Janeiro!$H$26</f>
        <v>15.48</v>
      </c>
      <c r="X31" s="11">
        <f>[27]Janeiro!$H$27</f>
        <v>16.2</v>
      </c>
      <c r="Y31" s="11">
        <f>[27]Janeiro!$H$28</f>
        <v>21.240000000000002</v>
      </c>
      <c r="Z31" s="11">
        <f>[27]Janeiro!$H$29</f>
        <v>15.48</v>
      </c>
      <c r="AA31" s="11">
        <f>[27]Janeiro!$H$30</f>
        <v>19.440000000000001</v>
      </c>
      <c r="AB31" s="11">
        <f>[27]Janeiro!$H$31</f>
        <v>21.240000000000002</v>
      </c>
      <c r="AC31" s="11">
        <f>[27]Janeiro!$H$32</f>
        <v>30.6</v>
      </c>
      <c r="AD31" s="11">
        <f>[27]Janeiro!$H$33</f>
        <v>24.48</v>
      </c>
      <c r="AE31" s="11">
        <f>[27]Janeiro!$H$34</f>
        <v>18.36</v>
      </c>
      <c r="AF31" s="11">
        <f>[27]Janeiro!$H$35</f>
        <v>28.08</v>
      </c>
      <c r="AG31" s="93">
        <f>MAX(B31:AF31)</f>
        <v>30.6</v>
      </c>
      <c r="AH31" s="116">
        <f t="shared" si="13"/>
        <v>21.507096774193553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[28]Janeiro!$H$5</f>
        <v>0</v>
      </c>
      <c r="C32" s="11">
        <f>[28]Janeiro!$H$6</f>
        <v>0</v>
      </c>
      <c r="D32" s="11">
        <f>[28]Janeiro!$H$7</f>
        <v>0.72000000000000008</v>
      </c>
      <c r="E32" s="11">
        <f>[28]Janeiro!$H$8</f>
        <v>3.9600000000000004</v>
      </c>
      <c r="F32" s="11">
        <f>[28]Janeiro!$H$9</f>
        <v>15.120000000000001</v>
      </c>
      <c r="G32" s="11">
        <f>[28]Janeiro!$H$10</f>
        <v>1.08</v>
      </c>
      <c r="H32" s="11">
        <f>[28]Janeiro!$H$11</f>
        <v>15.120000000000001</v>
      </c>
      <c r="I32" s="11">
        <f>[28]Janeiro!$H$12</f>
        <v>1.4400000000000002</v>
      </c>
      <c r="J32" s="11">
        <f>[28]Janeiro!$H$13</f>
        <v>17.64</v>
      </c>
      <c r="K32" s="11">
        <f>[28]Janeiro!$H$14</f>
        <v>2.16</v>
      </c>
      <c r="L32" s="11">
        <f>[28]Janeiro!$H$15</f>
        <v>4.32</v>
      </c>
      <c r="M32" s="11">
        <f>[28]Janeiro!$H$16</f>
        <v>7.9200000000000008</v>
      </c>
      <c r="N32" s="11">
        <f>[28]Janeiro!$H$17</f>
        <v>3.6</v>
      </c>
      <c r="O32" s="11">
        <f>[28]Janeiro!$H$18</f>
        <v>0</v>
      </c>
      <c r="P32" s="11">
        <f>[28]Janeiro!$H$19</f>
        <v>0.36000000000000004</v>
      </c>
      <c r="Q32" s="11">
        <f>[28]Janeiro!$H$20</f>
        <v>1.4400000000000002</v>
      </c>
      <c r="R32" s="11">
        <f>[28]Janeiro!$H$21</f>
        <v>0.36000000000000004</v>
      </c>
      <c r="S32" s="11">
        <f>[28]Janeiro!$H$22</f>
        <v>3.9600000000000004</v>
      </c>
      <c r="T32" s="11">
        <f>[28]Janeiro!$H$23</f>
        <v>8.64</v>
      </c>
      <c r="U32" s="11">
        <f>[28]Janeiro!$H$24</f>
        <v>0</v>
      </c>
      <c r="V32" s="11">
        <f>[28]Janeiro!$H$25</f>
        <v>0</v>
      </c>
      <c r="W32" s="11">
        <f>[28]Janeiro!$H$26</f>
        <v>0.36000000000000004</v>
      </c>
      <c r="X32" s="11">
        <f>[28]Janeiro!$H$27</f>
        <v>0.72000000000000008</v>
      </c>
      <c r="Y32" s="11">
        <f>[28]Janeiro!$H$28</f>
        <v>23.759999999999998</v>
      </c>
      <c r="Z32" s="11">
        <f>[28]Janeiro!$H$29</f>
        <v>2.16</v>
      </c>
      <c r="AA32" s="11">
        <f>[28]Janeiro!$H$30</f>
        <v>3.6</v>
      </c>
      <c r="AB32" s="11">
        <f>[28]Janeiro!$H$31</f>
        <v>0</v>
      </c>
      <c r="AC32" s="11">
        <f>[28]Janeiro!$H$32</f>
        <v>0.72000000000000008</v>
      </c>
      <c r="AD32" s="11">
        <f>[28]Janeiro!$H$33</f>
        <v>0.72000000000000008</v>
      </c>
      <c r="AE32" s="11">
        <f>[28]Janeiro!$H$34</f>
        <v>0.72000000000000008</v>
      </c>
      <c r="AF32" s="11">
        <f>[28]Janeiro!$H$35</f>
        <v>23.759999999999998</v>
      </c>
      <c r="AG32" s="15">
        <f>MAX(B32:AF32)</f>
        <v>23.759999999999998</v>
      </c>
      <c r="AH32" s="126">
        <f t="shared" ref="AH32:AH36" si="14">AVERAGE(B32:AF32)</f>
        <v>4.6567741935483857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[29]Janeiro!$H$5</f>
        <v>9.3600000000000012</v>
      </c>
      <c r="C33" s="11">
        <f>[29]Janeiro!$H$6</f>
        <v>11.879999999999999</v>
      </c>
      <c r="D33" s="11">
        <f>[29]Janeiro!$H$7</f>
        <v>13.32</v>
      </c>
      <c r="E33" s="11">
        <f>[29]Janeiro!$H$8</f>
        <v>11.16</v>
      </c>
      <c r="F33" s="11">
        <f>[29]Janeiro!$H$9</f>
        <v>7.2</v>
      </c>
      <c r="G33" s="11">
        <f>[29]Janeiro!$H$10</f>
        <v>12.24</v>
      </c>
      <c r="H33" s="11">
        <f>[29]Janeiro!$H$11</f>
        <v>12.96</v>
      </c>
      <c r="I33" s="11">
        <f>[29]Janeiro!$H$12</f>
        <v>12.96</v>
      </c>
      <c r="J33" s="11">
        <f>[29]Janeiro!$H$13</f>
        <v>11.879999999999999</v>
      </c>
      <c r="K33" s="11">
        <f>[29]Janeiro!$H$14</f>
        <v>13.32</v>
      </c>
      <c r="L33" s="11">
        <f>[29]Janeiro!$H$15</f>
        <v>8.64</v>
      </c>
      <c r="M33" s="11">
        <f>[29]Janeiro!$H$16</f>
        <v>10.8</v>
      </c>
      <c r="N33" s="11">
        <f>[29]Janeiro!$H$17</f>
        <v>14.04</v>
      </c>
      <c r="O33" s="11">
        <f>[29]Janeiro!$H$18</f>
        <v>10.08</v>
      </c>
      <c r="P33" s="11">
        <f>[29]Janeiro!$H$19</f>
        <v>12.6</v>
      </c>
      <c r="Q33" s="11">
        <f>[29]Janeiro!$H$20</f>
        <v>11.520000000000001</v>
      </c>
      <c r="R33" s="11">
        <f>[29]Janeiro!$H$21</f>
        <v>13.68</v>
      </c>
      <c r="S33" s="11">
        <f>[29]Janeiro!$H$22</f>
        <v>10.8</v>
      </c>
      <c r="T33" s="11">
        <f>[29]Janeiro!$H$23</f>
        <v>6.12</v>
      </c>
      <c r="U33" s="11">
        <f>[29]Janeiro!$H$24</f>
        <v>10.8</v>
      </c>
      <c r="V33" s="11">
        <f>[29]Janeiro!$H$25</f>
        <v>9.7200000000000006</v>
      </c>
      <c r="W33" s="11">
        <f>[29]Janeiro!$H$26</f>
        <v>9.7200000000000006</v>
      </c>
      <c r="X33" s="11">
        <f>[29]Janeiro!$H$27</f>
        <v>8.64</v>
      </c>
      <c r="Y33" s="11">
        <f>[29]Janeiro!$H$28</f>
        <v>6.48</v>
      </c>
      <c r="Z33" s="11">
        <f>[29]Janeiro!$H$29</f>
        <v>9.7200000000000006</v>
      </c>
      <c r="AA33" s="11">
        <f>[29]Janeiro!$H$30</f>
        <v>13.32</v>
      </c>
      <c r="AB33" s="11">
        <f>[29]Janeiro!$H$31</f>
        <v>14.04</v>
      </c>
      <c r="AC33" s="11">
        <f>[29]Janeiro!$H$32</f>
        <v>16.920000000000002</v>
      </c>
      <c r="AD33" s="11">
        <f>[29]Janeiro!$H$33</f>
        <v>11.16</v>
      </c>
      <c r="AE33" s="11">
        <f>[29]Janeiro!$H$34</f>
        <v>11.16</v>
      </c>
      <c r="AF33" s="11">
        <f>[29]Janeiro!$H$35</f>
        <v>10.08</v>
      </c>
      <c r="AG33" s="15">
        <f>MAX(B33:AF33)</f>
        <v>16.920000000000002</v>
      </c>
      <c r="AH33" s="126">
        <f t="shared" si="14"/>
        <v>11.171612903225812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[30]Janeiro!$H$5</f>
        <v>15.840000000000002</v>
      </c>
      <c r="C34" s="11">
        <f>[30]Janeiro!$H$6</f>
        <v>20.88</v>
      </c>
      <c r="D34" s="11">
        <f>[30]Janeiro!$H$7</f>
        <v>19.440000000000001</v>
      </c>
      <c r="E34" s="11">
        <f>[30]Janeiro!$H$8</f>
        <v>39.24</v>
      </c>
      <c r="F34" s="11">
        <f>[30]Janeiro!$H$9</f>
        <v>18.36</v>
      </c>
      <c r="G34" s="11">
        <f>[30]Janeiro!$H$10</f>
        <v>29.52</v>
      </c>
      <c r="H34" s="11">
        <f>[30]Janeiro!$H$11</f>
        <v>35.28</v>
      </c>
      <c r="I34" s="11">
        <f>[30]Janeiro!$H$12</f>
        <v>19.079999999999998</v>
      </c>
      <c r="J34" s="11">
        <f>[30]Janeiro!$H$13</f>
        <v>40.680000000000007</v>
      </c>
      <c r="K34" s="11">
        <f>[30]Janeiro!$H$14</f>
        <v>15.48</v>
      </c>
      <c r="L34" s="11">
        <f>[30]Janeiro!$H$15</f>
        <v>14.76</v>
      </c>
      <c r="M34" s="11">
        <f>[30]Janeiro!$H$16</f>
        <v>15.840000000000002</v>
      </c>
      <c r="N34" s="11">
        <f>[30]Janeiro!$H$17</f>
        <v>24.48</v>
      </c>
      <c r="O34" s="11">
        <f>[30]Janeiro!$H$18</f>
        <v>14.76</v>
      </c>
      <c r="P34" s="11">
        <f>[30]Janeiro!$H$19</f>
        <v>23.400000000000002</v>
      </c>
      <c r="Q34" s="11">
        <f>[30]Janeiro!$H$20</f>
        <v>17.64</v>
      </c>
      <c r="R34" s="11">
        <f>[30]Janeiro!$H$21</f>
        <v>18</v>
      </c>
      <c r="S34" s="11">
        <f>[30]Janeiro!$H$22</f>
        <v>19.440000000000001</v>
      </c>
      <c r="T34" s="11">
        <f>[30]Janeiro!$H$23</f>
        <v>14.76</v>
      </c>
      <c r="U34" s="11">
        <f>[30]Janeiro!$H$24</f>
        <v>12.96</v>
      </c>
      <c r="V34" s="11">
        <f>[30]Janeiro!$H$25</f>
        <v>11.879999999999999</v>
      </c>
      <c r="W34" s="11">
        <f>[30]Janeiro!$H$26</f>
        <v>12.24</v>
      </c>
      <c r="X34" s="11">
        <f>[30]Janeiro!$H$27</f>
        <v>32.4</v>
      </c>
      <c r="Y34" s="11">
        <f>[30]Janeiro!$H$28</f>
        <v>33.840000000000003</v>
      </c>
      <c r="Z34" s="11">
        <f>[30]Janeiro!$H$29</f>
        <v>16.559999999999999</v>
      </c>
      <c r="AA34" s="11">
        <f>[30]Janeiro!$H$30</f>
        <v>16.559999999999999</v>
      </c>
      <c r="AB34" s="11">
        <f>[30]Janeiro!$H$31</f>
        <v>23.400000000000002</v>
      </c>
      <c r="AC34" s="11">
        <f>[30]Janeiro!$H$32</f>
        <v>25.56</v>
      </c>
      <c r="AD34" s="11">
        <f>[30]Janeiro!$H$33</f>
        <v>18</v>
      </c>
      <c r="AE34" s="11">
        <f>[30]Janeiro!$H$34</f>
        <v>14.04</v>
      </c>
      <c r="AF34" s="11">
        <f>[30]Janeiro!$H$35</f>
        <v>11.16</v>
      </c>
      <c r="AG34" s="15">
        <f>MAX(B34:AF34)</f>
        <v>40.680000000000007</v>
      </c>
      <c r="AH34" s="126">
        <f t="shared" si="14"/>
        <v>20.821935483870956</v>
      </c>
      <c r="AK34" t="s">
        <v>47</v>
      </c>
    </row>
    <row r="35" spans="1:38" x14ac:dyDescent="0.2">
      <c r="A35" s="58" t="s">
        <v>173</v>
      </c>
      <c r="B35" s="11">
        <f>[31]Janeiro!$H$5</f>
        <v>12.24</v>
      </c>
      <c r="C35" s="11">
        <f>[31]Janeiro!$H$6</f>
        <v>21.6</v>
      </c>
      <c r="D35" s="11">
        <f>[31]Janeiro!$H$7</f>
        <v>16.920000000000002</v>
      </c>
      <c r="E35" s="11">
        <f>[31]Janeiro!$H$8</f>
        <v>15.840000000000002</v>
      </c>
      <c r="F35" s="11">
        <f>[31]Janeiro!$H$9</f>
        <v>10.8</v>
      </c>
      <c r="G35" s="11">
        <f>[31]Janeiro!$H$10</f>
        <v>20.16</v>
      </c>
      <c r="H35" s="11">
        <f>[31]Janeiro!$H$11</f>
        <v>21.240000000000002</v>
      </c>
      <c r="I35" s="11">
        <f>[31]Janeiro!$H$12</f>
        <v>17.64</v>
      </c>
      <c r="J35" s="11">
        <f>[31]Janeiro!$H$13</f>
        <v>17.28</v>
      </c>
      <c r="K35" s="11">
        <f>[31]Janeiro!$H$14</f>
        <v>12.24</v>
      </c>
      <c r="L35" s="11">
        <f>[31]Janeiro!$H$15</f>
        <v>14.04</v>
      </c>
      <c r="M35" s="11">
        <f>[31]Janeiro!$H$16</f>
        <v>19.079999999999998</v>
      </c>
      <c r="N35" s="11">
        <f>[31]Janeiro!$H$17</f>
        <v>16.559999999999999</v>
      </c>
      <c r="O35" s="11">
        <f>[31]Janeiro!$H$18</f>
        <v>10.8</v>
      </c>
      <c r="P35" s="11">
        <f>[31]Janeiro!$H$19</f>
        <v>26.64</v>
      </c>
      <c r="Q35" s="11">
        <f>[31]Janeiro!$H$20</f>
        <v>11.879999999999999</v>
      </c>
      <c r="R35" s="11">
        <f>[31]Janeiro!$H$21</f>
        <v>10.44</v>
      </c>
      <c r="S35" s="11">
        <f>[31]Janeiro!$H$22</f>
        <v>16.920000000000002</v>
      </c>
      <c r="T35" s="11">
        <f>[31]Janeiro!$H$23</f>
        <v>11.879999999999999</v>
      </c>
      <c r="U35" s="11">
        <f>[31]Janeiro!$H$24</f>
        <v>12.96</v>
      </c>
      <c r="V35" s="11">
        <f>[31]Janeiro!$H$25</f>
        <v>11.879999999999999</v>
      </c>
      <c r="W35" s="11">
        <f>[31]Janeiro!$H$26</f>
        <v>10.08</v>
      </c>
      <c r="X35" s="11">
        <f>[31]Janeiro!$H$27</f>
        <v>11.879999999999999</v>
      </c>
      <c r="Y35" s="11">
        <f>[31]Janeiro!$H$28</f>
        <v>11.879999999999999</v>
      </c>
      <c r="Z35" s="11">
        <f>[31]Janeiro!$H$29</f>
        <v>16.559999999999999</v>
      </c>
      <c r="AA35" s="11">
        <f>[31]Janeiro!$H$30</f>
        <v>14.4</v>
      </c>
      <c r="AB35" s="11">
        <f>[31]Janeiro!$H$31</f>
        <v>23.040000000000003</v>
      </c>
      <c r="AC35" s="11">
        <f>[31]Janeiro!$H$32</f>
        <v>21.6</v>
      </c>
      <c r="AD35" s="11">
        <f>[31]Janeiro!$H$33</f>
        <v>13.32</v>
      </c>
      <c r="AE35" s="11">
        <f>[31]Janeiro!$H$34</f>
        <v>10.44</v>
      </c>
      <c r="AF35" s="11">
        <f>[31]Janeiro!$H$35</f>
        <v>10.44</v>
      </c>
      <c r="AG35" s="93">
        <f t="shared" ref="AG35:AG36" si="15">MAX(B35:AF35)</f>
        <v>26.64</v>
      </c>
      <c r="AH35" s="116">
        <f t="shared" si="14"/>
        <v>15.247741935483869</v>
      </c>
      <c r="AK35" t="s">
        <v>47</v>
      </c>
    </row>
    <row r="36" spans="1:38" x14ac:dyDescent="0.2">
      <c r="A36" s="58" t="s">
        <v>144</v>
      </c>
      <c r="B36" s="11">
        <f>[32]Janeiro!$H$5</f>
        <v>18.36</v>
      </c>
      <c r="C36" s="11">
        <f>[32]Janeiro!$H$6</f>
        <v>30.96</v>
      </c>
      <c r="D36" s="11">
        <f>[32]Janeiro!$H$7</f>
        <v>17.64</v>
      </c>
      <c r="E36" s="11">
        <f>[32]Janeiro!$H$8</f>
        <v>25.92</v>
      </c>
      <c r="F36" s="11">
        <f>[32]Janeiro!$H$9</f>
        <v>23.040000000000003</v>
      </c>
      <c r="G36" s="11">
        <f>[32]Janeiro!$H$10</f>
        <v>15.120000000000001</v>
      </c>
      <c r="H36" s="11">
        <f>[32]Janeiro!$H$11</f>
        <v>22.32</v>
      </c>
      <c r="I36" s="11">
        <f>[32]Janeiro!$H$12</f>
        <v>14.76</v>
      </c>
      <c r="J36" s="11">
        <f>[32]Janeiro!$H$13</f>
        <v>19.8</v>
      </c>
      <c r="K36" s="11">
        <f>[32]Janeiro!$H$14</f>
        <v>15.120000000000001</v>
      </c>
      <c r="L36" s="11">
        <f>[32]Janeiro!$H$15</f>
        <v>13.68</v>
      </c>
      <c r="M36" s="11">
        <f>[32]Janeiro!$H$16</f>
        <v>17.28</v>
      </c>
      <c r="N36" s="11">
        <f>[32]Janeiro!$H$17</f>
        <v>14.4</v>
      </c>
      <c r="O36" s="11">
        <f>[32]Janeiro!$H$18</f>
        <v>11.520000000000001</v>
      </c>
      <c r="P36" s="11">
        <f>[32]Janeiro!$H$19</f>
        <v>14.76</v>
      </c>
      <c r="Q36" s="11">
        <f>[32]Janeiro!$H$20</f>
        <v>14.4</v>
      </c>
      <c r="R36" s="11">
        <f>[32]Janeiro!$H$21</f>
        <v>15.840000000000002</v>
      </c>
      <c r="S36" s="11">
        <f>[32]Janeiro!$H$22</f>
        <v>23.759999999999998</v>
      </c>
      <c r="T36" s="11">
        <f>[32]Janeiro!$H$23</f>
        <v>16.920000000000002</v>
      </c>
      <c r="U36" s="11">
        <f>[32]Janeiro!$H$24</f>
        <v>11.879999999999999</v>
      </c>
      <c r="V36" s="11">
        <f>[32]Janeiro!$H$25</f>
        <v>10.8</v>
      </c>
      <c r="W36" s="11">
        <f>[32]Janeiro!$H$26</f>
        <v>9</v>
      </c>
      <c r="X36" s="11">
        <f>[32]Janeiro!$H$27</f>
        <v>16.2</v>
      </c>
      <c r="Y36" s="11">
        <f>[32]Janeiro!$H$28</f>
        <v>17.64</v>
      </c>
      <c r="Z36" s="11">
        <f>[32]Janeiro!$H$29</f>
        <v>12.6</v>
      </c>
      <c r="AA36" s="11">
        <f>[32]Janeiro!$H$30</f>
        <v>19.440000000000001</v>
      </c>
      <c r="AB36" s="11">
        <f>[32]Janeiro!$H$31</f>
        <v>25.2</v>
      </c>
      <c r="AC36" s="11">
        <f>[32]Janeiro!$H$32</f>
        <v>21.96</v>
      </c>
      <c r="AD36" s="11">
        <f>[32]Janeiro!$H$33</f>
        <v>12.24</v>
      </c>
      <c r="AE36" s="11">
        <f>[32]Janeiro!$H$34</f>
        <v>11.16</v>
      </c>
      <c r="AF36" s="11">
        <f>[32]Janeiro!$H$35</f>
        <v>9</v>
      </c>
      <c r="AG36" s="93">
        <f t="shared" si="15"/>
        <v>30.96</v>
      </c>
      <c r="AH36" s="116">
        <f t="shared" si="14"/>
        <v>16.861935483870965</v>
      </c>
      <c r="AK36" t="s">
        <v>47</v>
      </c>
    </row>
    <row r="37" spans="1:38" x14ac:dyDescent="0.2">
      <c r="A37" s="58" t="s">
        <v>14</v>
      </c>
      <c r="B37" s="11">
        <f>[33]Janeiro!$H$5</f>
        <v>16.2</v>
      </c>
      <c r="C37" s="11">
        <f>[33]Janeiro!$H$6</f>
        <v>13.32</v>
      </c>
      <c r="D37" s="11">
        <f>[33]Janeiro!$H$7</f>
        <v>8.64</v>
      </c>
      <c r="E37" s="11">
        <f>[33]Janeiro!$H$8</f>
        <v>11.879999999999999</v>
      </c>
      <c r="F37" s="11">
        <f>[33]Janeiro!$H$9</f>
        <v>11.879999999999999</v>
      </c>
      <c r="G37" s="11">
        <f>[33]Janeiro!$H$10</f>
        <v>16.559999999999999</v>
      </c>
      <c r="H37" s="11">
        <f>[33]Janeiro!$H$11</f>
        <v>16.920000000000002</v>
      </c>
      <c r="I37" s="11">
        <f>[33]Janeiro!$H$12</f>
        <v>2.16</v>
      </c>
      <c r="J37" s="11">
        <f>[33]Janeiro!$H$13</f>
        <v>10.8</v>
      </c>
      <c r="K37" s="11">
        <f>[33]Janeiro!$H$14</f>
        <v>14.04</v>
      </c>
      <c r="L37" s="11">
        <f>[33]Janeiro!$H$15</f>
        <v>16.2</v>
      </c>
      <c r="M37" s="11">
        <f>[33]Janeiro!$H$16</f>
        <v>3.24</v>
      </c>
      <c r="N37" s="11">
        <f>[33]Janeiro!$H$17</f>
        <v>10.44</v>
      </c>
      <c r="O37" s="11">
        <f>[33]Janeiro!$H$18</f>
        <v>10.08</v>
      </c>
      <c r="P37" s="11">
        <f>[33]Janeiro!$H$19</f>
        <v>1.08</v>
      </c>
      <c r="Q37" s="11">
        <f>[33]Janeiro!$H$20</f>
        <v>31.319999999999997</v>
      </c>
      <c r="R37" s="11">
        <f>[33]Janeiro!$H$21</f>
        <v>12.96</v>
      </c>
      <c r="S37" s="11">
        <f>[33]Janeiro!$H$22</f>
        <v>21.240000000000002</v>
      </c>
      <c r="T37" s="11">
        <f>[33]Janeiro!$H$23</f>
        <v>13.32</v>
      </c>
      <c r="U37" s="11">
        <f>[33]Janeiro!$H$24</f>
        <v>14.4</v>
      </c>
      <c r="V37" s="11">
        <f>[33]Janeiro!$H$25</f>
        <v>14.76</v>
      </c>
      <c r="W37" s="11">
        <f>[33]Janeiro!$H$26</f>
        <v>11.879999999999999</v>
      </c>
      <c r="X37" s="11">
        <f>[33]Janeiro!$H$27</f>
        <v>13.68</v>
      </c>
      <c r="Y37" s="11">
        <f>[33]Janeiro!$H$28</f>
        <v>21.96</v>
      </c>
      <c r="Z37" s="11">
        <f>[33]Janeiro!$H$29</f>
        <v>15.120000000000001</v>
      </c>
      <c r="AA37" s="11">
        <f>[33]Janeiro!$H$30</f>
        <v>20.52</v>
      </c>
      <c r="AB37" s="11">
        <f>[33]Janeiro!$H$31</f>
        <v>21.6</v>
      </c>
      <c r="AC37" s="11">
        <f>[33]Janeiro!$H$32</f>
        <v>21.240000000000002</v>
      </c>
      <c r="AD37" s="11">
        <f>[33]Janeiro!$H$33</f>
        <v>13.68</v>
      </c>
      <c r="AE37" s="11">
        <f>[33]Janeiro!$H$34</f>
        <v>15.840000000000002</v>
      </c>
      <c r="AF37" s="11">
        <f>[33]Janeiro!$H$35</f>
        <v>17.64</v>
      </c>
      <c r="AG37" s="15">
        <f>MAX(B37:AF37)</f>
        <v>31.319999999999997</v>
      </c>
      <c r="AH37" s="126">
        <f t="shared" ref="AH37:AH38" si="16">AVERAGE(B37:AF37)</f>
        <v>14.341935483870966</v>
      </c>
      <c r="AK37" t="s">
        <v>47</v>
      </c>
    </row>
    <row r="38" spans="1:38" x14ac:dyDescent="0.2">
      <c r="A38" s="58" t="s">
        <v>174</v>
      </c>
      <c r="B38" s="11">
        <f>[34]Janeiro!$H$5</f>
        <v>12.24</v>
      </c>
      <c r="C38" s="11">
        <f>[34]Janeiro!$H$6</f>
        <v>9</v>
      </c>
      <c r="D38" s="11">
        <f>[34]Janeiro!$H$7</f>
        <v>7.5600000000000005</v>
      </c>
      <c r="E38" s="11">
        <f>[34]Janeiro!$H$8</f>
        <v>12.6</v>
      </c>
      <c r="F38" s="11">
        <f>[34]Janeiro!$H$9</f>
        <v>14.04</v>
      </c>
      <c r="G38" s="11">
        <f>[34]Janeiro!$H$10</f>
        <v>20.88</v>
      </c>
      <c r="H38" s="11">
        <f>[34]Janeiro!$H$11</f>
        <v>16.2</v>
      </c>
      <c r="I38" s="11">
        <f>[34]Janeiro!$H$12</f>
        <v>6.48</v>
      </c>
      <c r="J38" s="11">
        <f>[34]Janeiro!$H$13</f>
        <v>7.5600000000000005</v>
      </c>
      <c r="K38" s="11">
        <f>[34]Janeiro!$H$14</f>
        <v>6.84</v>
      </c>
      <c r="L38" s="11">
        <f>[34]Janeiro!$H$15</f>
        <v>11.520000000000001</v>
      </c>
      <c r="M38" s="11">
        <f>[34]Janeiro!$H$16</f>
        <v>6.84</v>
      </c>
      <c r="N38" s="11">
        <f>[34]Janeiro!$H$17</f>
        <v>20.52</v>
      </c>
      <c r="O38" s="11">
        <f>[34]Janeiro!$H$18</f>
        <v>5.7600000000000007</v>
      </c>
      <c r="P38" s="11">
        <f>[34]Janeiro!$H$19</f>
        <v>7.9200000000000008</v>
      </c>
      <c r="Q38" s="11">
        <f>[34]Janeiro!$H$20</f>
        <v>9.7200000000000006</v>
      </c>
      <c r="R38" s="11">
        <f>[34]Janeiro!$H$21</f>
        <v>7.5600000000000005</v>
      </c>
      <c r="S38" s="11">
        <f>[34]Janeiro!$H$22</f>
        <v>18.720000000000002</v>
      </c>
      <c r="T38" s="11">
        <f>[34]Janeiro!$H$23</f>
        <v>14.04</v>
      </c>
      <c r="U38" s="11">
        <f>[34]Janeiro!$H$24</f>
        <v>9</v>
      </c>
      <c r="V38" s="11">
        <f>[34]Janeiro!$H$25</f>
        <v>25.2</v>
      </c>
      <c r="W38" s="11">
        <f>[34]Janeiro!$H$26</f>
        <v>7.2</v>
      </c>
      <c r="X38" s="11">
        <f>[34]Janeiro!$H$27</f>
        <v>26.64</v>
      </c>
      <c r="Y38" s="11">
        <f>[34]Janeiro!$H$28</f>
        <v>14.04</v>
      </c>
      <c r="Z38" s="11">
        <f>[34]Janeiro!$H$29</f>
        <v>21.240000000000002</v>
      </c>
      <c r="AA38" s="11">
        <f>[34]Janeiro!$H$30</f>
        <v>10.44</v>
      </c>
      <c r="AB38" s="11">
        <f>[34]Janeiro!$H$31</f>
        <v>12.24</v>
      </c>
      <c r="AC38" s="11">
        <f>[34]Janeiro!$H$32</f>
        <v>13.32</v>
      </c>
      <c r="AD38" s="11">
        <f>[34]Janeiro!$H$33</f>
        <v>12.6</v>
      </c>
      <c r="AE38" s="11">
        <f>[34]Janeiro!$H$34</f>
        <v>7.2</v>
      </c>
      <c r="AF38" s="11">
        <f>[34]Janeiro!$H$35</f>
        <v>6.84</v>
      </c>
      <c r="AG38" s="93">
        <f t="shared" ref="AG38" si="17">MAX(B38:AF38)</f>
        <v>26.64</v>
      </c>
      <c r="AH38" s="116">
        <f t="shared" si="16"/>
        <v>12.321290322580644</v>
      </c>
    </row>
    <row r="39" spans="1:38" x14ac:dyDescent="0.2">
      <c r="A39" s="58" t="s">
        <v>15</v>
      </c>
      <c r="B39" s="11">
        <f>[35]Janeiro!$H$5</f>
        <v>11.520000000000001</v>
      </c>
      <c r="C39" s="11">
        <f>[35]Janeiro!$H$6</f>
        <v>12.24</v>
      </c>
      <c r="D39" s="11">
        <f>[35]Janeiro!$H$7</f>
        <v>25.92</v>
      </c>
      <c r="E39" s="11">
        <f>[35]Janeiro!$H$8</f>
        <v>17.64</v>
      </c>
      <c r="F39" s="11">
        <f>[35]Janeiro!$H$9</f>
        <v>14.76</v>
      </c>
      <c r="G39" s="11">
        <f>[35]Janeiro!$H$10</f>
        <v>13.68</v>
      </c>
      <c r="H39" s="11">
        <f>[35]Janeiro!$H$11</f>
        <v>19.079999999999998</v>
      </c>
      <c r="I39" s="11">
        <f>[35]Janeiro!$H$12</f>
        <v>18.720000000000002</v>
      </c>
      <c r="J39" s="11">
        <f>[35]Janeiro!$H$13</f>
        <v>15.120000000000001</v>
      </c>
      <c r="K39" s="11">
        <f>[35]Janeiro!$H$14</f>
        <v>19.440000000000001</v>
      </c>
      <c r="L39" s="11">
        <f>[35]Janeiro!$H$15</f>
        <v>18.36</v>
      </c>
      <c r="M39" s="11">
        <f>[35]Janeiro!$H$16</f>
        <v>14.04</v>
      </c>
      <c r="N39" s="11">
        <f>[35]Janeiro!$H$17</f>
        <v>15.120000000000001</v>
      </c>
      <c r="O39" s="11">
        <f>[35]Janeiro!$H$18</f>
        <v>14.04</v>
      </c>
      <c r="P39" s="11">
        <f>[35]Janeiro!$H$19</f>
        <v>16.920000000000002</v>
      </c>
      <c r="Q39" s="11">
        <f>[35]Janeiro!$H$20</f>
        <v>14.4</v>
      </c>
      <c r="R39" s="11">
        <f>[35]Janeiro!$H$21</f>
        <v>13.68</v>
      </c>
      <c r="S39" s="11">
        <f>[35]Janeiro!$H$22</f>
        <v>16.920000000000002</v>
      </c>
      <c r="T39" s="11">
        <f>[35]Janeiro!$H$23</f>
        <v>15.840000000000002</v>
      </c>
      <c r="U39" s="11">
        <f>[35]Janeiro!$H$24</f>
        <v>11.16</v>
      </c>
      <c r="V39" s="11">
        <f>[35]Janeiro!$H$25</f>
        <v>10.08</v>
      </c>
      <c r="W39" s="11">
        <f>[35]Janeiro!$H$26</f>
        <v>10.44</v>
      </c>
      <c r="X39" s="11">
        <f>[35]Janeiro!$H$27</f>
        <v>11.879999999999999</v>
      </c>
      <c r="Y39" s="11">
        <f>[35]Janeiro!$H$28</f>
        <v>11.520000000000001</v>
      </c>
      <c r="Z39" s="11">
        <f>[35]Janeiro!$H$29</f>
        <v>11.520000000000001</v>
      </c>
      <c r="AA39" s="11">
        <f>[35]Janeiro!$H$30</f>
        <v>16.2</v>
      </c>
      <c r="AB39" s="11">
        <f>[35]Janeiro!$H$31</f>
        <v>18.36</v>
      </c>
      <c r="AC39" s="11">
        <f>[35]Janeiro!$H$32</f>
        <v>23.400000000000002</v>
      </c>
      <c r="AD39" s="11">
        <f>[35]Janeiro!$H$33</f>
        <v>10.8</v>
      </c>
      <c r="AE39" s="11">
        <f>[35]Janeiro!$H$34</f>
        <v>15.48</v>
      </c>
      <c r="AF39" s="11">
        <f>[35]Janeiro!$H$35</f>
        <v>18</v>
      </c>
      <c r="AG39" s="15">
        <f t="shared" ref="AG39:AG41" si="18">MAX(B39:AF39)</f>
        <v>25.92</v>
      </c>
      <c r="AH39" s="126">
        <f t="shared" ref="AH39:AH41" si="19">AVERAGE(B39:AF39)</f>
        <v>15.363870967741935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[36]Janeiro!$H$5</f>
        <v>10.08</v>
      </c>
      <c r="C40" s="11">
        <f>[36]Janeiro!$H$6</f>
        <v>15.120000000000001</v>
      </c>
      <c r="D40" s="11">
        <f>[36]Janeiro!$H$7</f>
        <v>12.6</v>
      </c>
      <c r="E40" s="11">
        <f>[36]Janeiro!$H$8</f>
        <v>12.6</v>
      </c>
      <c r="F40" s="11">
        <f>[36]Janeiro!$H$9</f>
        <v>10.8</v>
      </c>
      <c r="G40" s="11">
        <f>[36]Janeiro!$H$10</f>
        <v>16.2</v>
      </c>
      <c r="H40" s="11">
        <f>[36]Janeiro!$H$11</f>
        <v>14.76</v>
      </c>
      <c r="I40" s="11">
        <f>[36]Janeiro!$H$12</f>
        <v>15.48</v>
      </c>
      <c r="J40" s="11">
        <f>[36]Janeiro!$H$13</f>
        <v>14.4</v>
      </c>
      <c r="K40" s="11">
        <f>[36]Janeiro!$H$14</f>
        <v>15.48</v>
      </c>
      <c r="L40" s="11">
        <f>[36]Janeiro!$H$15</f>
        <v>13.32</v>
      </c>
      <c r="M40" s="11">
        <f>[36]Janeiro!$H$16</f>
        <v>25.92</v>
      </c>
      <c r="N40" s="11">
        <f>[36]Janeiro!$H$17</f>
        <v>15.120000000000001</v>
      </c>
      <c r="O40" s="11">
        <f>[36]Janeiro!$H$18</f>
        <v>11.520000000000001</v>
      </c>
      <c r="P40" s="11">
        <f>[36]Janeiro!$H$19</f>
        <v>16.559999999999999</v>
      </c>
      <c r="Q40" s="11">
        <f>[36]Janeiro!$H$20</f>
        <v>13.68</v>
      </c>
      <c r="R40" s="11">
        <f>[36]Janeiro!$H$21</f>
        <v>15.120000000000001</v>
      </c>
      <c r="S40" s="11">
        <f>[36]Janeiro!$H$22</f>
        <v>12.96</v>
      </c>
      <c r="T40" s="11">
        <f>[36]Janeiro!$H$23</f>
        <v>11.879999999999999</v>
      </c>
      <c r="U40" s="11">
        <f>[36]Janeiro!$H$24</f>
        <v>11.520000000000001</v>
      </c>
      <c r="V40" s="11">
        <f>[36]Janeiro!$H$25</f>
        <v>14.76</v>
      </c>
      <c r="W40" s="11">
        <f>[36]Janeiro!$H$26</f>
        <v>12.96</v>
      </c>
      <c r="X40" s="11">
        <f>[36]Janeiro!$H$27</f>
        <v>12.6</v>
      </c>
      <c r="Y40" s="11">
        <f>[36]Janeiro!$H$28</f>
        <v>16.920000000000002</v>
      </c>
      <c r="Z40" s="11">
        <f>[36]Janeiro!$H$29</f>
        <v>11.520000000000001</v>
      </c>
      <c r="AA40" s="11">
        <f>[36]Janeiro!$H$30</f>
        <v>10.44</v>
      </c>
      <c r="AB40" s="11">
        <f>[36]Janeiro!$H$31</f>
        <v>11.16</v>
      </c>
      <c r="AC40" s="11">
        <f>[36]Janeiro!$H$32</f>
        <v>15.840000000000002</v>
      </c>
      <c r="AD40" s="11">
        <f>[36]Janeiro!$H$33</f>
        <v>15.48</v>
      </c>
      <c r="AE40" s="11">
        <f>[36]Janeiro!$H$34</f>
        <v>18</v>
      </c>
      <c r="AF40" s="11">
        <f>[36]Janeiro!$H$35</f>
        <v>13.32</v>
      </c>
      <c r="AG40" s="15">
        <f t="shared" si="18"/>
        <v>25.92</v>
      </c>
      <c r="AH40" s="126">
        <f t="shared" si="19"/>
        <v>14.132903225806452</v>
      </c>
      <c r="AK40" t="s">
        <v>47</v>
      </c>
    </row>
    <row r="41" spans="1:38" x14ac:dyDescent="0.2">
      <c r="A41" s="58" t="s">
        <v>175</v>
      </c>
      <c r="B41" s="11">
        <f>[37]Janeiro!$H$5</f>
        <v>16.559999999999999</v>
      </c>
      <c r="C41" s="11">
        <f>[37]Janeiro!$H$6</f>
        <v>23.040000000000003</v>
      </c>
      <c r="D41" s="11">
        <f>[37]Janeiro!$H$7</f>
        <v>19.8</v>
      </c>
      <c r="E41" s="11">
        <f>[37]Janeiro!$H$8</f>
        <v>17.28</v>
      </c>
      <c r="F41" s="11">
        <f>[37]Janeiro!$H$9</f>
        <v>15.120000000000001</v>
      </c>
      <c r="G41" s="11">
        <f>[37]Janeiro!$H$10</f>
        <v>20.52</v>
      </c>
      <c r="H41" s="11">
        <f>[37]Janeiro!$H$11</f>
        <v>23.759999999999998</v>
      </c>
      <c r="I41" s="11">
        <f>[37]Janeiro!$H$12</f>
        <v>23.759999999999998</v>
      </c>
      <c r="J41" s="11">
        <f>[37]Janeiro!$H$13</f>
        <v>20.88</v>
      </c>
      <c r="K41" s="11">
        <f>[37]Janeiro!$H$14</f>
        <v>12.96</v>
      </c>
      <c r="L41" s="11">
        <f>[37]Janeiro!$H$15</f>
        <v>14.4</v>
      </c>
      <c r="M41" s="11">
        <f>[37]Janeiro!$H$16</f>
        <v>11.879999999999999</v>
      </c>
      <c r="N41" s="11">
        <f>[37]Janeiro!$H$17</f>
        <v>15.120000000000001</v>
      </c>
      <c r="O41" s="11">
        <f>[37]Janeiro!$H$18</f>
        <v>13.68</v>
      </c>
      <c r="P41" s="11">
        <f>[37]Janeiro!$H$19</f>
        <v>19.440000000000001</v>
      </c>
      <c r="Q41" s="11">
        <f>[37]Janeiro!$H$20</f>
        <v>14.04</v>
      </c>
      <c r="R41" s="11">
        <f>[37]Janeiro!$H$21</f>
        <v>14.76</v>
      </c>
      <c r="S41" s="11">
        <f>[37]Janeiro!$H$22</f>
        <v>18.36</v>
      </c>
      <c r="T41" s="11">
        <f>[37]Janeiro!$H$23</f>
        <v>16.559999999999999</v>
      </c>
      <c r="U41" s="11">
        <f>[37]Janeiro!$H$24</f>
        <v>18.36</v>
      </c>
      <c r="V41" s="11">
        <f>[37]Janeiro!$H$25</f>
        <v>10.08</v>
      </c>
      <c r="W41" s="11">
        <f>[37]Janeiro!$H$26</f>
        <v>11.520000000000001</v>
      </c>
      <c r="X41" s="11">
        <f>[37]Janeiro!$H$27</f>
        <v>13.68</v>
      </c>
      <c r="Y41" s="11">
        <f>[37]Janeiro!$H$28</f>
        <v>27.36</v>
      </c>
      <c r="Z41" s="11">
        <f>[37]Janeiro!$H$29</f>
        <v>10.8</v>
      </c>
      <c r="AA41" s="11">
        <f>[37]Janeiro!$H$30</f>
        <v>12.96</v>
      </c>
      <c r="AB41" s="11">
        <f>[37]Janeiro!$H$31</f>
        <v>18</v>
      </c>
      <c r="AC41" s="11">
        <f>[37]Janeiro!$H$32</f>
        <v>26.28</v>
      </c>
      <c r="AD41" s="11">
        <f>[37]Janeiro!$H$33</f>
        <v>13.32</v>
      </c>
      <c r="AE41" s="11">
        <f>[37]Janeiro!$H$34</f>
        <v>12.96</v>
      </c>
      <c r="AF41" s="11">
        <f>[37]Janeiro!$H$35</f>
        <v>13.68</v>
      </c>
      <c r="AG41" s="15">
        <f t="shared" si="18"/>
        <v>27.36</v>
      </c>
      <c r="AH41" s="126">
        <f t="shared" si="19"/>
        <v>16.803870967741933</v>
      </c>
      <c r="AK41" t="s">
        <v>47</v>
      </c>
    </row>
    <row r="42" spans="1:38" x14ac:dyDescent="0.2">
      <c r="A42" s="58" t="s">
        <v>17</v>
      </c>
      <c r="B42" s="11">
        <f>[38]Janeiro!$H$5</f>
        <v>12.24</v>
      </c>
      <c r="C42" s="11">
        <f>[38]Janeiro!$H$6</f>
        <v>21.6</v>
      </c>
      <c r="D42" s="11">
        <f>[38]Janeiro!$H$7</f>
        <v>21.240000000000002</v>
      </c>
      <c r="E42" s="11">
        <f>[38]Janeiro!$H$8</f>
        <v>20.52</v>
      </c>
      <c r="F42" s="11">
        <f>[38]Janeiro!$H$9</f>
        <v>19.079999999999998</v>
      </c>
      <c r="G42" s="11">
        <f>[38]Janeiro!$H$10</f>
        <v>18.36</v>
      </c>
      <c r="H42" s="11">
        <f>[38]Janeiro!$H$11</f>
        <v>30.6</v>
      </c>
      <c r="I42" s="11">
        <f>[38]Janeiro!$H$12</f>
        <v>12.6</v>
      </c>
      <c r="J42" s="11">
        <f>[38]Janeiro!$H$13</f>
        <v>36</v>
      </c>
      <c r="K42" s="11">
        <f>[38]Janeiro!$H$14</f>
        <v>17.28</v>
      </c>
      <c r="L42" s="11">
        <f>[38]Janeiro!$H$15</f>
        <v>12.96</v>
      </c>
      <c r="M42" s="11">
        <f>[38]Janeiro!$H$16</f>
        <v>12.96</v>
      </c>
      <c r="N42" s="11">
        <f>[38]Janeiro!$H$17</f>
        <v>30.96</v>
      </c>
      <c r="O42" s="11">
        <f>[38]Janeiro!$H$18</f>
        <v>15.48</v>
      </c>
      <c r="P42" s="11">
        <f>[38]Janeiro!$H$19</f>
        <v>18</v>
      </c>
      <c r="Q42" s="11">
        <f>[38]Janeiro!$H$20</f>
        <v>15.120000000000001</v>
      </c>
      <c r="R42" s="11">
        <f>[38]Janeiro!$H$21</f>
        <v>11.879999999999999</v>
      </c>
      <c r="S42" s="11">
        <f>[38]Janeiro!$H$22</f>
        <v>18</v>
      </c>
      <c r="T42" s="11">
        <f>[38]Janeiro!$H$23</f>
        <v>18</v>
      </c>
      <c r="U42" s="11">
        <f>[38]Janeiro!$H$24</f>
        <v>8.2799999999999994</v>
      </c>
      <c r="V42" s="11">
        <f>[38]Janeiro!$H$25</f>
        <v>10.44</v>
      </c>
      <c r="W42" s="11">
        <f>[38]Janeiro!$H$26</f>
        <v>10.44</v>
      </c>
      <c r="X42" s="11">
        <f>[38]Janeiro!$H$27</f>
        <v>8.2799999999999994</v>
      </c>
      <c r="Y42" s="11">
        <f>[38]Janeiro!$H$28</f>
        <v>16.559999999999999</v>
      </c>
      <c r="Z42" s="11">
        <f>[38]Janeiro!$H$29</f>
        <v>9.7200000000000006</v>
      </c>
      <c r="AA42" s="11">
        <f>[38]Janeiro!$H$30</f>
        <v>21.240000000000002</v>
      </c>
      <c r="AB42" s="11">
        <f>[38]Janeiro!$H$31</f>
        <v>22.68</v>
      </c>
      <c r="AC42" s="11">
        <f>[38]Janeiro!$H$32</f>
        <v>20.88</v>
      </c>
      <c r="AD42" s="11">
        <f>[38]Janeiro!$H$33</f>
        <v>24.48</v>
      </c>
      <c r="AE42" s="11">
        <f>[38]Janeiro!$H$34</f>
        <v>26.64</v>
      </c>
      <c r="AF42" s="11">
        <f>[38]Janeiro!$H$35</f>
        <v>7.9200000000000008</v>
      </c>
      <c r="AG42" s="15">
        <f t="shared" ref="AG42" si="20">MAX(B42:AF42)</f>
        <v>36</v>
      </c>
      <c r="AH42" s="126">
        <f t="shared" ref="AH42:AH43" si="21">AVERAGE(B42:AF42)</f>
        <v>17.756129032258062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[39]Janeiro!$H$5</f>
        <v>15.840000000000002</v>
      </c>
      <c r="C43" s="11">
        <f>[39]Janeiro!$H$6</f>
        <v>19.440000000000001</v>
      </c>
      <c r="D43" s="11">
        <f>[39]Janeiro!$H$7</f>
        <v>23.040000000000003</v>
      </c>
      <c r="E43" s="11">
        <f>[39]Janeiro!$H$8</f>
        <v>12.6</v>
      </c>
      <c r="F43" s="11">
        <f>[39]Janeiro!$H$9</f>
        <v>18.36</v>
      </c>
      <c r="G43" s="11">
        <f>[39]Janeiro!$H$10</f>
        <v>23.400000000000002</v>
      </c>
      <c r="H43" s="11">
        <f>[39]Janeiro!$H$11</f>
        <v>23.400000000000002</v>
      </c>
      <c r="I43" s="11">
        <f>[39]Janeiro!$H$12</f>
        <v>12.6</v>
      </c>
      <c r="J43" s="11">
        <f>[39]Janeiro!$H$13</f>
        <v>18.36</v>
      </c>
      <c r="K43" s="11">
        <f>[39]Janeiro!$H$14</f>
        <v>14.76</v>
      </c>
      <c r="L43" s="11">
        <f>[39]Janeiro!$H$15</f>
        <v>18</v>
      </c>
      <c r="M43" s="11">
        <f>[39]Janeiro!$H$16</f>
        <v>16.559999999999999</v>
      </c>
      <c r="N43" s="11">
        <f>[39]Janeiro!$H$17</f>
        <v>14.04</v>
      </c>
      <c r="O43" s="11">
        <f>[39]Janeiro!$H$18</f>
        <v>15.48</v>
      </c>
      <c r="P43" s="11">
        <f>[39]Janeiro!$H$19</f>
        <v>27</v>
      </c>
      <c r="Q43" s="11">
        <f>[39]Janeiro!$H$20</f>
        <v>20.88</v>
      </c>
      <c r="R43" s="11">
        <f>[39]Janeiro!$H$21</f>
        <v>19.440000000000001</v>
      </c>
      <c r="S43" s="11">
        <f>[39]Janeiro!$H$22</f>
        <v>23.759999999999998</v>
      </c>
      <c r="T43" s="11">
        <f>[39]Janeiro!$H$23</f>
        <v>24.840000000000003</v>
      </c>
      <c r="U43" s="11">
        <f>[39]Janeiro!$H$24</f>
        <v>15.840000000000002</v>
      </c>
      <c r="V43" s="11">
        <f>[39]Janeiro!$H$25</f>
        <v>13.32</v>
      </c>
      <c r="W43" s="11">
        <f>[39]Janeiro!$H$26</f>
        <v>8.64</v>
      </c>
      <c r="X43" s="11">
        <f>[39]Janeiro!$H$27</f>
        <v>14.4</v>
      </c>
      <c r="Y43" s="11">
        <f>[39]Janeiro!$H$28</f>
        <v>22.32</v>
      </c>
      <c r="Z43" s="11">
        <f>[39]Janeiro!$H$29</f>
        <v>11.520000000000001</v>
      </c>
      <c r="AA43" s="11">
        <f>[39]Janeiro!$H$30</f>
        <v>22.68</v>
      </c>
      <c r="AB43" s="11">
        <f>[39]Janeiro!$H$31</f>
        <v>28.8</v>
      </c>
      <c r="AC43" s="11">
        <f>[39]Janeiro!$H$32</f>
        <v>20.88</v>
      </c>
      <c r="AD43" s="11">
        <f>[39]Janeiro!$H$33</f>
        <v>15.48</v>
      </c>
      <c r="AE43" s="11">
        <f>[39]Janeiro!$H$34</f>
        <v>19.079999999999998</v>
      </c>
      <c r="AF43" s="11">
        <f>[39]Janeiro!$H$35</f>
        <v>13.68</v>
      </c>
      <c r="AG43" s="93">
        <f>MAX(B43:AF43)</f>
        <v>28.8</v>
      </c>
      <c r="AH43" s="116">
        <f t="shared" si="21"/>
        <v>18.336774193548386</v>
      </c>
      <c r="AL43" t="s">
        <v>47</v>
      </c>
    </row>
    <row r="44" spans="1:38" x14ac:dyDescent="0.2">
      <c r="A44" s="58" t="s">
        <v>18</v>
      </c>
      <c r="B44" s="11">
        <f>[40]Janeiro!$H$5</f>
        <v>15.120000000000001</v>
      </c>
      <c r="C44" s="11">
        <f>[40]Janeiro!$H$6</f>
        <v>19.079999999999998</v>
      </c>
      <c r="D44" s="11">
        <f>[40]Janeiro!$H$7</f>
        <v>18.36</v>
      </c>
      <c r="E44" s="11">
        <f>[40]Janeiro!$H$8</f>
        <v>20.16</v>
      </c>
      <c r="F44" s="11">
        <f>[40]Janeiro!$H$9</f>
        <v>14.76</v>
      </c>
      <c r="G44" s="11">
        <f>[40]Janeiro!$H$10</f>
        <v>15.840000000000002</v>
      </c>
      <c r="H44" s="11">
        <f>[40]Janeiro!$H$11</f>
        <v>23.759999999999998</v>
      </c>
      <c r="I44" s="11">
        <f>[40]Janeiro!$H$12</f>
        <v>12.96</v>
      </c>
      <c r="J44" s="11">
        <f>[40]Janeiro!$H$13</f>
        <v>11.16</v>
      </c>
      <c r="K44" s="11">
        <f>[40]Janeiro!$H$14</f>
        <v>13.32</v>
      </c>
      <c r="L44" s="11">
        <f>[40]Janeiro!$H$15</f>
        <v>12.6</v>
      </c>
      <c r="M44" s="11">
        <f>[40]Janeiro!$H$16</f>
        <v>10.08</v>
      </c>
      <c r="N44" s="11">
        <f>[40]Janeiro!$H$17</f>
        <v>18.36</v>
      </c>
      <c r="O44" s="11">
        <f>[40]Janeiro!$H$18</f>
        <v>15.840000000000002</v>
      </c>
      <c r="P44" s="11">
        <f>[40]Janeiro!$H$19</f>
        <v>22.32</v>
      </c>
      <c r="Q44" s="11">
        <f>[40]Janeiro!$H$20</f>
        <v>16.920000000000002</v>
      </c>
      <c r="R44" s="11">
        <f>[40]Janeiro!$H$21</f>
        <v>14.76</v>
      </c>
      <c r="S44" s="11">
        <f>[40]Janeiro!$H$22</f>
        <v>26.28</v>
      </c>
      <c r="T44" s="11">
        <f>[40]Janeiro!$H$23</f>
        <v>22.32</v>
      </c>
      <c r="U44" s="11">
        <f>[40]Janeiro!$H$24</f>
        <v>14.76</v>
      </c>
      <c r="V44" s="11">
        <f>[40]Janeiro!$H$25</f>
        <v>14.76</v>
      </c>
      <c r="W44" s="11">
        <f>[40]Janeiro!$H$26</f>
        <v>16.2</v>
      </c>
      <c r="X44" s="11">
        <f>[40]Janeiro!$H$27</f>
        <v>22.32</v>
      </c>
      <c r="Y44" s="11">
        <f>[40]Janeiro!$H$28</f>
        <v>22.32</v>
      </c>
      <c r="Z44" s="11">
        <f>[40]Janeiro!$H$29</f>
        <v>23.759999999999998</v>
      </c>
      <c r="AA44" s="11">
        <f>[40]Janeiro!$H$30</f>
        <v>15.48</v>
      </c>
      <c r="AB44" s="11">
        <f>[40]Janeiro!$H$31</f>
        <v>18.36</v>
      </c>
      <c r="AC44" s="11">
        <f>[40]Janeiro!$H$32</f>
        <v>23.400000000000002</v>
      </c>
      <c r="AD44" s="11">
        <f>[40]Janeiro!$H$33</f>
        <v>17.28</v>
      </c>
      <c r="AE44" s="11">
        <f>[40]Janeiro!$H$34</f>
        <v>11.520000000000001</v>
      </c>
      <c r="AF44" s="11">
        <f>[40]Janeiro!$H$35</f>
        <v>15.120000000000001</v>
      </c>
      <c r="AG44" s="15">
        <f t="shared" ref="AG44" si="22">MAX(B44:AF44)</f>
        <v>26.28</v>
      </c>
      <c r="AH44" s="126">
        <f t="shared" ref="AH44:AH45" si="23">AVERAGE(B44:AF44)</f>
        <v>17.39612903225806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>
        <f>[41]Janeiro!$H$5</f>
        <v>25.2</v>
      </c>
      <c r="C45" s="11">
        <f>[41]Janeiro!$H$6</f>
        <v>16.559999999999999</v>
      </c>
      <c r="D45" s="11">
        <f>[41]Janeiro!$H$7</f>
        <v>19.440000000000001</v>
      </c>
      <c r="E45" s="11">
        <f>[41]Janeiro!$H$8</f>
        <v>18.36</v>
      </c>
      <c r="F45" s="11">
        <f>[41]Janeiro!$H$9</f>
        <v>24.840000000000003</v>
      </c>
      <c r="G45" s="11">
        <f>[41]Janeiro!$H$10</f>
        <v>20.16</v>
      </c>
      <c r="H45" s="11">
        <f>[41]Janeiro!$H$11</f>
        <v>23.400000000000002</v>
      </c>
      <c r="I45" s="11">
        <f>[41]Janeiro!$H$12</f>
        <v>18</v>
      </c>
      <c r="J45" s="11">
        <f>[41]Janeiro!$H$13</f>
        <v>16.2</v>
      </c>
      <c r="K45" s="11">
        <f>[41]Janeiro!$H$14</f>
        <v>14.4</v>
      </c>
      <c r="L45" s="11">
        <f>[41]Janeiro!$H$15</f>
        <v>14.4</v>
      </c>
      <c r="M45" s="11">
        <f>[41]Janeiro!$H$16</f>
        <v>13.68</v>
      </c>
      <c r="N45" s="11">
        <f>[41]Janeiro!$H$17</f>
        <v>21.240000000000002</v>
      </c>
      <c r="O45" s="11">
        <f>[41]Janeiro!$H$18</f>
        <v>13.68</v>
      </c>
      <c r="P45" s="11">
        <f>[41]Janeiro!$H$19</f>
        <v>24.840000000000003</v>
      </c>
      <c r="Q45" s="11">
        <f>[41]Janeiro!$H$20</f>
        <v>14.04</v>
      </c>
      <c r="R45" s="11">
        <f>[41]Janeiro!$H$21</f>
        <v>16.920000000000002</v>
      </c>
      <c r="S45" s="11">
        <f>[41]Janeiro!$H$22</f>
        <v>12.96</v>
      </c>
      <c r="T45" s="11">
        <f>[41]Janeiro!$H$23</f>
        <v>21.6</v>
      </c>
      <c r="U45" s="11">
        <f>[41]Janeiro!$H$24</f>
        <v>20.16</v>
      </c>
      <c r="V45" s="11">
        <f>[41]Janeiro!$H$25</f>
        <v>14.04</v>
      </c>
      <c r="W45" s="11">
        <f>[41]Janeiro!$H$26</f>
        <v>13.68</v>
      </c>
      <c r="X45" s="11">
        <f>[41]Janeiro!$H$27</f>
        <v>14.76</v>
      </c>
      <c r="Y45" s="11">
        <f>[41]Janeiro!$H$28</f>
        <v>21.6</v>
      </c>
      <c r="Z45" s="11">
        <f>[41]Janeiro!$H$29</f>
        <v>19.8</v>
      </c>
      <c r="AA45" s="11">
        <f>[41]Janeiro!$H$30</f>
        <v>31.319999999999997</v>
      </c>
      <c r="AB45" s="11">
        <f>[41]Janeiro!$H$31</f>
        <v>29.16</v>
      </c>
      <c r="AC45" s="11">
        <f>[41]Janeiro!$H$32</f>
        <v>18.720000000000002</v>
      </c>
      <c r="AD45" s="11">
        <f>[41]Janeiro!$H$33</f>
        <v>16.2</v>
      </c>
      <c r="AE45" s="11">
        <f>[41]Janeiro!$H$34</f>
        <v>13.68</v>
      </c>
      <c r="AF45" s="11">
        <f>[41]Janeiro!$H$35</f>
        <v>12.96</v>
      </c>
      <c r="AG45" s="93">
        <f>MAX(B45:AF45)</f>
        <v>31.319999999999997</v>
      </c>
      <c r="AH45" s="116">
        <f t="shared" si="23"/>
        <v>18.580645161290327</v>
      </c>
    </row>
    <row r="46" spans="1:38" x14ac:dyDescent="0.2">
      <c r="A46" s="58" t="s">
        <v>19</v>
      </c>
      <c r="B46" s="11">
        <f>[42]Janeiro!$H$5</f>
        <v>12.6</v>
      </c>
      <c r="C46" s="11">
        <f>[42]Janeiro!$H$6</f>
        <v>10.08</v>
      </c>
      <c r="D46" s="11">
        <f>[42]Janeiro!$H$7</f>
        <v>16.559999999999999</v>
      </c>
      <c r="E46" s="11">
        <f>[42]Janeiro!$H$8</f>
        <v>22.32</v>
      </c>
      <c r="F46" s="11">
        <f>[42]Janeiro!$H$9</f>
        <v>15.48</v>
      </c>
      <c r="G46" s="11">
        <f>[42]Janeiro!$H$10</f>
        <v>16.559999999999999</v>
      </c>
      <c r="H46" s="11">
        <f>[42]Janeiro!$H$11</f>
        <v>19.8</v>
      </c>
      <c r="I46" s="11">
        <f>[42]Janeiro!$H$12</f>
        <v>25.92</v>
      </c>
      <c r="J46" s="11">
        <f>[42]Janeiro!$H$13</f>
        <v>17.28</v>
      </c>
      <c r="K46" s="11">
        <f>[42]Janeiro!$H$14</f>
        <v>14.4</v>
      </c>
      <c r="L46" s="11">
        <f>[42]Janeiro!$H$15</f>
        <v>16.2</v>
      </c>
      <c r="M46" s="11">
        <f>[42]Janeiro!$H$16</f>
        <v>9.3600000000000012</v>
      </c>
      <c r="N46" s="11">
        <f>[42]Janeiro!$H$17</f>
        <v>15.48</v>
      </c>
      <c r="O46" s="11">
        <f>[42]Janeiro!$H$18</f>
        <v>12.96</v>
      </c>
      <c r="P46" s="11">
        <f>[42]Janeiro!$H$19</f>
        <v>17.64</v>
      </c>
      <c r="Q46" s="11">
        <f>[42]Janeiro!$H$20</f>
        <v>15.840000000000002</v>
      </c>
      <c r="R46" s="11">
        <f>[42]Janeiro!$H$21</f>
        <v>17.28</v>
      </c>
      <c r="S46" s="11">
        <f>[42]Janeiro!$H$22</f>
        <v>19.079999999999998</v>
      </c>
      <c r="T46" s="11">
        <f>[42]Janeiro!$H$23</f>
        <v>10.8</v>
      </c>
      <c r="U46" s="11">
        <f>[42]Janeiro!$H$24</f>
        <v>6.84</v>
      </c>
      <c r="V46" s="11">
        <f>[42]Janeiro!$H$25</f>
        <v>20.52</v>
      </c>
      <c r="W46" s="11">
        <f>[42]Janeiro!$H$26</f>
        <v>10.08</v>
      </c>
      <c r="X46" s="11">
        <f>[42]Janeiro!$H$27</f>
        <v>14.04</v>
      </c>
      <c r="Y46" s="11">
        <f>[42]Janeiro!$H$28</f>
        <v>13.68</v>
      </c>
      <c r="Z46" s="11">
        <f>[42]Janeiro!$H$29</f>
        <v>6.12</v>
      </c>
      <c r="AA46" s="11">
        <f>[42]Janeiro!$H$30</f>
        <v>10.08</v>
      </c>
      <c r="AB46" s="11">
        <f>[42]Janeiro!$H$31</f>
        <v>18.720000000000002</v>
      </c>
      <c r="AC46" s="11">
        <f>[42]Janeiro!$H$32</f>
        <v>24.12</v>
      </c>
      <c r="AD46" s="11">
        <f>[42]Janeiro!$H$33</f>
        <v>14.04</v>
      </c>
      <c r="AE46" s="11">
        <f>[42]Janeiro!$H$34</f>
        <v>14.04</v>
      </c>
      <c r="AF46" s="11">
        <f>[42]Janeiro!$H$35</f>
        <v>6.48</v>
      </c>
      <c r="AG46" s="15">
        <f t="shared" ref="AG46:AG49" si="24">MAX(B46:AF46)</f>
        <v>25.92</v>
      </c>
      <c r="AH46" s="126">
        <f t="shared" ref="AH46" si="25">AVERAGE(B46:AF46)</f>
        <v>14.980645161290324</v>
      </c>
      <c r="AI46" s="12" t="s">
        <v>47</v>
      </c>
    </row>
    <row r="47" spans="1:38" x14ac:dyDescent="0.2">
      <c r="A47" s="58" t="s">
        <v>31</v>
      </c>
      <c r="B47" s="11">
        <f>[43]Janeiro!$H$5</f>
        <v>11.879999999999999</v>
      </c>
      <c r="C47" s="11">
        <f>[43]Janeiro!$H$6</f>
        <v>16.559999999999999</v>
      </c>
      <c r="D47" s="11">
        <f>[43]Janeiro!$H$7</f>
        <v>19.8</v>
      </c>
      <c r="E47" s="11">
        <f>[43]Janeiro!$H$8</f>
        <v>12.6</v>
      </c>
      <c r="F47" s="11">
        <f>[43]Janeiro!$H$9</f>
        <v>10.44</v>
      </c>
      <c r="G47" s="11">
        <f>[43]Janeiro!$H$10</f>
        <v>13.68</v>
      </c>
      <c r="H47" s="11">
        <f>[43]Janeiro!$H$11</f>
        <v>17.28</v>
      </c>
      <c r="I47" s="11">
        <f>[43]Janeiro!$H$12</f>
        <v>12.6</v>
      </c>
      <c r="J47" s="11">
        <f>[43]Janeiro!$H$13</f>
        <v>15.48</v>
      </c>
      <c r="K47" s="11">
        <f>[43]Janeiro!$H$14</f>
        <v>12.6</v>
      </c>
      <c r="L47" s="11">
        <f>[43]Janeiro!$H$15</f>
        <v>10.8</v>
      </c>
      <c r="M47" s="11">
        <f>[43]Janeiro!$H$16</f>
        <v>11.879999999999999</v>
      </c>
      <c r="N47" s="11">
        <f>[43]Janeiro!$H$17</f>
        <v>11.520000000000001</v>
      </c>
      <c r="O47" s="11">
        <f>[43]Janeiro!$H$18</f>
        <v>21.96</v>
      </c>
      <c r="P47" s="11">
        <f>[43]Janeiro!$H$19</f>
        <v>10.44</v>
      </c>
      <c r="Q47" s="11">
        <f>[43]Janeiro!$H$20</f>
        <v>11.879999999999999</v>
      </c>
      <c r="R47" s="11">
        <f>[43]Janeiro!$H$21</f>
        <v>10.44</v>
      </c>
      <c r="S47" s="11">
        <f>[43]Janeiro!$H$22</f>
        <v>15.840000000000002</v>
      </c>
      <c r="T47" s="11">
        <f>[43]Janeiro!$H$23</f>
        <v>20.52</v>
      </c>
      <c r="U47" s="11">
        <f>[43]Janeiro!$H$24</f>
        <v>8.64</v>
      </c>
      <c r="V47" s="11">
        <f>[43]Janeiro!$H$25</f>
        <v>9.7200000000000006</v>
      </c>
      <c r="W47" s="11">
        <f>[43]Janeiro!$H$26</f>
        <v>7.9200000000000008</v>
      </c>
      <c r="X47" s="11">
        <f>[43]Janeiro!$H$27</f>
        <v>9.3600000000000012</v>
      </c>
      <c r="Y47" s="11">
        <f>[43]Janeiro!$H$28</f>
        <v>15.48</v>
      </c>
      <c r="Z47" s="11">
        <f>[43]Janeiro!$H$29</f>
        <v>16.559999999999999</v>
      </c>
      <c r="AA47" s="11">
        <f>[43]Janeiro!$H$30</f>
        <v>14.04</v>
      </c>
      <c r="AB47" s="11">
        <f>[43]Janeiro!$H$31</f>
        <v>16.559999999999999</v>
      </c>
      <c r="AC47" s="11">
        <f>[43]Janeiro!$H$32</f>
        <v>20.16</v>
      </c>
      <c r="AD47" s="11">
        <f>[43]Janeiro!$H$33</f>
        <v>12.6</v>
      </c>
      <c r="AE47" s="11">
        <f>[43]Janeiro!$H$34</f>
        <v>12.24</v>
      </c>
      <c r="AF47" s="11">
        <f>[43]Janeiro!$H$35</f>
        <v>7.5600000000000005</v>
      </c>
      <c r="AG47" s="15">
        <f t="shared" si="24"/>
        <v>21.96</v>
      </c>
      <c r="AH47" s="126">
        <f>AVERAGE(B47:AF47)</f>
        <v>13.517419354838713</v>
      </c>
    </row>
    <row r="48" spans="1:38" x14ac:dyDescent="0.2">
      <c r="A48" s="58" t="s">
        <v>44</v>
      </c>
      <c r="B48" s="11">
        <f>[44]Janeiro!$H$5</f>
        <v>19.8</v>
      </c>
      <c r="C48" s="11">
        <f>[44]Janeiro!$H$6</f>
        <v>20.88</v>
      </c>
      <c r="D48" s="11">
        <f>[44]Janeiro!$H$7</f>
        <v>18.36</v>
      </c>
      <c r="E48" s="11">
        <f>[44]Janeiro!$H$8</f>
        <v>20.88</v>
      </c>
      <c r="F48" s="11">
        <f>[44]Janeiro!$H$9</f>
        <v>22.32</v>
      </c>
      <c r="G48" s="11">
        <f>[44]Janeiro!$H$10</f>
        <v>24.840000000000003</v>
      </c>
      <c r="H48" s="11">
        <f>[44]Janeiro!$H$11</f>
        <v>35.64</v>
      </c>
      <c r="I48" s="11">
        <f>[44]Janeiro!$H$12</f>
        <v>21.240000000000002</v>
      </c>
      <c r="J48" s="11">
        <f>[44]Janeiro!$H$13</f>
        <v>17.28</v>
      </c>
      <c r="K48" s="11">
        <f>[44]Janeiro!$H$14</f>
        <v>25.92</v>
      </c>
      <c r="L48" s="11">
        <f>[44]Janeiro!$H$15</f>
        <v>21.240000000000002</v>
      </c>
      <c r="M48" s="11">
        <f>[44]Janeiro!$H$16</f>
        <v>15.120000000000001</v>
      </c>
      <c r="N48" s="11">
        <f>[44]Janeiro!$H$17</f>
        <v>23.400000000000002</v>
      </c>
      <c r="O48" s="11">
        <f>[44]Janeiro!$H$18</f>
        <v>19.079999999999998</v>
      </c>
      <c r="P48" s="11">
        <f>[44]Janeiro!$H$19</f>
        <v>19.8</v>
      </c>
      <c r="Q48" s="11">
        <f>[44]Janeiro!$H$20</f>
        <v>16.2</v>
      </c>
      <c r="R48" s="11">
        <f>[44]Janeiro!$H$21</f>
        <v>13.68</v>
      </c>
      <c r="S48" s="11">
        <f>[44]Janeiro!$H$22</f>
        <v>30.6</v>
      </c>
      <c r="T48" s="11">
        <f>[44]Janeiro!$H$23</f>
        <v>20.52</v>
      </c>
      <c r="U48" s="11">
        <f>[44]Janeiro!$H$24</f>
        <v>20.16</v>
      </c>
      <c r="V48" s="11">
        <f>[44]Janeiro!$H$25</f>
        <v>19.440000000000001</v>
      </c>
      <c r="W48" s="11">
        <f>[44]Janeiro!$H$26</f>
        <v>12.6</v>
      </c>
      <c r="X48" s="11">
        <f>[44]Janeiro!$H$27</f>
        <v>28.8</v>
      </c>
      <c r="Y48" s="11">
        <f>[44]Janeiro!$H$28</f>
        <v>34.200000000000003</v>
      </c>
      <c r="Z48" s="11">
        <f>[44]Janeiro!$H$29</f>
        <v>35.28</v>
      </c>
      <c r="AA48" s="11">
        <f>[44]Janeiro!$H$30</f>
        <v>19.440000000000001</v>
      </c>
      <c r="AB48" s="11">
        <f>[44]Janeiro!$H$31</f>
        <v>24.48</v>
      </c>
      <c r="AC48" s="11">
        <f>[44]Janeiro!$H$32</f>
        <v>28.08</v>
      </c>
      <c r="AD48" s="11">
        <f>[44]Janeiro!$H$33</f>
        <v>19.079999999999998</v>
      </c>
      <c r="AE48" s="11">
        <f>[44]Janeiro!$H$34</f>
        <v>16.559999999999999</v>
      </c>
      <c r="AF48" s="11">
        <f>[44]Janeiro!$H$35</f>
        <v>13.68</v>
      </c>
      <c r="AG48" s="15">
        <f>MAX(B48:AF48)</f>
        <v>35.64</v>
      </c>
      <c r="AH48" s="126">
        <f>AVERAGE(B48:AF48)</f>
        <v>21.890322580645165</v>
      </c>
      <c r="AI48" s="12" t="s">
        <v>47</v>
      </c>
    </row>
    <row r="49" spans="1:38" x14ac:dyDescent="0.2">
      <c r="A49" s="58" t="s">
        <v>20</v>
      </c>
      <c r="B49" s="11">
        <f>[45]Janeiro!$H$5</f>
        <v>17.28</v>
      </c>
      <c r="C49" s="11">
        <f>[45]Janeiro!$H$6</f>
        <v>12.6</v>
      </c>
      <c r="D49" s="11">
        <f>[45]Janeiro!$H$7</f>
        <v>13.68</v>
      </c>
      <c r="E49" s="11">
        <f>[45]Janeiro!$H$8</f>
        <v>14.76</v>
      </c>
      <c r="F49" s="11">
        <f>[45]Janeiro!$H$9</f>
        <v>11.16</v>
      </c>
      <c r="G49" s="11">
        <f>[45]Janeiro!$H$10</f>
        <v>11.16</v>
      </c>
      <c r="H49" s="11">
        <f>[45]Janeiro!$H$11</f>
        <v>13.68</v>
      </c>
      <c r="I49" s="11">
        <f>[45]Janeiro!$H$12</f>
        <v>10.08</v>
      </c>
      <c r="J49" s="11">
        <f>[45]Janeiro!$H$13</f>
        <v>10.44</v>
      </c>
      <c r="K49" s="11">
        <f>[45]Janeiro!$H$14</f>
        <v>17.28</v>
      </c>
      <c r="L49" s="11">
        <f>[45]Janeiro!$H$15</f>
        <v>10.08</v>
      </c>
      <c r="M49" s="11">
        <f>[45]Janeiro!$H$16</f>
        <v>10.8</v>
      </c>
      <c r="N49" s="11">
        <f>[45]Janeiro!$H$17</f>
        <v>12.6</v>
      </c>
      <c r="O49" s="11">
        <f>[45]Janeiro!$H$18</f>
        <v>10.08</v>
      </c>
      <c r="P49" s="11">
        <f>[45]Janeiro!$H$19</f>
        <v>12.24</v>
      </c>
      <c r="Q49" s="11">
        <f>[45]Janeiro!$H$20</f>
        <v>8.64</v>
      </c>
      <c r="R49" s="11">
        <f>[45]Janeiro!$H$21</f>
        <v>12.96</v>
      </c>
      <c r="S49" s="11">
        <f>[45]Janeiro!$H$22</f>
        <v>10.8</v>
      </c>
      <c r="T49" s="11">
        <f>[45]Janeiro!$H$23</f>
        <v>9.7200000000000006</v>
      </c>
      <c r="U49" s="11">
        <f>[45]Janeiro!$H$24</f>
        <v>23.759999999999998</v>
      </c>
      <c r="V49" s="11">
        <f>[45]Janeiro!$H$25</f>
        <v>9.3600000000000012</v>
      </c>
      <c r="W49" s="11">
        <f>[45]Janeiro!$H$26</f>
        <v>8.2799999999999994</v>
      </c>
      <c r="X49" s="11">
        <f>[45]Janeiro!$H$27</f>
        <v>10.08</v>
      </c>
      <c r="Y49" s="11">
        <f>[45]Janeiro!$H$28</f>
        <v>20.52</v>
      </c>
      <c r="Z49" s="11">
        <f>[45]Janeiro!$H$29</f>
        <v>10.08</v>
      </c>
      <c r="AA49" s="11">
        <f>[45]Janeiro!$H$30</f>
        <v>12.6</v>
      </c>
      <c r="AB49" s="11">
        <f>[45]Janeiro!$H$31</f>
        <v>18.720000000000002</v>
      </c>
      <c r="AC49" s="11">
        <f>[45]Janeiro!$H$32</f>
        <v>11.16</v>
      </c>
      <c r="AD49" s="11">
        <f>[45]Janeiro!$H$33</f>
        <v>12.24</v>
      </c>
      <c r="AE49" s="11">
        <f>[45]Janeiro!$H$34</f>
        <v>14.4</v>
      </c>
      <c r="AF49" s="11">
        <f>[45]Janeiro!$H$35</f>
        <v>10.44</v>
      </c>
      <c r="AG49" s="15">
        <f t="shared" si="24"/>
        <v>23.759999999999998</v>
      </c>
      <c r="AH49" s="126">
        <f>AVERAGE(B49:AF49)</f>
        <v>12.634838709677421</v>
      </c>
    </row>
    <row r="50" spans="1:38" s="5" customFormat="1" ht="17.100000000000001" customHeight="1" x14ac:dyDescent="0.2">
      <c r="A50" s="59" t="s">
        <v>33</v>
      </c>
      <c r="B50" s="13">
        <f t="shared" ref="B50:AG50" si="26">MAX(B5:B49)</f>
        <v>28.8</v>
      </c>
      <c r="C50" s="13">
        <f t="shared" si="26"/>
        <v>30.96</v>
      </c>
      <c r="D50" s="13">
        <f t="shared" si="26"/>
        <v>25.92</v>
      </c>
      <c r="E50" s="13">
        <f t="shared" si="26"/>
        <v>39.24</v>
      </c>
      <c r="F50" s="13">
        <f t="shared" si="26"/>
        <v>28.8</v>
      </c>
      <c r="G50" s="13">
        <f t="shared" si="26"/>
        <v>29.52</v>
      </c>
      <c r="H50" s="13">
        <f t="shared" si="26"/>
        <v>35.64</v>
      </c>
      <c r="I50" s="13">
        <f t="shared" si="26"/>
        <v>25.92</v>
      </c>
      <c r="J50" s="13">
        <f t="shared" si="26"/>
        <v>43.2</v>
      </c>
      <c r="K50" s="13">
        <f t="shared" si="26"/>
        <v>37.800000000000004</v>
      </c>
      <c r="L50" s="13">
        <f t="shared" si="26"/>
        <v>28.44</v>
      </c>
      <c r="M50" s="13">
        <f t="shared" si="26"/>
        <v>29.880000000000003</v>
      </c>
      <c r="N50" s="13">
        <f t="shared" si="26"/>
        <v>30.96</v>
      </c>
      <c r="O50" s="13">
        <f t="shared" si="26"/>
        <v>22.68</v>
      </c>
      <c r="P50" s="13">
        <f t="shared" si="26"/>
        <v>30.240000000000002</v>
      </c>
      <c r="Q50" s="13">
        <f t="shared" si="26"/>
        <v>31.319999999999997</v>
      </c>
      <c r="R50" s="13">
        <f t="shared" si="26"/>
        <v>30.240000000000002</v>
      </c>
      <c r="S50" s="13">
        <f t="shared" si="26"/>
        <v>33.840000000000003</v>
      </c>
      <c r="T50" s="13">
        <f t="shared" si="26"/>
        <v>42.480000000000004</v>
      </c>
      <c r="U50" s="13">
        <f t="shared" si="26"/>
        <v>23.759999999999998</v>
      </c>
      <c r="V50" s="13">
        <f t="shared" si="26"/>
        <v>25.2</v>
      </c>
      <c r="W50" s="13">
        <f t="shared" si="26"/>
        <v>23.759999999999998</v>
      </c>
      <c r="X50" s="13">
        <f t="shared" si="26"/>
        <v>32.4</v>
      </c>
      <c r="Y50" s="13">
        <f t="shared" si="26"/>
        <v>34.200000000000003</v>
      </c>
      <c r="Z50" s="13">
        <f t="shared" si="26"/>
        <v>35.28</v>
      </c>
      <c r="AA50" s="13">
        <f t="shared" si="26"/>
        <v>31.319999999999997</v>
      </c>
      <c r="AB50" s="13">
        <f t="shared" si="26"/>
        <v>29.16</v>
      </c>
      <c r="AC50" s="13">
        <f t="shared" si="26"/>
        <v>36.72</v>
      </c>
      <c r="AD50" s="13">
        <f t="shared" si="26"/>
        <v>24.48</v>
      </c>
      <c r="AE50" s="13">
        <f t="shared" si="26"/>
        <v>27</v>
      </c>
      <c r="AF50" s="13">
        <f t="shared" ref="AF50" si="27">MAX(AF5:AF49)</f>
        <v>45</v>
      </c>
      <c r="AG50" s="15">
        <f t="shared" si="26"/>
        <v>45</v>
      </c>
      <c r="AH50" s="94">
        <f>AVERAGE(AH5:AH49)</f>
        <v>15.996166541635407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N61" sqref="AN61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6" t="s">
        <v>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8" s="4" customFormat="1" ht="16.5" customHeight="1" x14ac:dyDescent="0.2">
      <c r="A2" s="180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75"/>
    </row>
    <row r="3" spans="1:38" s="5" customFormat="1" ht="12" customHeight="1" x14ac:dyDescent="0.2">
      <c r="A3" s="181"/>
      <c r="B3" s="182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177">
        <v>30</v>
      </c>
      <c r="AF3" s="179">
        <v>31</v>
      </c>
      <c r="AG3" s="121" t="s">
        <v>222</v>
      </c>
    </row>
    <row r="4" spans="1:38" s="5" customFormat="1" ht="13.5" customHeight="1" x14ac:dyDescent="0.2">
      <c r="A4" s="181"/>
      <c r="B4" s="183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78"/>
      <c r="AF4" s="156"/>
      <c r="AG4" s="122" t="s">
        <v>35</v>
      </c>
    </row>
    <row r="5" spans="1:38" s="5" customFormat="1" x14ac:dyDescent="0.2">
      <c r="A5" s="98" t="s">
        <v>40</v>
      </c>
      <c r="B5" s="134" t="str">
        <f>[1]Janeiro!$I$5</f>
        <v>SO</v>
      </c>
      <c r="C5" s="134" t="str">
        <f>[1]Janeiro!$I$6</f>
        <v>SO</v>
      </c>
      <c r="D5" s="134" t="str">
        <f>[1]Janeiro!$I$7</f>
        <v>SO</v>
      </c>
      <c r="E5" s="134" t="str">
        <f>[1]Janeiro!$I$8</f>
        <v>SO</v>
      </c>
      <c r="F5" s="134" t="str">
        <f>[1]Janeiro!$I$9</f>
        <v>SO</v>
      </c>
      <c r="G5" s="134" t="str">
        <f>[1]Janeiro!$I$10</f>
        <v>SO</v>
      </c>
      <c r="H5" s="134" t="str">
        <f>[1]Janeiro!$I$11</f>
        <v>SO</v>
      </c>
      <c r="I5" s="134" t="str">
        <f>[1]Janeiro!$I$12</f>
        <v>SO</v>
      </c>
      <c r="J5" s="134" t="str">
        <f>[1]Janeiro!$I$13</f>
        <v>SO</v>
      </c>
      <c r="K5" s="134" t="str">
        <f>[1]Janeiro!$I$14</f>
        <v>SO</v>
      </c>
      <c r="L5" s="134" t="str">
        <f>[1]Janeiro!$I$15</f>
        <v>SO</v>
      </c>
      <c r="M5" s="134" t="str">
        <f>[1]Janeiro!$I$16</f>
        <v>SO</v>
      </c>
      <c r="N5" s="134" t="str">
        <f>[1]Janeiro!$I$17</f>
        <v>SO</v>
      </c>
      <c r="O5" s="134" t="str">
        <f>[1]Janeiro!$I$18</f>
        <v>SO</v>
      </c>
      <c r="P5" s="134" t="str">
        <f>[1]Janeiro!$I$19</f>
        <v>SO</v>
      </c>
      <c r="Q5" s="134" t="str">
        <f>[1]Janeiro!$I$20</f>
        <v>SO</v>
      </c>
      <c r="R5" s="134" t="str">
        <f>[1]Janeiro!$I$21</f>
        <v>SO</v>
      </c>
      <c r="S5" s="134" t="str">
        <f>[1]Janeiro!$I$22</f>
        <v>SO</v>
      </c>
      <c r="T5" s="134" t="str">
        <f>[1]Janeiro!$I$23</f>
        <v>SO</v>
      </c>
      <c r="U5" s="134" t="str">
        <f>[1]Janeiro!$I$24</f>
        <v>SO</v>
      </c>
      <c r="V5" s="134" t="str">
        <f>[1]Janeiro!$I$25</f>
        <v>SO</v>
      </c>
      <c r="W5" s="134" t="str">
        <f>[1]Janeiro!$I$26</f>
        <v>SO</v>
      </c>
      <c r="X5" s="134" t="str">
        <f>[1]Janeiro!$I$27</f>
        <v>SO</v>
      </c>
      <c r="Y5" s="134" t="str">
        <f>[1]Janeiro!$I$28</f>
        <v>SO</v>
      </c>
      <c r="Z5" s="134" t="str">
        <f>[1]Janeiro!$I$29</f>
        <v>SO</v>
      </c>
      <c r="AA5" s="134" t="str">
        <f>[1]Janeiro!$I$30</f>
        <v>SO</v>
      </c>
      <c r="AB5" s="134" t="str">
        <f>[1]Janeiro!$I$31</f>
        <v>SO</v>
      </c>
      <c r="AC5" s="134" t="str">
        <f>[1]Janeiro!$I$32</f>
        <v>SO</v>
      </c>
      <c r="AD5" s="134" t="str">
        <f>[1]Janeiro!$I$33</f>
        <v>SO</v>
      </c>
      <c r="AE5" s="134" t="str">
        <f>[1]Janeiro!$I$34</f>
        <v>SO</v>
      </c>
      <c r="AF5" s="134" t="str">
        <f>[1]Janeiro!$I$35</f>
        <v>SO</v>
      </c>
      <c r="AG5" s="135" t="str">
        <f>[1]Janeiro!$I$36</f>
        <v>SO</v>
      </c>
    </row>
    <row r="6" spans="1:38" x14ac:dyDescent="0.2">
      <c r="A6" s="98" t="s">
        <v>0</v>
      </c>
      <c r="B6" s="11" t="str">
        <f>[2]Janeiro!$I$5</f>
        <v>SO</v>
      </c>
      <c r="C6" s="11" t="str">
        <f>[2]Janeiro!$I$6</f>
        <v>SO</v>
      </c>
      <c r="D6" s="11" t="str">
        <f>[2]Janeiro!$I$7</f>
        <v>SO</v>
      </c>
      <c r="E6" s="11" t="str">
        <f>[2]Janeiro!$I$8</f>
        <v>SO</v>
      </c>
      <c r="F6" s="11" t="str">
        <f>[2]Janeiro!$I$9</f>
        <v>SO</v>
      </c>
      <c r="G6" s="11" t="str">
        <f>[2]Janeiro!$I$10</f>
        <v>SO</v>
      </c>
      <c r="H6" s="11" t="str">
        <f>[2]Janeiro!$I$11</f>
        <v>SO</v>
      </c>
      <c r="I6" s="11" t="str">
        <f>[2]Janeiro!$I$12</f>
        <v>SO</v>
      </c>
      <c r="J6" s="11" t="str">
        <f>[2]Janeiro!$I$13</f>
        <v>SO</v>
      </c>
      <c r="K6" s="11" t="str">
        <f>[2]Janeiro!$I$14</f>
        <v>SO</v>
      </c>
      <c r="L6" s="11" t="str">
        <f>[2]Janeiro!$I$15</f>
        <v>SO</v>
      </c>
      <c r="M6" s="11" t="str">
        <f>[2]Janeiro!$I$16</f>
        <v>SO</v>
      </c>
      <c r="N6" s="11" t="str">
        <f>[2]Janeiro!$I$17</f>
        <v>SO</v>
      </c>
      <c r="O6" s="11" t="str">
        <f>[2]Janeiro!$I$18</f>
        <v>SO</v>
      </c>
      <c r="P6" s="11" t="str">
        <f>[2]Janeiro!$I$19</f>
        <v>SO</v>
      </c>
      <c r="Q6" s="11" t="str">
        <f>[2]Janeiro!$I$20</f>
        <v>SO</v>
      </c>
      <c r="R6" s="11" t="str">
        <f>[2]Janeiro!$I$21</f>
        <v>SO</v>
      </c>
      <c r="S6" s="11" t="str">
        <f>[2]Janeiro!$I$22</f>
        <v>SO</v>
      </c>
      <c r="T6" s="131" t="str">
        <f>[2]Janeiro!$I$23</f>
        <v>SO</v>
      </c>
      <c r="U6" s="131" t="str">
        <f>[2]Janeiro!$I$24</f>
        <v>SO</v>
      </c>
      <c r="V6" s="131" t="str">
        <f>[2]Janeiro!$I$25</f>
        <v>SO</v>
      </c>
      <c r="W6" s="131" t="str">
        <f>[2]Janeiro!$I$26</f>
        <v>SO</v>
      </c>
      <c r="X6" s="131" t="str">
        <f>[2]Janeiro!$I$27</f>
        <v>SO</v>
      </c>
      <c r="Y6" s="131" t="str">
        <f>[2]Janeiro!$I$28</f>
        <v>SO</v>
      </c>
      <c r="Z6" s="131" t="str">
        <f>[2]Janeiro!$I$29</f>
        <v>SO</v>
      </c>
      <c r="AA6" s="131" t="str">
        <f>[2]Janeiro!$I$30</f>
        <v>SO</v>
      </c>
      <c r="AB6" s="131" t="str">
        <f>[2]Janeiro!$I$31</f>
        <v>SO</v>
      </c>
      <c r="AC6" s="131" t="str">
        <f>[2]Janeiro!$I$32</f>
        <v>SO</v>
      </c>
      <c r="AD6" s="131" t="str">
        <f>[2]Janeiro!$I$33</f>
        <v>SO</v>
      </c>
      <c r="AE6" s="131" t="str">
        <f>[2]Janeiro!$I$34</f>
        <v>SO</v>
      </c>
      <c r="AF6" s="131" t="str">
        <f>[2]Janeiro!$I$35</f>
        <v>SO</v>
      </c>
      <c r="AG6" s="127" t="str">
        <f>[2]Janeiro!$I$36</f>
        <v>SO</v>
      </c>
    </row>
    <row r="7" spans="1:38" x14ac:dyDescent="0.2">
      <c r="A7" s="98" t="s">
        <v>104</v>
      </c>
      <c r="B7" s="131" t="str">
        <f>[3]Janeiro!$I$5</f>
        <v>NE</v>
      </c>
      <c r="C7" s="131" t="str">
        <f>[3]Janeiro!$I$6</f>
        <v>NO</v>
      </c>
      <c r="D7" s="131" t="str">
        <f>[3]Janeiro!$I$7</f>
        <v>NO</v>
      </c>
      <c r="E7" s="131" t="str">
        <f>[3]Janeiro!$I$8</f>
        <v>NO</v>
      </c>
      <c r="F7" s="131" t="str">
        <f>[3]Janeiro!$I$9</f>
        <v>NO</v>
      </c>
      <c r="G7" s="131" t="str">
        <f>[3]Janeiro!$I$10</f>
        <v>N</v>
      </c>
      <c r="H7" s="131" t="str">
        <f>[3]Janeiro!$I$11</f>
        <v>NE</v>
      </c>
      <c r="I7" s="131" t="str">
        <f>[3]Janeiro!$I$12</f>
        <v>N</v>
      </c>
      <c r="J7" s="131" t="str">
        <f>[3]Janeiro!$I$13</f>
        <v>NE</v>
      </c>
      <c r="K7" s="131" t="str">
        <f>[3]Janeiro!$I$14</f>
        <v>NE</v>
      </c>
      <c r="L7" s="131" t="str">
        <f>[3]Janeiro!$I$15</f>
        <v>S</v>
      </c>
      <c r="M7" s="131" t="str">
        <f>[3]Janeiro!$I$16</f>
        <v>NO</v>
      </c>
      <c r="N7" s="131" t="str">
        <f>[3]Janeiro!$I$17</f>
        <v>N</v>
      </c>
      <c r="O7" s="131" t="str">
        <f>[3]Janeiro!$I$18</f>
        <v>S</v>
      </c>
      <c r="P7" s="131" t="str">
        <f>[3]Janeiro!$I$19</f>
        <v>NE</v>
      </c>
      <c r="Q7" s="131" t="str">
        <f>[3]Janeiro!$I$20</f>
        <v>NO</v>
      </c>
      <c r="R7" s="131" t="str">
        <f>[3]Janeiro!$I$21</f>
        <v>N</v>
      </c>
      <c r="S7" s="131" t="str">
        <f>[3]Janeiro!$I$22</f>
        <v>NE</v>
      </c>
      <c r="T7" s="131" t="str">
        <f>[3]Janeiro!$I$23</f>
        <v>SO</v>
      </c>
      <c r="U7" s="131" t="str">
        <f>[3]Janeiro!$I$24</f>
        <v>SO</v>
      </c>
      <c r="V7" s="131" t="str">
        <f>[3]Janeiro!$I$25</f>
        <v>NO</v>
      </c>
      <c r="W7" s="131" t="str">
        <f>[3]Janeiro!$I$26</f>
        <v>NE</v>
      </c>
      <c r="X7" s="131" t="str">
        <f>[3]Janeiro!$I$27</f>
        <v>S</v>
      </c>
      <c r="Y7" s="131" t="str">
        <f>[3]Janeiro!$I$28</f>
        <v>S</v>
      </c>
      <c r="Z7" s="131" t="str">
        <f>[3]Janeiro!$I$29</f>
        <v>L</v>
      </c>
      <c r="AA7" s="131" t="str">
        <f>[3]Janeiro!$I$30</f>
        <v>SE</v>
      </c>
      <c r="AB7" s="131" t="str">
        <f>[3]Janeiro!$I$31</f>
        <v>L</v>
      </c>
      <c r="AC7" s="131" t="str">
        <f>[3]Janeiro!$I$32</f>
        <v>NE</v>
      </c>
      <c r="AD7" s="131" t="str">
        <f>[3]Janeiro!$I$33</f>
        <v>L</v>
      </c>
      <c r="AE7" s="131" t="str">
        <f>[3]Janeiro!$I$34</f>
        <v>O</v>
      </c>
      <c r="AF7" s="131" t="str">
        <f>[3]Janeiro!$I$35</f>
        <v>S</v>
      </c>
      <c r="AG7" s="127" t="str">
        <f>[3]Janeiro!$I$36</f>
        <v>NE</v>
      </c>
    </row>
    <row r="8" spans="1:38" x14ac:dyDescent="0.2">
      <c r="A8" s="98" t="s">
        <v>1</v>
      </c>
      <c r="B8" s="11" t="str">
        <f>[4]Janeiro!$I$5</f>
        <v>N</v>
      </c>
      <c r="C8" s="11" t="str">
        <f>[4]Janeiro!$I$6</f>
        <v>NO</v>
      </c>
      <c r="D8" s="11" t="str">
        <f>[4]Janeiro!$I$7</f>
        <v>NO</v>
      </c>
      <c r="E8" s="11" t="str">
        <f>[4]Janeiro!$I$8</f>
        <v>NO</v>
      </c>
      <c r="F8" s="11" t="str">
        <f>[4]Janeiro!$I$9</f>
        <v>NO</v>
      </c>
      <c r="G8" s="11" t="str">
        <f>[4]Janeiro!$I$10</f>
        <v>N</v>
      </c>
      <c r="H8" s="11" t="str">
        <f>[4]Janeiro!$I$11</f>
        <v>N</v>
      </c>
      <c r="I8" s="11" t="str">
        <f>[4]Janeiro!$I$12</f>
        <v>N</v>
      </c>
      <c r="J8" s="11" t="str">
        <f>[4]Janeiro!$I$13</f>
        <v>NO</v>
      </c>
      <c r="K8" s="11" t="str">
        <f>[4]Janeiro!$I$14</f>
        <v>NO</v>
      </c>
      <c r="L8" s="11" t="str">
        <f>[4]Janeiro!$I$15</f>
        <v>NO</v>
      </c>
      <c r="M8" s="11" t="str">
        <f>[4]Janeiro!$I$16</f>
        <v>NO</v>
      </c>
      <c r="N8" s="11" t="str">
        <f>[4]Janeiro!$I$17</f>
        <v>NO</v>
      </c>
      <c r="O8" s="11" t="str">
        <f>[4]Janeiro!$I$18</f>
        <v>L</v>
      </c>
      <c r="P8" s="11" t="str">
        <f>[4]Janeiro!$I$19</f>
        <v>N</v>
      </c>
      <c r="Q8" s="11" t="str">
        <f>[4]Janeiro!$I$20</f>
        <v>NO</v>
      </c>
      <c r="R8" s="11" t="str">
        <f>[4]Janeiro!$I$21</f>
        <v>NO</v>
      </c>
      <c r="S8" s="11" t="str">
        <f>[4]Janeiro!$I$22</f>
        <v>N</v>
      </c>
      <c r="T8" s="131" t="str">
        <f>[4]Janeiro!$I$23</f>
        <v>S</v>
      </c>
      <c r="U8" s="131" t="str">
        <f>[4]Janeiro!$I$24</f>
        <v>S</v>
      </c>
      <c r="V8" s="131" t="str">
        <f>[4]Janeiro!$I$25</f>
        <v>NO</v>
      </c>
      <c r="W8" s="131" t="str">
        <f>[4]Janeiro!$I$26</f>
        <v>NO</v>
      </c>
      <c r="X8" s="131" t="str">
        <f>[4]Janeiro!$I$27</f>
        <v>NO</v>
      </c>
      <c r="Y8" s="131" t="str">
        <f>[4]Janeiro!$I$28</f>
        <v>SE</v>
      </c>
      <c r="Z8" s="131" t="str">
        <f>[4]Janeiro!$I$29</f>
        <v>NO</v>
      </c>
      <c r="AA8" s="131" t="str">
        <f>[4]Janeiro!$I$30</f>
        <v>NO</v>
      </c>
      <c r="AB8" s="131" t="str">
        <f>[4]Janeiro!$I$31</f>
        <v>L</v>
      </c>
      <c r="AC8" s="131" t="str">
        <f>[4]Janeiro!$I$32</f>
        <v>NE</v>
      </c>
      <c r="AD8" s="131" t="str">
        <f>[4]Janeiro!$I$33</f>
        <v>NO</v>
      </c>
      <c r="AE8" s="131" t="str">
        <f>[4]Janeiro!$I$34</f>
        <v>NO</v>
      </c>
      <c r="AF8" s="131" t="str">
        <f>[4]Janeiro!$I$35</f>
        <v>NE</v>
      </c>
      <c r="AG8" s="127" t="str">
        <f>[4]Janeiro!$I$36</f>
        <v>NO</v>
      </c>
    </row>
    <row r="9" spans="1:38" x14ac:dyDescent="0.2">
      <c r="A9" s="98" t="s">
        <v>167</v>
      </c>
      <c r="B9" s="11" t="str">
        <f>[5]Janeiro!$I$5</f>
        <v>N</v>
      </c>
      <c r="C9" s="11" t="str">
        <f>[5]Janeiro!$I$6</f>
        <v>N</v>
      </c>
      <c r="D9" s="11" t="str">
        <f>[5]Janeiro!$I$7</f>
        <v>N</v>
      </c>
      <c r="E9" s="11" t="str">
        <f>[5]Janeiro!$I$8</f>
        <v>NO</v>
      </c>
      <c r="F9" s="11" t="str">
        <f>[5]Janeiro!$I$9</f>
        <v>O</v>
      </c>
      <c r="G9" s="11" t="str">
        <f>[5]Janeiro!$I$10</f>
        <v>N</v>
      </c>
      <c r="H9" s="11" t="str">
        <f>[5]Janeiro!$I$11</f>
        <v>N</v>
      </c>
      <c r="I9" s="11" t="str">
        <f>[5]Janeiro!$I$12</f>
        <v>N</v>
      </c>
      <c r="J9" s="11" t="str">
        <f>[5]Janeiro!$I$13</f>
        <v>NE</v>
      </c>
      <c r="K9" s="11" t="str">
        <f>[5]Janeiro!$I$14</f>
        <v>N</v>
      </c>
      <c r="L9" s="11" t="str">
        <f>[5]Janeiro!$I$15</f>
        <v>NE</v>
      </c>
      <c r="M9" s="11" t="str">
        <f>[5]Janeiro!$I$16</f>
        <v>NE</v>
      </c>
      <c r="N9" s="11" t="str">
        <f>[5]Janeiro!$I$17</f>
        <v>NE</v>
      </c>
      <c r="O9" s="11" t="str">
        <f>[5]Janeiro!$I$18</f>
        <v>NE</v>
      </c>
      <c r="P9" s="11" t="str">
        <f>[5]Janeiro!$I$19</f>
        <v>N</v>
      </c>
      <c r="Q9" s="11" t="str">
        <f>[5]Janeiro!$I$20</f>
        <v>N</v>
      </c>
      <c r="R9" s="11" t="str">
        <f>[5]Janeiro!$I$21</f>
        <v>N</v>
      </c>
      <c r="S9" s="11" t="str">
        <f>[5]Janeiro!$I$22</f>
        <v>N</v>
      </c>
      <c r="T9" s="131" t="str">
        <f>[5]Janeiro!$I$23</f>
        <v>SO</v>
      </c>
      <c r="U9" s="131" t="str">
        <f>[5]Janeiro!$I$24</f>
        <v>SO</v>
      </c>
      <c r="V9" s="131" t="str">
        <f>[5]Janeiro!$I$25</f>
        <v>SO</v>
      </c>
      <c r="W9" s="131" t="str">
        <f>[5]Janeiro!$I$26</f>
        <v>N</v>
      </c>
      <c r="X9" s="131" t="str">
        <f>[5]Janeiro!$I$27</f>
        <v>N</v>
      </c>
      <c r="Y9" s="131" t="str">
        <f>[5]Janeiro!$I$28</f>
        <v>L</v>
      </c>
      <c r="Z9" s="131" t="str">
        <f>[5]Janeiro!$I$29</f>
        <v>N</v>
      </c>
      <c r="AA9" s="131" t="str">
        <f>[5]Janeiro!$I$30</f>
        <v>NE</v>
      </c>
      <c r="AB9" s="131" t="str">
        <f>[5]Janeiro!$I$31</f>
        <v>NE</v>
      </c>
      <c r="AC9" s="131" t="str">
        <f>[5]Janeiro!$I$32</f>
        <v>NE</v>
      </c>
      <c r="AD9" s="131" t="str">
        <f>[5]Janeiro!$I$33</f>
        <v>N</v>
      </c>
      <c r="AE9" s="131" t="str">
        <f>[5]Janeiro!$I$34</f>
        <v>NO</v>
      </c>
      <c r="AF9" s="131" t="str">
        <f>[5]Janeiro!$I$35</f>
        <v>NO</v>
      </c>
      <c r="AG9" s="140" t="str">
        <f>[5]Janeiro!$I$36</f>
        <v>N</v>
      </c>
    </row>
    <row r="10" spans="1:38" x14ac:dyDescent="0.2">
      <c r="A10" s="98" t="s">
        <v>111</v>
      </c>
      <c r="B10" s="11" t="str">
        <f>[6]Janeiro!$I$5</f>
        <v>*</v>
      </c>
      <c r="C10" s="11" t="str">
        <f>[6]Janeiro!$I$6</f>
        <v>*</v>
      </c>
      <c r="D10" s="11" t="str">
        <f>[6]Janeiro!$I$7</f>
        <v>*</v>
      </c>
      <c r="E10" s="11" t="str">
        <f>[6]Janeiro!$I$8</f>
        <v>*</v>
      </c>
      <c r="F10" s="11" t="str">
        <f>[6]Janeiro!$I$9</f>
        <v>*</v>
      </c>
      <c r="G10" s="11" t="str">
        <f>[6]Janeiro!$I$10</f>
        <v>*</v>
      </c>
      <c r="H10" s="11" t="str">
        <f>[6]Janeiro!$I$11</f>
        <v>*</v>
      </c>
      <c r="I10" s="11" t="str">
        <f>[6]Janeiro!$I$12</f>
        <v>*</v>
      </c>
      <c r="J10" s="11" t="str">
        <f>[6]Janeiro!$I$13</f>
        <v>*</v>
      </c>
      <c r="K10" s="11" t="str">
        <f>[6]Janeiro!$I$14</f>
        <v>*</v>
      </c>
      <c r="L10" s="11" t="str">
        <f>[6]Janeiro!$I$15</f>
        <v>*</v>
      </c>
      <c r="M10" s="11" t="str">
        <f>[6]Janeiro!$I$16</f>
        <v>*</v>
      </c>
      <c r="N10" s="11" t="str">
        <f>[6]Janeiro!$I$17</f>
        <v>*</v>
      </c>
      <c r="O10" s="11" t="str">
        <f>[6]Janeiro!$I$18</f>
        <v>*</v>
      </c>
      <c r="P10" s="11" t="str">
        <f>[6]Janeiro!$I$19</f>
        <v>*</v>
      </c>
      <c r="Q10" s="11" t="str">
        <f>[6]Janeiro!$I$20</f>
        <v>*</v>
      </c>
      <c r="R10" s="11" t="str">
        <f>[6]Janeiro!$I$21</f>
        <v>*</v>
      </c>
      <c r="S10" s="11" t="str">
        <f>[6]Janeiro!$I$22</f>
        <v>*</v>
      </c>
      <c r="T10" s="131" t="str">
        <f>[6]Janeiro!$I$23</f>
        <v>*</v>
      </c>
      <c r="U10" s="131" t="str">
        <f>[6]Janeiro!$I$24</f>
        <v>*</v>
      </c>
      <c r="V10" s="131" t="str">
        <f>[6]Janeiro!$I$25</f>
        <v>*</v>
      </c>
      <c r="W10" s="131" t="str">
        <f>[6]Janeiro!$I$26</f>
        <v>*</v>
      </c>
      <c r="X10" s="131" t="str">
        <f>[6]Janeiro!$I$27</f>
        <v>*</v>
      </c>
      <c r="Y10" s="131" t="str">
        <f>[6]Janeiro!$I$28</f>
        <v>*</v>
      </c>
      <c r="Z10" s="131" t="str">
        <f>[6]Janeiro!$I$29</f>
        <v>*</v>
      </c>
      <c r="AA10" s="131" t="str">
        <f>[6]Janeiro!$I$30</f>
        <v>*</v>
      </c>
      <c r="AB10" s="131" t="str">
        <f>[6]Janeiro!$I$31</f>
        <v>*</v>
      </c>
      <c r="AC10" s="131" t="str">
        <f>[6]Janeiro!$I$32</f>
        <v>*</v>
      </c>
      <c r="AD10" s="131" t="str">
        <f>[6]Janeiro!$I$33</f>
        <v>*</v>
      </c>
      <c r="AE10" s="131" t="str">
        <f>[6]Janeiro!$I$34</f>
        <v>*</v>
      </c>
      <c r="AF10" s="131" t="str">
        <f>[6]Janeiro!$I$35</f>
        <v>*</v>
      </c>
      <c r="AG10" s="140" t="str">
        <f>[6]Janeiro!$I$36</f>
        <v>*</v>
      </c>
    </row>
    <row r="11" spans="1:38" x14ac:dyDescent="0.2">
      <c r="A11" s="98" t="s">
        <v>64</v>
      </c>
      <c r="B11" s="11" t="str">
        <f>[7]Janeiro!$I$5</f>
        <v>NE</v>
      </c>
      <c r="C11" s="11" t="str">
        <f>[7]Janeiro!$I$6</f>
        <v>NO</v>
      </c>
      <c r="D11" s="11" t="str">
        <f>[7]Janeiro!$I$7</f>
        <v>NO</v>
      </c>
      <c r="E11" s="11" t="str">
        <f>[7]Janeiro!$I$8</f>
        <v>NE</v>
      </c>
      <c r="F11" s="11" t="str">
        <f>[7]Janeiro!$I$9</f>
        <v>NO</v>
      </c>
      <c r="G11" s="11" t="str">
        <f>[7]Janeiro!$I$10</f>
        <v>NE</v>
      </c>
      <c r="H11" s="11" t="str">
        <f>[7]Janeiro!$I$11</f>
        <v>NE</v>
      </c>
      <c r="I11" s="11" t="str">
        <f>[7]Janeiro!$I$12</f>
        <v>NO</v>
      </c>
      <c r="J11" s="11" t="str">
        <f>[7]Janeiro!$I$13</f>
        <v>L</v>
      </c>
      <c r="K11" s="11" t="str">
        <f>[7]Janeiro!$I$14</f>
        <v>N</v>
      </c>
      <c r="L11" s="11" t="str">
        <f>[7]Janeiro!$I$15</f>
        <v>L</v>
      </c>
      <c r="M11" s="11" t="str">
        <f>[7]Janeiro!$I$16</f>
        <v>S</v>
      </c>
      <c r="N11" s="11" t="str">
        <f>[7]Janeiro!$I$17</f>
        <v>L</v>
      </c>
      <c r="O11" s="11" t="str">
        <f>[7]Janeiro!$I$18</f>
        <v>NE</v>
      </c>
      <c r="P11" s="11" t="str">
        <f>[7]Janeiro!$I$19</f>
        <v>L</v>
      </c>
      <c r="Q11" s="11" t="str">
        <f>[7]Janeiro!$I$20</f>
        <v>NE</v>
      </c>
      <c r="R11" s="11" t="str">
        <f>[7]Janeiro!$I$21</f>
        <v>L</v>
      </c>
      <c r="S11" s="11" t="str">
        <f>[7]Janeiro!$I$22</f>
        <v>NE</v>
      </c>
      <c r="T11" s="131" t="str">
        <f>[7]Janeiro!$I$23</f>
        <v>SO</v>
      </c>
      <c r="U11" s="131" t="str">
        <f>[7]Janeiro!$I$24</f>
        <v>NO</v>
      </c>
      <c r="V11" s="131" t="str">
        <f>[7]Janeiro!$I$25</f>
        <v>NO</v>
      </c>
      <c r="W11" s="131" t="str">
        <f>[7]Janeiro!$I$26</f>
        <v>S</v>
      </c>
      <c r="X11" s="131" t="str">
        <f>[7]Janeiro!$I$27</f>
        <v>SE</v>
      </c>
      <c r="Y11" s="131" t="str">
        <f>[7]Janeiro!$I$28</f>
        <v>SE</v>
      </c>
      <c r="Z11" s="131" t="str">
        <f>[7]Janeiro!$I$29</f>
        <v>L</v>
      </c>
      <c r="AA11" s="131" t="str">
        <f>[7]Janeiro!$I$30</f>
        <v>SE</v>
      </c>
      <c r="AB11" s="131" t="str">
        <f>[7]Janeiro!$I$31</f>
        <v>NE</v>
      </c>
      <c r="AC11" s="131" t="str">
        <f>[7]Janeiro!$I$32</f>
        <v>NE</v>
      </c>
      <c r="AD11" s="131" t="str">
        <f>[7]Janeiro!$I$33</f>
        <v>O</v>
      </c>
      <c r="AE11" s="131" t="str">
        <f>[7]Janeiro!$I$34</f>
        <v>SO</v>
      </c>
      <c r="AF11" s="131" t="str">
        <f>[7]Janeiro!$I$35</f>
        <v>SE</v>
      </c>
      <c r="AG11" s="127" t="str">
        <f>[7]Janeiro!$I$36</f>
        <v>NE</v>
      </c>
    </row>
    <row r="12" spans="1:38" x14ac:dyDescent="0.2">
      <c r="A12" s="98" t="s">
        <v>41</v>
      </c>
      <c r="B12" s="136" t="str">
        <f>[8]Janeiro!$I$5</f>
        <v>NE</v>
      </c>
      <c r="C12" s="136" t="str">
        <f>[8]Janeiro!$I$6</f>
        <v>N</v>
      </c>
      <c r="D12" s="136" t="str">
        <f>[8]Janeiro!$I$7</f>
        <v>NE</v>
      </c>
      <c r="E12" s="136" t="str">
        <f>[8]Janeiro!$I$8</f>
        <v>NE</v>
      </c>
      <c r="F12" s="136" t="str">
        <f>[8]Janeiro!$I$9</f>
        <v>NE</v>
      </c>
      <c r="G12" s="136" t="str">
        <f>[8]Janeiro!$I$10</f>
        <v>N</v>
      </c>
      <c r="H12" s="136" t="str">
        <f>[8]Janeiro!$I$11</f>
        <v>N</v>
      </c>
      <c r="I12" s="136" t="str">
        <f>[8]Janeiro!$I$12</f>
        <v>N</v>
      </c>
      <c r="J12" s="136" t="str">
        <f>[8]Janeiro!$I$13</f>
        <v>N</v>
      </c>
      <c r="K12" s="136" t="str">
        <f>[8]Janeiro!$I$14</f>
        <v>NE</v>
      </c>
      <c r="L12" s="136" t="str">
        <f>[8]Janeiro!$I$15</f>
        <v>NE</v>
      </c>
      <c r="M12" s="136" t="str">
        <f>[8]Janeiro!$I$16</f>
        <v>N</v>
      </c>
      <c r="N12" s="136" t="str">
        <f>[8]Janeiro!$I$17</f>
        <v>NE</v>
      </c>
      <c r="O12" s="136" t="str">
        <f>[8]Janeiro!$I$18</f>
        <v>NE</v>
      </c>
      <c r="P12" s="136" t="str">
        <f>[8]Janeiro!$I$19</f>
        <v>N</v>
      </c>
      <c r="Q12" s="136" t="str">
        <f>[8]Janeiro!$I$20</f>
        <v>NE</v>
      </c>
      <c r="R12" s="136" t="str">
        <f>[8]Janeiro!$I$21</f>
        <v>NE</v>
      </c>
      <c r="S12" s="136" t="str">
        <f>[8]Janeiro!$I$22</f>
        <v>O</v>
      </c>
      <c r="T12" s="131" t="str">
        <f>[8]Janeiro!$I$23</f>
        <v>SO</v>
      </c>
      <c r="U12" s="131" t="str">
        <f>[8]Janeiro!$I$24</f>
        <v>S</v>
      </c>
      <c r="V12" s="131" t="str">
        <f>[8]Janeiro!$I$25</f>
        <v>NE</v>
      </c>
      <c r="W12" s="131" t="str">
        <f>[8]Janeiro!$I$26</f>
        <v>NE</v>
      </c>
      <c r="X12" s="131" t="str">
        <f>[8]Janeiro!$I$27</f>
        <v>NE</v>
      </c>
      <c r="Y12" s="131" t="str">
        <f>[8]Janeiro!$I$28</f>
        <v>NE</v>
      </c>
      <c r="Z12" s="131" t="str">
        <f>[8]Janeiro!$I$29</f>
        <v>NE</v>
      </c>
      <c r="AA12" s="131" t="str">
        <f>[8]Janeiro!$I$30</f>
        <v>NE</v>
      </c>
      <c r="AB12" s="131" t="str">
        <f>[8]Janeiro!$I$31</f>
        <v>NE</v>
      </c>
      <c r="AC12" s="131" t="str">
        <f>[8]Janeiro!$I$32</f>
        <v>NE</v>
      </c>
      <c r="AD12" s="131" t="str">
        <f>[8]Janeiro!$I$33</f>
        <v>N</v>
      </c>
      <c r="AE12" s="131" t="str">
        <f>[8]Janeiro!$I$34</f>
        <v>N</v>
      </c>
      <c r="AF12" s="131" t="str">
        <f>[8]Janeiro!$I$35</f>
        <v>NE</v>
      </c>
      <c r="AG12" s="127" t="str">
        <f>[8]Janeiro!$I$36</f>
        <v>NE</v>
      </c>
      <c r="AJ12" t="s">
        <v>47</v>
      </c>
    </row>
    <row r="13" spans="1:38" x14ac:dyDescent="0.2">
      <c r="A13" s="98" t="s">
        <v>114</v>
      </c>
      <c r="B13" s="11" t="str">
        <f>[9]Janeiro!$I$5</f>
        <v>N</v>
      </c>
      <c r="C13" s="11" t="str">
        <f>[9]Janeiro!$I$6</f>
        <v>N</v>
      </c>
      <c r="D13" s="11" t="str">
        <f>[9]Janeiro!$I$7</f>
        <v>N</v>
      </c>
      <c r="E13" s="11" t="str">
        <f>[9]Janeiro!$I$8</f>
        <v>N</v>
      </c>
      <c r="F13" s="11" t="str">
        <f>[9]Janeiro!$I$9</f>
        <v>N</v>
      </c>
      <c r="G13" s="11" t="str">
        <f>[9]Janeiro!$I$10</f>
        <v>N</v>
      </c>
      <c r="H13" s="11" t="str">
        <f>[9]Janeiro!$I$11</f>
        <v>N</v>
      </c>
      <c r="I13" s="11" t="str">
        <f>[9]Janeiro!$I$12</f>
        <v>N</v>
      </c>
      <c r="J13" s="11" t="str">
        <f>[9]Janeiro!$I$13</f>
        <v>N</v>
      </c>
      <c r="K13" s="11" t="str">
        <f>[9]Janeiro!$I$14</f>
        <v>N</v>
      </c>
      <c r="L13" s="11" t="str">
        <f>[9]Janeiro!$I$15</f>
        <v>N</v>
      </c>
      <c r="M13" s="11" t="str">
        <f>[9]Janeiro!$I$16</f>
        <v>N</v>
      </c>
      <c r="N13" s="11" t="str">
        <f>[9]Janeiro!$I$17</f>
        <v>N</v>
      </c>
      <c r="O13" s="11" t="str">
        <f>[9]Janeiro!$I$18</f>
        <v>N</v>
      </c>
      <c r="P13" s="11" t="str">
        <f>[9]Janeiro!$I$19</f>
        <v>N</v>
      </c>
      <c r="Q13" s="11" t="str">
        <f>[9]Janeiro!$I$20</f>
        <v>N</v>
      </c>
      <c r="R13" s="11" t="str">
        <f>[9]Janeiro!$I$21</f>
        <v>N</v>
      </c>
      <c r="S13" s="11" t="str">
        <f>[9]Janeiro!$I$22</f>
        <v>N</v>
      </c>
      <c r="T13" s="11" t="str">
        <f>[9]Janeiro!$I$23</f>
        <v>S</v>
      </c>
      <c r="U13" s="11" t="str">
        <f>[9]Janeiro!$I$24</f>
        <v>SO</v>
      </c>
      <c r="V13" s="11" t="str">
        <f>[9]Janeiro!$I$25</f>
        <v>N</v>
      </c>
      <c r="W13" s="11" t="str">
        <f>[9]Janeiro!$I$26</f>
        <v>N</v>
      </c>
      <c r="X13" s="11" t="str">
        <f>[9]Janeiro!$I$27</f>
        <v>NO</v>
      </c>
      <c r="Y13" s="11" t="str">
        <f>[9]Janeiro!$I$28</f>
        <v>N</v>
      </c>
      <c r="Z13" s="11" t="str">
        <f>[9]Janeiro!$I$29</f>
        <v>NE</v>
      </c>
      <c r="AA13" s="11" t="str">
        <f>[9]Janeiro!$I$30</f>
        <v>N</v>
      </c>
      <c r="AB13" s="11" t="str">
        <f>[9]Janeiro!$I$31</f>
        <v>NE</v>
      </c>
      <c r="AC13" s="11" t="str">
        <f>[9]Janeiro!$I$32</f>
        <v>NE</v>
      </c>
      <c r="AD13" s="11" t="str">
        <f>[9]Janeiro!$I$33</f>
        <v>NE</v>
      </c>
      <c r="AE13" s="11" t="str">
        <f>[9]Janeiro!$I$34</f>
        <v>N</v>
      </c>
      <c r="AF13" s="11" t="str">
        <f>[9]Janeiro!$I$35</f>
        <v>N</v>
      </c>
      <c r="AG13" s="140" t="str">
        <f>[9]Janeiro!$I$36</f>
        <v>N</v>
      </c>
      <c r="AL13" t="s">
        <v>47</v>
      </c>
    </row>
    <row r="14" spans="1:38" x14ac:dyDescent="0.2">
      <c r="A14" s="98" t="s">
        <v>118</v>
      </c>
      <c r="B14" s="136" t="str">
        <f>[10]Janeiro!$I$5</f>
        <v>N</v>
      </c>
      <c r="C14" s="136" t="str">
        <f>[10]Janeiro!$I$6</f>
        <v>N</v>
      </c>
      <c r="D14" s="136" t="str">
        <f>[10]Janeiro!$I$7</f>
        <v>N</v>
      </c>
      <c r="E14" s="136" t="str">
        <f>[10]Janeiro!$I$8</f>
        <v>N</v>
      </c>
      <c r="F14" s="136" t="str">
        <f>[10]Janeiro!$I$9</f>
        <v>N</v>
      </c>
      <c r="G14" s="136" t="str">
        <f>[10]Janeiro!$I$10</f>
        <v>N</v>
      </c>
      <c r="H14" s="136" t="str">
        <f>[10]Janeiro!$I$11</f>
        <v>N</v>
      </c>
      <c r="I14" s="136" t="str">
        <f>[10]Janeiro!$I$12</f>
        <v>N</v>
      </c>
      <c r="J14" s="136" t="str">
        <f>[10]Janeiro!$I$13</f>
        <v>N</v>
      </c>
      <c r="K14" s="136" t="str">
        <f>[10]Janeiro!$I$14</f>
        <v>N</v>
      </c>
      <c r="L14" s="136" t="str">
        <f>[10]Janeiro!$I$15</f>
        <v>N</v>
      </c>
      <c r="M14" s="136" t="str">
        <f>[10]Janeiro!$I$16</f>
        <v>N</v>
      </c>
      <c r="N14" s="136" t="str">
        <f>[10]Janeiro!$I$17</f>
        <v>N</v>
      </c>
      <c r="O14" s="136" t="str">
        <f>[10]Janeiro!$I$18</f>
        <v>N</v>
      </c>
      <c r="P14" s="136" t="str">
        <f>[10]Janeiro!$I$19</f>
        <v>N</v>
      </c>
      <c r="Q14" s="136" t="str">
        <f>[10]Janeiro!$I$20</f>
        <v>N</v>
      </c>
      <c r="R14" s="136" t="str">
        <f>[10]Janeiro!$I$21</f>
        <v>N</v>
      </c>
      <c r="S14" s="136" t="str">
        <f>[10]Janeiro!$I$22</f>
        <v>N</v>
      </c>
      <c r="T14" s="131" t="str">
        <f>[10]Janeiro!$I$23</f>
        <v>N</v>
      </c>
      <c r="U14" s="131" t="str">
        <f>[10]Janeiro!$I$24</f>
        <v>N</v>
      </c>
      <c r="V14" s="131" t="str">
        <f>[10]Janeiro!$I$25</f>
        <v>N</v>
      </c>
      <c r="W14" s="131" t="str">
        <f>[10]Janeiro!$I$26</f>
        <v>N</v>
      </c>
      <c r="X14" s="131" t="str">
        <f>[10]Janeiro!$I$27</f>
        <v>N</v>
      </c>
      <c r="Y14" s="131" t="str">
        <f>[10]Janeiro!$I$28</f>
        <v>N</v>
      </c>
      <c r="Z14" s="131" t="str">
        <f>[10]Janeiro!$I$29</f>
        <v>N</v>
      </c>
      <c r="AA14" s="131" t="str">
        <f>[10]Janeiro!$I$30</f>
        <v>N</v>
      </c>
      <c r="AB14" s="131" t="str">
        <f>[10]Janeiro!$I$31</f>
        <v>N</v>
      </c>
      <c r="AC14" s="131" t="str">
        <f>[10]Janeiro!$I$32</f>
        <v>N</v>
      </c>
      <c r="AD14" s="131" t="str">
        <f>[10]Janeiro!$I$33</f>
        <v>N</v>
      </c>
      <c r="AE14" s="131" t="str">
        <f>[10]Janeiro!$I$34</f>
        <v>N</v>
      </c>
      <c r="AF14" s="131" t="str">
        <f>[10]Janeiro!$I$35</f>
        <v>N</v>
      </c>
      <c r="AG14" s="140" t="str">
        <f>[10]Janeiro!$I$36</f>
        <v>N</v>
      </c>
    </row>
    <row r="15" spans="1:38" x14ac:dyDescent="0.2">
      <c r="A15" s="98" t="s">
        <v>121</v>
      </c>
      <c r="B15" s="136" t="str">
        <f>[11]Janeiro!$I$5</f>
        <v>NE</v>
      </c>
      <c r="C15" s="136" t="str">
        <f>[11]Janeiro!$I$6</f>
        <v>N</v>
      </c>
      <c r="D15" s="136" t="str">
        <f>[11]Janeiro!$I$7</f>
        <v>N</v>
      </c>
      <c r="E15" s="136" t="str">
        <f>[11]Janeiro!$I$8</f>
        <v>N</v>
      </c>
      <c r="F15" s="136" t="str">
        <f>[11]Janeiro!$I$9</f>
        <v>N</v>
      </c>
      <c r="G15" s="136" t="str">
        <f>[11]Janeiro!$I$10</f>
        <v>N</v>
      </c>
      <c r="H15" s="136" t="str">
        <f>[11]Janeiro!$I$11</f>
        <v>NE</v>
      </c>
      <c r="I15" s="136" t="str">
        <f>[11]Janeiro!$I$12</f>
        <v>N</v>
      </c>
      <c r="J15" s="136" t="str">
        <f>[11]Janeiro!$I$13</f>
        <v>NE</v>
      </c>
      <c r="K15" s="136" t="str">
        <f>[11]Janeiro!$I$14</f>
        <v>N</v>
      </c>
      <c r="L15" s="136" t="str">
        <f>[11]Janeiro!$I$15</f>
        <v>NE</v>
      </c>
      <c r="M15" s="136" t="str">
        <f>[11]Janeiro!$I$16</f>
        <v>N</v>
      </c>
      <c r="N15" s="136" t="str">
        <f>[11]Janeiro!$I$17</f>
        <v>NE</v>
      </c>
      <c r="O15" s="136" t="str">
        <f>[11]Janeiro!$I$18</f>
        <v>NE</v>
      </c>
      <c r="P15" s="136" t="str">
        <f>[11]Janeiro!$I$19</f>
        <v>N</v>
      </c>
      <c r="Q15" s="136" t="str">
        <f>[11]Janeiro!$I$20</f>
        <v>N</v>
      </c>
      <c r="R15" s="136" t="str">
        <f>[11]Janeiro!$I$21</f>
        <v>N</v>
      </c>
      <c r="S15" s="136" t="str">
        <f>[11]Janeiro!$I$22</f>
        <v>NE</v>
      </c>
      <c r="T15" s="131" t="str">
        <f>[11]Janeiro!$I$23</f>
        <v>SO</v>
      </c>
      <c r="U15" s="131" t="str">
        <f>[11]Janeiro!$I$24</f>
        <v>SO</v>
      </c>
      <c r="V15" s="136" t="str">
        <f>[11]Janeiro!$I$25</f>
        <v>NE</v>
      </c>
      <c r="W15" s="131" t="str">
        <f>[11]Janeiro!$I$26</f>
        <v>N</v>
      </c>
      <c r="X15" s="131" t="str">
        <f>[11]Janeiro!$I$27</f>
        <v>NE</v>
      </c>
      <c r="Y15" s="131" t="str">
        <f>[11]Janeiro!$I$28</f>
        <v>SE</v>
      </c>
      <c r="Z15" s="131" t="str">
        <f>[11]Janeiro!$I$29</f>
        <v>NE</v>
      </c>
      <c r="AA15" s="131" t="str">
        <f>[11]Janeiro!$I$30</f>
        <v>NE</v>
      </c>
      <c r="AB15" s="131" t="str">
        <f>[11]Janeiro!$I$31</f>
        <v>NE</v>
      </c>
      <c r="AC15" s="131" t="str">
        <f>[11]Janeiro!$I$32</f>
        <v>NE</v>
      </c>
      <c r="AD15" s="131" t="str">
        <f>[11]Janeiro!$I$33</f>
        <v>N</v>
      </c>
      <c r="AE15" s="131" t="str">
        <f>[11]Janeiro!$I$34</f>
        <v>N</v>
      </c>
      <c r="AF15" s="131" t="str">
        <f>[11]Janeiro!$I$35</f>
        <v>N</v>
      </c>
      <c r="AG15" s="140" t="str">
        <f>[11]Janeiro!$I$36</f>
        <v>N</v>
      </c>
    </row>
    <row r="16" spans="1:38" x14ac:dyDescent="0.2">
      <c r="A16" s="98" t="s">
        <v>168</v>
      </c>
      <c r="B16" s="136" t="str">
        <f>[12]Janeiro!$I$5</f>
        <v>N</v>
      </c>
      <c r="C16" s="136" t="str">
        <f>[12]Janeiro!$I$6</f>
        <v>NO</v>
      </c>
      <c r="D16" s="136" t="str">
        <f>[12]Janeiro!$I$7</f>
        <v>NO</v>
      </c>
      <c r="E16" s="136" t="str">
        <f>[12]Janeiro!$I$8</f>
        <v>NE</v>
      </c>
      <c r="F16" s="136" t="str">
        <f>[12]Janeiro!$I$9</f>
        <v>N</v>
      </c>
      <c r="G16" s="136" t="str">
        <f>[12]Janeiro!$I$10</f>
        <v>N</v>
      </c>
      <c r="H16" s="136" t="str">
        <f>[12]Janeiro!$I$11</f>
        <v>NO</v>
      </c>
      <c r="I16" s="136" t="str">
        <f>[12]Janeiro!$I$12</f>
        <v>N</v>
      </c>
      <c r="J16" s="136" t="str">
        <f>[12]Janeiro!$I$13</f>
        <v>NE</v>
      </c>
      <c r="K16" s="136" t="str">
        <f>[12]Janeiro!$I$14</f>
        <v>N</v>
      </c>
      <c r="L16" s="136" t="str">
        <f>[12]Janeiro!$I$15</f>
        <v>N</v>
      </c>
      <c r="M16" s="136" t="str">
        <f>[12]Janeiro!$I$16</f>
        <v>NO</v>
      </c>
      <c r="N16" s="136" t="str">
        <f>[12]Janeiro!$I$17</f>
        <v>N</v>
      </c>
      <c r="O16" s="136" t="str">
        <f>[12]Janeiro!$I$18</f>
        <v>S</v>
      </c>
      <c r="P16" s="136" t="str">
        <f>[12]Janeiro!$I$19</f>
        <v>NO</v>
      </c>
      <c r="Q16" s="136" t="str">
        <f>[12]Janeiro!$I$20</f>
        <v>N</v>
      </c>
      <c r="R16" s="136" t="str">
        <f>[12]Janeiro!$I$21</f>
        <v>S</v>
      </c>
      <c r="S16" s="136" t="str">
        <f>[12]Janeiro!$I$22</f>
        <v>NE</v>
      </c>
      <c r="T16" s="131" t="str">
        <f>[12]Janeiro!$I$23</f>
        <v>S</v>
      </c>
      <c r="U16" s="131" t="str">
        <f>[12]Janeiro!$I$24</f>
        <v>NO</v>
      </c>
      <c r="V16" s="131" t="str">
        <f>[12]Janeiro!$I$25</f>
        <v>S</v>
      </c>
      <c r="W16" s="131" t="str">
        <f>[12]Janeiro!$I$26</f>
        <v>S</v>
      </c>
      <c r="X16" s="131" t="str">
        <f>[12]Janeiro!$I$27</f>
        <v>S</v>
      </c>
      <c r="Y16" s="131" t="str">
        <f>[12]Janeiro!$I$28</f>
        <v>S</v>
      </c>
      <c r="Z16" s="131" t="str">
        <f>[12]Janeiro!$I$29</f>
        <v>N</v>
      </c>
      <c r="AA16" s="131" t="str">
        <f>[12]Janeiro!$I$30</f>
        <v>N</v>
      </c>
      <c r="AB16" s="131" t="str">
        <f>[12]Janeiro!$I$31</f>
        <v>N</v>
      </c>
      <c r="AC16" s="131" t="str">
        <f>[12]Janeiro!$I$32</f>
        <v>NE</v>
      </c>
      <c r="AD16" s="131" t="str">
        <f>[12]Janeiro!$I$33</f>
        <v>S</v>
      </c>
      <c r="AE16" s="131" t="str">
        <f>[12]Janeiro!$I$34</f>
        <v>S</v>
      </c>
      <c r="AF16" s="131" t="str">
        <f>[12]Janeiro!$I$35</f>
        <v>S</v>
      </c>
      <c r="AG16" s="140" t="str">
        <f>[12]Janeiro!$I$36</f>
        <v>N</v>
      </c>
      <c r="AJ16" t="s">
        <v>47</v>
      </c>
    </row>
    <row r="17" spans="1:40" x14ac:dyDescent="0.2">
      <c r="A17" s="98" t="s">
        <v>2</v>
      </c>
      <c r="B17" s="136" t="str">
        <f>[13]Janeiro!$I$5</f>
        <v>N</v>
      </c>
      <c r="C17" s="136" t="str">
        <f>[13]Janeiro!$I$6</f>
        <v>N</v>
      </c>
      <c r="D17" s="136" t="str">
        <f>[13]Janeiro!$I$7</f>
        <v>NE</v>
      </c>
      <c r="E17" s="136" t="str">
        <f>[13]Janeiro!$I$8</f>
        <v>NE</v>
      </c>
      <c r="F17" s="136" t="str">
        <f>[13]Janeiro!$I$9</f>
        <v>N</v>
      </c>
      <c r="G17" s="136" t="str">
        <f>[13]Janeiro!$I$10</f>
        <v>NE</v>
      </c>
      <c r="H17" s="136" t="str">
        <f>[13]Janeiro!$I$11</f>
        <v>NE</v>
      </c>
      <c r="I17" s="136" t="str">
        <f>[13]Janeiro!$I$12</f>
        <v>N</v>
      </c>
      <c r="J17" s="136" t="str">
        <f>[13]Janeiro!$I$13</f>
        <v>NE</v>
      </c>
      <c r="K17" s="136" t="str">
        <f>[13]Janeiro!$I$14</f>
        <v>N</v>
      </c>
      <c r="L17" s="136" t="str">
        <f>[13]Janeiro!$I$15</f>
        <v>N</v>
      </c>
      <c r="M17" s="136" t="str">
        <f>[13]Janeiro!$I$16</f>
        <v>N</v>
      </c>
      <c r="N17" s="136" t="str">
        <f>[13]Janeiro!$I$17</f>
        <v>N</v>
      </c>
      <c r="O17" s="136" t="str">
        <f>[13]Janeiro!$I$18</f>
        <v>NE</v>
      </c>
      <c r="P17" s="136" t="str">
        <f>[13]Janeiro!$I$19</f>
        <v>N</v>
      </c>
      <c r="Q17" s="136" t="str">
        <f>[13]Janeiro!$I$20</f>
        <v>NE</v>
      </c>
      <c r="R17" s="136" t="str">
        <f>[13]Janeiro!$I$21</f>
        <v>N</v>
      </c>
      <c r="S17" s="136" t="str">
        <f>[13]Janeiro!$I$22</f>
        <v>N</v>
      </c>
      <c r="T17" s="131" t="str">
        <f>[13]Janeiro!$I$23</f>
        <v>N</v>
      </c>
      <c r="U17" s="131" t="str">
        <f>[13]Janeiro!$I$24</f>
        <v>N</v>
      </c>
      <c r="V17" s="136" t="str">
        <f>[13]Janeiro!$I$25</f>
        <v>N</v>
      </c>
      <c r="W17" s="131" t="str">
        <f>[13]Janeiro!$I$26</f>
        <v>L</v>
      </c>
      <c r="X17" s="131" t="str">
        <f>[13]Janeiro!$I$27</f>
        <v>N</v>
      </c>
      <c r="Y17" s="131" t="str">
        <f>[13]Janeiro!$I$28</f>
        <v>N</v>
      </c>
      <c r="Z17" s="131" t="str">
        <f>[13]Janeiro!$I$29</f>
        <v>N</v>
      </c>
      <c r="AA17" s="131" t="str">
        <f>[13]Janeiro!$I$30</f>
        <v>N</v>
      </c>
      <c r="AB17" s="131" t="str">
        <f>[13]Janeiro!$I$31</f>
        <v>L</v>
      </c>
      <c r="AC17" s="131" t="str">
        <f>[13]Janeiro!$I$32</f>
        <v>NE</v>
      </c>
      <c r="AD17" s="131" t="str">
        <f>[13]Janeiro!$I$33</f>
        <v>N</v>
      </c>
      <c r="AE17" s="131" t="str">
        <f>[13]Janeiro!$I$34</f>
        <v>NE</v>
      </c>
      <c r="AF17" s="131" t="str">
        <f>[13]Janeiro!$I$35</f>
        <v>L</v>
      </c>
      <c r="AG17" s="127" t="str">
        <f>[13]Janeiro!$I$36</f>
        <v>N</v>
      </c>
      <c r="AI17" s="12" t="s">
        <v>47</v>
      </c>
      <c r="AJ17" t="s">
        <v>47</v>
      </c>
    </row>
    <row r="18" spans="1:40" x14ac:dyDescent="0.2">
      <c r="A18" s="98" t="s">
        <v>3</v>
      </c>
      <c r="B18" s="136" t="str">
        <f>[14]Janeiro!$I$5</f>
        <v>NO</v>
      </c>
      <c r="C18" s="136" t="str">
        <f>[14]Janeiro!$I$6</f>
        <v>NO</v>
      </c>
      <c r="D18" s="136" t="str">
        <f>[14]Janeiro!$I$7</f>
        <v>O</v>
      </c>
      <c r="E18" s="136" t="str">
        <f>[14]Janeiro!$I$8</f>
        <v>SO</v>
      </c>
      <c r="F18" s="136" t="str">
        <f>[14]Janeiro!$I$9</f>
        <v>SO</v>
      </c>
      <c r="G18" s="136" t="str">
        <f>[14]Janeiro!$I$10</f>
        <v>NO</v>
      </c>
      <c r="H18" s="136" t="str">
        <f>[14]Janeiro!$I$11</f>
        <v>NO</v>
      </c>
      <c r="I18" s="136" t="str">
        <f>[14]Janeiro!$I$12</f>
        <v>O</v>
      </c>
      <c r="J18" s="136" t="str">
        <f>[14]Janeiro!$I$13</f>
        <v>SO</v>
      </c>
      <c r="K18" s="136" t="str">
        <f>[14]Janeiro!$I$14</f>
        <v>NO</v>
      </c>
      <c r="L18" s="136" t="str">
        <f>[14]Janeiro!$I$15</f>
        <v>NO</v>
      </c>
      <c r="M18" s="136" t="str">
        <f>[14]Janeiro!$I$16</f>
        <v>NO</v>
      </c>
      <c r="N18" s="136" t="str">
        <f>[14]Janeiro!$I$17</f>
        <v>O</v>
      </c>
      <c r="O18" s="136" t="str">
        <f>[14]Janeiro!$I$18</f>
        <v>O</v>
      </c>
      <c r="P18" s="136" t="str">
        <f>[14]Janeiro!$I$19</f>
        <v>NO</v>
      </c>
      <c r="Q18" s="136" t="str">
        <f>[14]Janeiro!$I$20</f>
        <v>NO</v>
      </c>
      <c r="R18" s="136" t="str">
        <f>[14]Janeiro!$I$21</f>
        <v>O</v>
      </c>
      <c r="S18" s="136" t="str">
        <f>[14]Janeiro!$I$22</f>
        <v>O</v>
      </c>
      <c r="T18" s="131" t="str">
        <f>[14]Janeiro!$I$23</f>
        <v>SO</v>
      </c>
      <c r="U18" s="131" t="str">
        <f>[14]Janeiro!$I$24</f>
        <v>O</v>
      </c>
      <c r="V18" s="131" t="str">
        <f>[14]Janeiro!$I$25</f>
        <v>O</v>
      </c>
      <c r="W18" s="131" t="str">
        <f>[14]Janeiro!$I$26</f>
        <v>O</v>
      </c>
      <c r="X18" s="131" t="str">
        <f>[14]Janeiro!$I$27</f>
        <v>O</v>
      </c>
      <c r="Y18" s="131" t="str">
        <f>[14]Janeiro!$I$28</f>
        <v>NO</v>
      </c>
      <c r="Z18" s="131" t="str">
        <f>[14]Janeiro!$I$29</f>
        <v>O</v>
      </c>
      <c r="AA18" s="131" t="str">
        <f>[14]Janeiro!$I$30</f>
        <v>NO</v>
      </c>
      <c r="AB18" s="131" t="str">
        <f>[14]Janeiro!$I$31</f>
        <v>O</v>
      </c>
      <c r="AC18" s="131" t="str">
        <f>[14]Janeiro!$I$32</f>
        <v>NO</v>
      </c>
      <c r="AD18" s="131" t="str">
        <f>[14]Janeiro!$I$33</f>
        <v>O</v>
      </c>
      <c r="AE18" s="131" t="str">
        <f>[14]Janeiro!$I$34</f>
        <v>NO</v>
      </c>
      <c r="AF18" s="131" t="str">
        <f>[14]Janeiro!$I$35</f>
        <v>O</v>
      </c>
      <c r="AG18" s="127" t="str">
        <f>[14]Janeiro!$I$36</f>
        <v>O</v>
      </c>
      <c r="AH18" s="12" t="s">
        <v>47</v>
      </c>
      <c r="AI18" s="12" t="s">
        <v>47</v>
      </c>
      <c r="AJ18" t="s">
        <v>47</v>
      </c>
    </row>
    <row r="19" spans="1:40" x14ac:dyDescent="0.2">
      <c r="A19" s="98" t="s">
        <v>4</v>
      </c>
      <c r="B19" s="136" t="str">
        <f>[15]Janeiro!$I$5</f>
        <v>S</v>
      </c>
      <c r="C19" s="136" t="str">
        <f>[15]Janeiro!$I$6</f>
        <v>S</v>
      </c>
      <c r="D19" s="136" t="str">
        <f>[15]Janeiro!$I$7</f>
        <v>S</v>
      </c>
      <c r="E19" s="136" t="str">
        <f>[15]Janeiro!$I$8</f>
        <v>S</v>
      </c>
      <c r="F19" s="136" t="str">
        <f>[15]Janeiro!$I$9</f>
        <v>S</v>
      </c>
      <c r="G19" s="136" t="str">
        <f>[15]Janeiro!$I$10</f>
        <v>SO</v>
      </c>
      <c r="H19" s="136" t="str">
        <f>[15]Janeiro!$I$11</f>
        <v>SO</v>
      </c>
      <c r="I19" s="136" t="str">
        <f>[15]Janeiro!$I$12</f>
        <v>SE</v>
      </c>
      <c r="J19" s="136" t="str">
        <f>[15]Janeiro!$I$13</f>
        <v>O</v>
      </c>
      <c r="K19" s="136" t="str">
        <f>[15]Janeiro!$I$14</f>
        <v>O</v>
      </c>
      <c r="L19" s="136" t="str">
        <f>[15]Janeiro!$I$15</f>
        <v>O</v>
      </c>
      <c r="M19" s="136" t="str">
        <f>[15]Janeiro!$I$16</f>
        <v>S</v>
      </c>
      <c r="N19" s="136" t="str">
        <f>[15]Janeiro!$I$17</f>
        <v>O</v>
      </c>
      <c r="O19" s="136" t="str">
        <f>[15]Janeiro!$I$18</f>
        <v>O</v>
      </c>
      <c r="P19" s="136" t="str">
        <f>[15]Janeiro!$I$19</f>
        <v>SE</v>
      </c>
      <c r="Q19" s="136" t="str">
        <f>[15]Janeiro!$I$20</f>
        <v>SE</v>
      </c>
      <c r="R19" s="136" t="str">
        <f>[15]Janeiro!$I$21</f>
        <v>SO</v>
      </c>
      <c r="S19" s="136" t="str">
        <f>[15]Janeiro!$I$22</f>
        <v>N</v>
      </c>
      <c r="T19" s="131" t="str">
        <f>[15]Janeiro!$I$23</f>
        <v>SE</v>
      </c>
      <c r="U19" s="131" t="str">
        <f>[15]Janeiro!$I$24</f>
        <v>SE</v>
      </c>
      <c r="V19" s="131" t="str">
        <f>[15]Janeiro!$I$25</f>
        <v>N</v>
      </c>
      <c r="W19" s="131" t="str">
        <f>[15]Janeiro!$I$26</f>
        <v>NO</v>
      </c>
      <c r="X19" s="131" t="str">
        <f>[15]Janeiro!$I$27</f>
        <v>NO</v>
      </c>
      <c r="Y19" s="131" t="str">
        <f>[15]Janeiro!$I$28</f>
        <v>N</v>
      </c>
      <c r="Z19" s="131" t="str">
        <f>[15]Janeiro!$I$29</f>
        <v>S</v>
      </c>
      <c r="AA19" s="131" t="str">
        <f>[15]Janeiro!$I$30</f>
        <v>S</v>
      </c>
      <c r="AB19" s="131" t="str">
        <f>[15]Janeiro!$I$31</f>
        <v>SO</v>
      </c>
      <c r="AC19" s="131" t="str">
        <f>[15]Janeiro!$I$32</f>
        <v>O</v>
      </c>
      <c r="AD19" s="131" t="str">
        <f>[15]Janeiro!$I$33</f>
        <v>NO</v>
      </c>
      <c r="AE19" s="131" t="str">
        <f>[15]Janeiro!$I$34</f>
        <v>NO</v>
      </c>
      <c r="AF19" s="131" t="str">
        <f>[15]Janeiro!$I$35</f>
        <v>NO</v>
      </c>
      <c r="AG19" s="127" t="str">
        <f>[15]Janeiro!$I$36</f>
        <v>S</v>
      </c>
      <c r="AJ19" t="s">
        <v>47</v>
      </c>
    </row>
    <row r="20" spans="1:40" x14ac:dyDescent="0.2">
      <c r="A20" s="98" t="s">
        <v>5</v>
      </c>
      <c r="B20" s="131" t="str">
        <f>[16]Janeiro!$I$5</f>
        <v>N</v>
      </c>
      <c r="C20" s="131" t="str">
        <f>[16]Janeiro!$I$6</f>
        <v>NE</v>
      </c>
      <c r="D20" s="131" t="str">
        <f>[16]Janeiro!$I$7</f>
        <v>N</v>
      </c>
      <c r="E20" s="131" t="str">
        <f>[16]Janeiro!$I$8</f>
        <v>L</v>
      </c>
      <c r="F20" s="131" t="str">
        <f>[16]Janeiro!$I$9</f>
        <v>*</v>
      </c>
      <c r="G20" s="131" t="str">
        <f>[16]Janeiro!$I$10</f>
        <v>*</v>
      </c>
      <c r="H20" s="131" t="str">
        <f>[16]Janeiro!$I$11</f>
        <v>*</v>
      </c>
      <c r="I20" s="131" t="str">
        <f>[16]Janeiro!$I$12</f>
        <v>*</v>
      </c>
      <c r="J20" s="131" t="str">
        <f>[16]Janeiro!$I$13</f>
        <v>*</v>
      </c>
      <c r="K20" s="131" t="str">
        <f>[16]Janeiro!$I$14</f>
        <v>*</v>
      </c>
      <c r="L20" s="131" t="str">
        <f>[16]Janeiro!$I$15</f>
        <v>*</v>
      </c>
      <c r="M20" s="131" t="str">
        <f>[16]Janeiro!$I$16</f>
        <v>N</v>
      </c>
      <c r="N20" s="131" t="str">
        <f>[16]Janeiro!$I$17</f>
        <v>L</v>
      </c>
      <c r="O20" s="131" t="str">
        <f>[16]Janeiro!$I$18</f>
        <v>L</v>
      </c>
      <c r="P20" s="131" t="str">
        <f>[16]Janeiro!$I$19</f>
        <v>NE</v>
      </c>
      <c r="Q20" s="131" t="str">
        <f>[16]Janeiro!$I$20</f>
        <v>*</v>
      </c>
      <c r="R20" s="131" t="str">
        <f>[16]Janeiro!$I$21</f>
        <v>*</v>
      </c>
      <c r="S20" s="131" t="str">
        <f>[16]Janeiro!$I$22</f>
        <v>*</v>
      </c>
      <c r="T20" s="131" t="str">
        <f>[16]Janeiro!$I$23</f>
        <v>*</v>
      </c>
      <c r="U20" s="131" t="str">
        <f>[16]Janeiro!$I$24</f>
        <v>*</v>
      </c>
      <c r="V20" s="131" t="str">
        <f>[16]Janeiro!$I$25</f>
        <v>*</v>
      </c>
      <c r="W20" s="131" t="str">
        <f>[16]Janeiro!$I$26</f>
        <v>*</v>
      </c>
      <c r="X20" s="131" t="str">
        <f>[16]Janeiro!$I$27</f>
        <v>*</v>
      </c>
      <c r="Y20" s="131" t="str">
        <f>[16]Janeiro!$I$28</f>
        <v>*</v>
      </c>
      <c r="Z20" s="131" t="str">
        <f>[16]Janeiro!$I$29</f>
        <v>*</v>
      </c>
      <c r="AA20" s="131" t="str">
        <f>[16]Janeiro!$I$30</f>
        <v>*</v>
      </c>
      <c r="AB20" s="131" t="str">
        <f>[16]Janeiro!$I$31</f>
        <v>NE</v>
      </c>
      <c r="AC20" s="131" t="str">
        <f>[16]Janeiro!$I$32</f>
        <v>NE</v>
      </c>
      <c r="AD20" s="131" t="str">
        <f>[16]Janeiro!$I$33</f>
        <v>L</v>
      </c>
      <c r="AE20" s="131" t="str">
        <f>[16]Janeiro!$I$34</f>
        <v>N</v>
      </c>
      <c r="AF20" s="131" t="str">
        <f>[16]Janeiro!$I$35</f>
        <v>*</v>
      </c>
      <c r="AG20" s="127" t="str">
        <f>[16]Janeiro!$I$36</f>
        <v>N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8" t="s">
        <v>43</v>
      </c>
      <c r="B21" s="131" t="str">
        <f>[17]Janeiro!$I$5</f>
        <v>N</v>
      </c>
      <c r="C21" s="131" t="str">
        <f>[17]Janeiro!$I$6</f>
        <v>N</v>
      </c>
      <c r="D21" s="131" t="str">
        <f>[17]Janeiro!$I$7</f>
        <v>NE</v>
      </c>
      <c r="E21" s="131" t="str">
        <f>[17]Janeiro!$I$8</f>
        <v>NE</v>
      </c>
      <c r="F21" s="131" t="str">
        <f>[17]Janeiro!$I$9</f>
        <v>N</v>
      </c>
      <c r="G21" s="131" t="str">
        <f>[17]Janeiro!$I$10</f>
        <v>NE</v>
      </c>
      <c r="H21" s="131" t="str">
        <f>[17]Janeiro!$I$11</f>
        <v>N</v>
      </c>
      <c r="I21" s="131" t="str">
        <f>[17]Janeiro!$I$12</f>
        <v>NE</v>
      </c>
      <c r="J21" s="131" t="str">
        <f>[17]Janeiro!$I$13</f>
        <v>NE</v>
      </c>
      <c r="K21" s="131" t="str">
        <f>[17]Janeiro!$I$14</f>
        <v>NE</v>
      </c>
      <c r="L21" s="131" t="str">
        <f>[17]Janeiro!$I$15</f>
        <v>N</v>
      </c>
      <c r="M21" s="131" t="str">
        <f>[17]Janeiro!$I$16</f>
        <v>NE</v>
      </c>
      <c r="N21" s="131" t="str">
        <f>[17]Janeiro!$I$17</f>
        <v>N</v>
      </c>
      <c r="O21" s="131" t="str">
        <f>[17]Janeiro!$I$18</f>
        <v>NE</v>
      </c>
      <c r="P21" s="131" t="str">
        <f>[17]Janeiro!$I$19</f>
        <v>NO</v>
      </c>
      <c r="Q21" s="131" t="str">
        <f>[17]Janeiro!$I$20</f>
        <v>NE</v>
      </c>
      <c r="R21" s="131" t="str">
        <f>[17]Janeiro!$I$21</f>
        <v>NE</v>
      </c>
      <c r="S21" s="131" t="str">
        <f>[17]Janeiro!$I$22</f>
        <v>NE</v>
      </c>
      <c r="T21" s="131" t="str">
        <f>[17]Janeiro!$I$23</f>
        <v>SO</v>
      </c>
      <c r="U21" s="131" t="str">
        <f>[17]Janeiro!$I$24</f>
        <v>N</v>
      </c>
      <c r="V21" s="131" t="str">
        <f>[17]Janeiro!$I$25</f>
        <v>NE</v>
      </c>
      <c r="W21" s="131" t="str">
        <f>[17]Janeiro!$I$26</f>
        <v>NE</v>
      </c>
      <c r="X21" s="131" t="str">
        <f>[17]Janeiro!$I$27</f>
        <v>NE</v>
      </c>
      <c r="Y21" s="131" t="str">
        <f>[17]Janeiro!$I$28</f>
        <v>NE</v>
      </c>
      <c r="Z21" s="131" t="str">
        <f>[17]Janeiro!$I$29</f>
        <v>N</v>
      </c>
      <c r="AA21" s="131" t="str">
        <f>[17]Janeiro!$I$30</f>
        <v>NE</v>
      </c>
      <c r="AB21" s="131" t="str">
        <f>[17]Janeiro!$I$31</f>
        <v>NE</v>
      </c>
      <c r="AC21" s="131" t="str">
        <f>[17]Janeiro!$I$32</f>
        <v>NE</v>
      </c>
      <c r="AD21" s="131" t="str">
        <f>[17]Janeiro!$I$33</f>
        <v>L</v>
      </c>
      <c r="AE21" s="131" t="str">
        <f>[17]Janeiro!$I$34</f>
        <v>L</v>
      </c>
      <c r="AF21" s="131" t="str">
        <f>[17]Janeiro!$I$35</f>
        <v>L</v>
      </c>
      <c r="AG21" s="127" t="str">
        <f>[17]Janeiro!$I$36</f>
        <v>NE</v>
      </c>
      <c r="AK21" t="s">
        <v>47</v>
      </c>
    </row>
    <row r="22" spans="1:40" x14ac:dyDescent="0.2">
      <c r="A22" s="98" t="s">
        <v>6</v>
      </c>
      <c r="B22" s="131" t="str">
        <f>[18]Janeiro!$I$5</f>
        <v>*</v>
      </c>
      <c r="C22" s="131" t="str">
        <f>[18]Janeiro!$I$6</f>
        <v>NO</v>
      </c>
      <c r="D22" s="131" t="str">
        <f>[18]Janeiro!$I$7</f>
        <v>NO</v>
      </c>
      <c r="E22" s="131" t="str">
        <f>[18]Janeiro!$I$8</f>
        <v>L</v>
      </c>
      <c r="F22" s="131" t="str">
        <f>[18]Janeiro!$I$9</f>
        <v>L</v>
      </c>
      <c r="G22" s="131" t="str">
        <f>[18]Janeiro!$I$10</f>
        <v>*</v>
      </c>
      <c r="H22" s="131" t="str">
        <f>[18]Janeiro!$I$11</f>
        <v>N</v>
      </c>
      <c r="I22" s="131" t="str">
        <f>[18]Janeiro!$I$12</f>
        <v>N</v>
      </c>
      <c r="J22" s="131" t="str">
        <f>[18]Janeiro!$I$13</f>
        <v>O</v>
      </c>
      <c r="K22" s="131" t="str">
        <f>[18]Janeiro!$I$14</f>
        <v>SE</v>
      </c>
      <c r="L22" s="131" t="str">
        <f>[18]Janeiro!$I$15</f>
        <v>NO</v>
      </c>
      <c r="M22" s="131" t="str">
        <f>[18]Janeiro!$I$16</f>
        <v>*</v>
      </c>
      <c r="N22" s="131" t="str">
        <f>[18]Janeiro!$I$17</f>
        <v>*</v>
      </c>
      <c r="O22" s="131" t="str">
        <f>[18]Janeiro!$I$18</f>
        <v>NE</v>
      </c>
      <c r="P22" s="131" t="str">
        <f>[18]Janeiro!$I$19</f>
        <v>O</v>
      </c>
      <c r="Q22" s="131" t="str">
        <f>[18]Janeiro!$I$20</f>
        <v>O</v>
      </c>
      <c r="R22" s="131" t="str">
        <f>[18]Janeiro!$I$21</f>
        <v>S</v>
      </c>
      <c r="S22" s="131" t="str">
        <f>[18]Janeiro!$I$22</f>
        <v>SE</v>
      </c>
      <c r="T22" s="131" t="str">
        <f>[18]Janeiro!$I$23</f>
        <v>L</v>
      </c>
      <c r="U22" s="131" t="str">
        <f>[18]Janeiro!$I$24</f>
        <v>SE</v>
      </c>
      <c r="V22" s="131" t="str">
        <f>[18]Janeiro!$I$25</f>
        <v>O</v>
      </c>
      <c r="W22" s="131" t="str">
        <f>[18]Janeiro!$I$26</f>
        <v>SE</v>
      </c>
      <c r="X22" s="131" t="str">
        <f>[18]Janeiro!$I$27</f>
        <v>N</v>
      </c>
      <c r="Y22" s="131" t="str">
        <f>[18]Janeiro!$I$28</f>
        <v>*</v>
      </c>
      <c r="Z22" s="131" t="str">
        <f>[18]Janeiro!$I$29</f>
        <v>*</v>
      </c>
      <c r="AA22" s="131" t="str">
        <f>[18]Janeiro!$I$30</f>
        <v>NO</v>
      </c>
      <c r="AB22" s="131" t="str">
        <f>[18]Janeiro!$I$31</f>
        <v>L</v>
      </c>
      <c r="AC22" s="131" t="str">
        <f>[18]Janeiro!$I$32</f>
        <v>L</v>
      </c>
      <c r="AD22" s="131" t="str">
        <f>[18]Janeiro!$I$33</f>
        <v>SO</v>
      </c>
      <c r="AE22" s="131" t="str">
        <f>[18]Janeiro!$I$34</f>
        <v>O</v>
      </c>
      <c r="AF22" s="131" t="str">
        <f>[18]Janeiro!$I$35</f>
        <v>*</v>
      </c>
      <c r="AG22" s="127" t="str">
        <f>[18]Janeiro!$I$36</f>
        <v>L</v>
      </c>
      <c r="AK22" t="s">
        <v>47</v>
      </c>
    </row>
    <row r="23" spans="1:40" x14ac:dyDescent="0.2">
      <c r="A23" s="98" t="s">
        <v>7</v>
      </c>
      <c r="B23" s="136" t="str">
        <f>[19]Janeiro!$I$5</f>
        <v>S</v>
      </c>
      <c r="C23" s="136" t="str">
        <f>[19]Janeiro!$I$6</f>
        <v>S</v>
      </c>
      <c r="D23" s="136" t="str">
        <f>[19]Janeiro!$I$7</f>
        <v>SE</v>
      </c>
      <c r="E23" s="136" t="str">
        <f>[19]Janeiro!$I$8</f>
        <v>SE</v>
      </c>
      <c r="F23" s="136" t="str">
        <f>[19]Janeiro!$I$9</f>
        <v>S</v>
      </c>
      <c r="G23" s="136" t="str">
        <f>[19]Janeiro!$I$10</f>
        <v>S</v>
      </c>
      <c r="H23" s="136" t="str">
        <f>[19]Janeiro!$I$11</f>
        <v>SE</v>
      </c>
      <c r="I23" s="136" t="str">
        <f>[19]Janeiro!$I$12</f>
        <v>S</v>
      </c>
      <c r="J23" s="136" t="str">
        <f>[19]Janeiro!$I$13</f>
        <v>S</v>
      </c>
      <c r="K23" s="136" t="str">
        <f>[19]Janeiro!$I$14</f>
        <v>SE</v>
      </c>
      <c r="L23" s="136" t="str">
        <f>[19]Janeiro!$I$15</f>
        <v>SO</v>
      </c>
      <c r="M23" s="136" t="str">
        <f>[19]Janeiro!$I$16</f>
        <v>S</v>
      </c>
      <c r="N23" s="136" t="str">
        <f>[19]Janeiro!$I$17</f>
        <v>S</v>
      </c>
      <c r="O23" s="136" t="str">
        <f>[19]Janeiro!$I$18</f>
        <v>S</v>
      </c>
      <c r="P23" s="136" t="str">
        <f>[19]Janeiro!$I$19</f>
        <v>S</v>
      </c>
      <c r="Q23" s="136" t="str">
        <f>[19]Janeiro!$I$20</f>
        <v>S</v>
      </c>
      <c r="R23" s="136" t="str">
        <f>[19]Janeiro!$I$21</f>
        <v>SE</v>
      </c>
      <c r="S23" s="136" t="str">
        <f>[19]Janeiro!$I$22</f>
        <v>S</v>
      </c>
      <c r="T23" s="131" t="str">
        <f>[19]Janeiro!$I$23</f>
        <v>N</v>
      </c>
      <c r="U23" s="131" t="str">
        <f>[19]Janeiro!$I$24</f>
        <v>N</v>
      </c>
      <c r="V23" s="131" t="str">
        <f>[19]Janeiro!$I$25</f>
        <v>SE</v>
      </c>
      <c r="W23" s="131" t="str">
        <f>[19]Janeiro!$I$26</f>
        <v>SE</v>
      </c>
      <c r="X23" s="131" t="str">
        <f>[19]Janeiro!$I$27</f>
        <v>SO</v>
      </c>
      <c r="Y23" s="131" t="str">
        <f>[19]Janeiro!$I$28</f>
        <v>NO</v>
      </c>
      <c r="Z23" s="131" t="str">
        <f>[19]Janeiro!$I$29</f>
        <v>S</v>
      </c>
      <c r="AA23" s="131" t="str">
        <f>[19]Janeiro!$I$30</f>
        <v>SO</v>
      </c>
      <c r="AB23" s="131" t="str">
        <f>[19]Janeiro!$I$31</f>
        <v>SO</v>
      </c>
      <c r="AC23" s="131" t="str">
        <f>[19]Janeiro!$I$32</f>
        <v>SO</v>
      </c>
      <c r="AD23" s="131" t="str">
        <f>[19]Janeiro!$I$33</f>
        <v>SE</v>
      </c>
      <c r="AE23" s="131" t="str">
        <f>[19]Janeiro!$I$34</f>
        <v>L</v>
      </c>
      <c r="AF23" s="131" t="str">
        <f>[19]Janeiro!$I$35</f>
        <v>L</v>
      </c>
      <c r="AG23" s="127" t="str">
        <f>[19]Janeiro!$I$36</f>
        <v>S</v>
      </c>
      <c r="AJ23" t="s">
        <v>47</v>
      </c>
      <c r="AK23" t="s">
        <v>47</v>
      </c>
      <c r="AL23" t="s">
        <v>47</v>
      </c>
    </row>
    <row r="24" spans="1:40" x14ac:dyDescent="0.2">
      <c r="A24" s="98" t="s">
        <v>169</v>
      </c>
      <c r="B24" s="136" t="str">
        <f>[20]Janeiro!$I$5</f>
        <v>N</v>
      </c>
      <c r="C24" s="136" t="str">
        <f>[20]Janeiro!$I$6</f>
        <v>N</v>
      </c>
      <c r="D24" s="136" t="str">
        <f>[20]Janeiro!$I$7</f>
        <v>NO</v>
      </c>
      <c r="E24" s="136" t="str">
        <f>[20]Janeiro!$I$8</f>
        <v>NO</v>
      </c>
      <c r="F24" s="136" t="str">
        <f>[20]Janeiro!$I$9</f>
        <v>N</v>
      </c>
      <c r="G24" s="136" t="str">
        <f>[20]Janeiro!$I$10</f>
        <v>NE</v>
      </c>
      <c r="H24" s="136" t="str">
        <f>[20]Janeiro!$I$11</f>
        <v>NE</v>
      </c>
      <c r="I24" s="136" t="str">
        <f>[20]Janeiro!$I$12</f>
        <v>NE</v>
      </c>
      <c r="J24" s="136" t="str">
        <f>[20]Janeiro!$I$13</f>
        <v>NE</v>
      </c>
      <c r="K24" s="136" t="str">
        <f>[20]Janeiro!$I$14</f>
        <v>NE</v>
      </c>
      <c r="L24" s="136" t="str">
        <f>[20]Janeiro!$I$15</f>
        <v>L</v>
      </c>
      <c r="M24" s="136" t="str">
        <f>[20]Janeiro!$I$16</f>
        <v>N</v>
      </c>
      <c r="N24" s="136" t="str">
        <f>[20]Janeiro!$I$17</f>
        <v>NE</v>
      </c>
      <c r="O24" s="136" t="str">
        <f>[20]Janeiro!$I$18</f>
        <v>S</v>
      </c>
      <c r="P24" s="136" t="str">
        <f>[20]Janeiro!$I$19</f>
        <v>NE</v>
      </c>
      <c r="Q24" s="136" t="str">
        <f>[20]Janeiro!$I$20</f>
        <v>NO</v>
      </c>
      <c r="R24" s="136" t="str">
        <f>[20]Janeiro!$I$21</f>
        <v>L</v>
      </c>
      <c r="S24" s="136" t="str">
        <f>[20]Janeiro!$I$22</f>
        <v>NE</v>
      </c>
      <c r="T24" s="136" t="str">
        <f>[20]Janeiro!$I$23</f>
        <v>SO</v>
      </c>
      <c r="U24" s="136" t="str">
        <f>[20]Janeiro!$I$24</f>
        <v>O</v>
      </c>
      <c r="V24" s="136" t="str">
        <f>[20]Janeiro!$I$25</f>
        <v>NO</v>
      </c>
      <c r="W24" s="136" t="str">
        <f>[20]Janeiro!$I$26</f>
        <v>S</v>
      </c>
      <c r="X24" s="136" t="str">
        <f>[20]Janeiro!$I$27</f>
        <v>S</v>
      </c>
      <c r="Y24" s="136" t="str">
        <f>[20]Janeiro!$I$28</f>
        <v>SE</v>
      </c>
      <c r="Z24" s="136" t="str">
        <f>[20]Janeiro!$I$29</f>
        <v>L</v>
      </c>
      <c r="AA24" s="136" t="str">
        <f>[20]Janeiro!$I$30</f>
        <v>L</v>
      </c>
      <c r="AB24" s="136" t="str">
        <f>[20]Janeiro!$I$31</f>
        <v>NE</v>
      </c>
      <c r="AC24" s="136" t="str">
        <f>[20]Janeiro!$I$32</f>
        <v>NE</v>
      </c>
      <c r="AD24" s="136" t="str">
        <f>[20]Janeiro!$I$33</f>
        <v>L</v>
      </c>
      <c r="AE24" s="136" t="str">
        <f>[20]Janeiro!$I$34</f>
        <v>NE</v>
      </c>
      <c r="AF24" s="136" t="str">
        <f>[20]Janeiro!$I$35</f>
        <v>L</v>
      </c>
      <c r="AG24" s="140" t="str">
        <f>[20]Janeiro!$I$36</f>
        <v>NE</v>
      </c>
      <c r="AK24" t="s">
        <v>47</v>
      </c>
      <c r="AL24" t="s">
        <v>47</v>
      </c>
    </row>
    <row r="25" spans="1:40" x14ac:dyDescent="0.2">
      <c r="A25" s="98" t="s">
        <v>170</v>
      </c>
      <c r="B25" s="131" t="str">
        <f>[21]Janeiro!$I$5</f>
        <v>NE</v>
      </c>
      <c r="C25" s="131" t="str">
        <f>[21]Janeiro!$I$6</f>
        <v>N</v>
      </c>
      <c r="D25" s="131" t="str">
        <f>[21]Janeiro!$I$7</f>
        <v>NO</v>
      </c>
      <c r="E25" s="131" t="str">
        <f>[21]Janeiro!$I$8</f>
        <v>NE</v>
      </c>
      <c r="F25" s="131" t="str">
        <f>[21]Janeiro!$I$9</f>
        <v>O</v>
      </c>
      <c r="G25" s="131" t="str">
        <f>[21]Janeiro!$I$10</f>
        <v>N</v>
      </c>
      <c r="H25" s="131" t="str">
        <f>[21]Janeiro!$I$11</f>
        <v>NE</v>
      </c>
      <c r="I25" s="131" t="str">
        <f>[21]Janeiro!$I$12</f>
        <v>N</v>
      </c>
      <c r="J25" s="131" t="str">
        <f>[21]Janeiro!$I$13</f>
        <v>NE</v>
      </c>
      <c r="K25" s="131" t="str">
        <f>[21]Janeiro!$I$14</f>
        <v>NE</v>
      </c>
      <c r="L25" s="131" t="str">
        <f>[21]Janeiro!$I$15</f>
        <v>NE</v>
      </c>
      <c r="M25" s="131" t="str">
        <f>[21]Janeiro!$I$16</f>
        <v>NE</v>
      </c>
      <c r="N25" s="131" t="str">
        <f>[21]Janeiro!$I$17</f>
        <v>N</v>
      </c>
      <c r="O25" s="131" t="str">
        <f>[21]Janeiro!$I$18</f>
        <v>L</v>
      </c>
      <c r="P25" s="131" t="str">
        <f>[21]Janeiro!$I$19</f>
        <v>N</v>
      </c>
      <c r="Q25" s="131" t="str">
        <f>[21]Janeiro!$I$20</f>
        <v>NO</v>
      </c>
      <c r="R25" s="131" t="str">
        <f>[21]Janeiro!$I$21</f>
        <v>N</v>
      </c>
      <c r="S25" s="131" t="str">
        <f>[21]Janeiro!$I$22</f>
        <v>NE</v>
      </c>
      <c r="T25" s="11" t="s">
        <v>226</v>
      </c>
      <c r="U25" s="131" t="str">
        <f>[21]Janeiro!$I$24</f>
        <v>SO</v>
      </c>
      <c r="V25" s="131" t="str">
        <f>[21]Janeiro!$I$25</f>
        <v>NE</v>
      </c>
      <c r="W25" s="131" t="str">
        <f>[21]Janeiro!$I$26</f>
        <v>NO</v>
      </c>
      <c r="X25" s="131" t="str">
        <f>[21]Janeiro!$I$27</f>
        <v>NE</v>
      </c>
      <c r="Y25" s="131" t="str">
        <f>[21]Janeiro!$I$28</f>
        <v>L</v>
      </c>
      <c r="Z25" s="131" t="str">
        <f>[21]Janeiro!$I$29</f>
        <v>NE</v>
      </c>
      <c r="AA25" s="131" t="str">
        <f>[21]Janeiro!$I$30</f>
        <v>L</v>
      </c>
      <c r="AB25" s="131" t="str">
        <f>[21]Janeiro!$I$31</f>
        <v>NE</v>
      </c>
      <c r="AC25" s="131" t="str">
        <f>[21]Janeiro!$I$32</f>
        <v>NE</v>
      </c>
      <c r="AD25" s="131" t="str">
        <f>[21]Janeiro!$I$33</f>
        <v>NE</v>
      </c>
      <c r="AE25" s="131" t="str">
        <f>[21]Janeiro!$I$34</f>
        <v>N</v>
      </c>
      <c r="AF25" s="131" t="str">
        <f>[21]Janeiro!$I$35</f>
        <v>L</v>
      </c>
      <c r="AG25" s="140" t="str">
        <f>[21]Janeiro!$I$36</f>
        <v>NE</v>
      </c>
      <c r="AH25" s="12" t="s">
        <v>47</v>
      </c>
      <c r="AL25" t="s">
        <v>47</v>
      </c>
    </row>
    <row r="26" spans="1:40" x14ac:dyDescent="0.2">
      <c r="A26" s="98" t="s">
        <v>171</v>
      </c>
      <c r="B26" s="131" t="str">
        <f>[22]Janeiro!$I$5</f>
        <v>N</v>
      </c>
      <c r="C26" s="131" t="str">
        <f>[22]Janeiro!$I$6</f>
        <v>N</v>
      </c>
      <c r="D26" s="131" t="str">
        <f>[22]Janeiro!$I$7</f>
        <v>NO</v>
      </c>
      <c r="E26" s="131" t="str">
        <f>[22]Janeiro!$I$8</f>
        <v>NO</v>
      </c>
      <c r="F26" s="131" t="str">
        <f>[22]Janeiro!$I$9</f>
        <v>SE</v>
      </c>
      <c r="G26" s="131" t="str">
        <f>[22]Janeiro!$I$10</f>
        <v>L</v>
      </c>
      <c r="H26" s="131" t="str">
        <f>[22]Janeiro!$I$11</f>
        <v>NE</v>
      </c>
      <c r="I26" s="131" t="str">
        <f>[22]Janeiro!$I$12</f>
        <v>N</v>
      </c>
      <c r="J26" s="131" t="str">
        <f>[22]Janeiro!$I$13</f>
        <v>L</v>
      </c>
      <c r="K26" s="131" t="str">
        <f>[22]Janeiro!$I$14</f>
        <v>L</v>
      </c>
      <c r="L26" s="131" t="str">
        <f>[22]Janeiro!$I$15</f>
        <v>L</v>
      </c>
      <c r="M26" s="131" t="str">
        <f>[22]Janeiro!$I$16</f>
        <v>N</v>
      </c>
      <c r="N26" s="131" t="str">
        <f>[22]Janeiro!$I$17</f>
        <v>SE</v>
      </c>
      <c r="O26" s="131" t="str">
        <f>[22]Janeiro!$I$18</f>
        <v>SE</v>
      </c>
      <c r="P26" s="131" t="str">
        <f>[22]Janeiro!$I$19</f>
        <v>NE</v>
      </c>
      <c r="Q26" s="131" t="str">
        <f>[22]Janeiro!$I$20</f>
        <v>NO</v>
      </c>
      <c r="R26" s="131" t="str">
        <f>[22]Janeiro!$I$21</f>
        <v>NO</v>
      </c>
      <c r="S26" s="131" t="str">
        <f>[22]Janeiro!$I$22</f>
        <v>L</v>
      </c>
      <c r="T26" s="131" t="str">
        <f>[22]Janeiro!$I$23</f>
        <v>SO</v>
      </c>
      <c r="U26" s="131" t="str">
        <f>[22]Janeiro!$I$24</f>
        <v>SO</v>
      </c>
      <c r="V26" s="131" t="str">
        <f>[22]Janeiro!$I$25</f>
        <v>NO</v>
      </c>
      <c r="W26" s="131" t="str">
        <f>[22]Janeiro!$I$26</f>
        <v>SE</v>
      </c>
      <c r="X26" s="131" t="str">
        <f>[22]Janeiro!$I$27</f>
        <v>SE</v>
      </c>
      <c r="Y26" s="131" t="str">
        <f>[22]Janeiro!$I$28</f>
        <v>SE</v>
      </c>
      <c r="Z26" s="131" t="str">
        <f>[22]Janeiro!$I$29</f>
        <v>N</v>
      </c>
      <c r="AA26" s="131" t="str">
        <f>[22]Janeiro!$I$30</f>
        <v>L</v>
      </c>
      <c r="AB26" s="131" t="str">
        <f>[22]Janeiro!$I$31</f>
        <v>L</v>
      </c>
      <c r="AC26" s="131" t="str">
        <f>[22]Janeiro!$I$32</f>
        <v>L</v>
      </c>
      <c r="AD26" s="131" t="str">
        <f>[22]Janeiro!$I$33</f>
        <v>N</v>
      </c>
      <c r="AE26" s="131" t="str">
        <f>[22]Janeiro!$I$34</f>
        <v>N</v>
      </c>
      <c r="AF26" s="131" t="str">
        <f>[22]Janeiro!$I$35</f>
        <v>L</v>
      </c>
      <c r="AG26" s="140" t="str">
        <f>[22]Janeiro!$I$36</f>
        <v>L</v>
      </c>
    </row>
    <row r="27" spans="1:40" x14ac:dyDescent="0.2">
      <c r="A27" s="98" t="s">
        <v>8</v>
      </c>
      <c r="B27" s="136" t="str">
        <f>[23]Janeiro!$I$5</f>
        <v>SE</v>
      </c>
      <c r="C27" s="136" t="str">
        <f>[23]Janeiro!$I$6</f>
        <v>L</v>
      </c>
      <c r="D27" s="136" t="str">
        <f>[23]Janeiro!$I$7</f>
        <v>NE</v>
      </c>
      <c r="E27" s="136" t="str">
        <f>[23]Janeiro!$I$8</f>
        <v>NE</v>
      </c>
      <c r="F27" s="136" t="str">
        <f>[23]Janeiro!$I$9</f>
        <v>NE</v>
      </c>
      <c r="G27" s="136" t="str">
        <f>[23]Janeiro!$I$10</f>
        <v>L</v>
      </c>
      <c r="H27" s="136" t="str">
        <f>[23]Janeiro!$I$11</f>
        <v>SE</v>
      </c>
      <c r="I27" s="136" t="str">
        <f>[23]Janeiro!$I$12</f>
        <v>SE</v>
      </c>
      <c r="J27" s="136" t="str">
        <f>[23]Janeiro!$I$13</f>
        <v>SE</v>
      </c>
      <c r="K27" s="136" t="str">
        <f>[23]Janeiro!$I$14</f>
        <v>SE</v>
      </c>
      <c r="L27" s="136" t="str">
        <f>[23]Janeiro!$I$15</f>
        <v>S</v>
      </c>
      <c r="M27" s="136" t="str">
        <f>[23]Janeiro!$I$16</f>
        <v>SE</v>
      </c>
      <c r="N27" s="136" t="str">
        <f>[23]Janeiro!$I$17</f>
        <v>SE</v>
      </c>
      <c r="O27" s="136" t="str">
        <f>[23]Janeiro!$I$18</f>
        <v>SE</v>
      </c>
      <c r="P27" s="136" t="str">
        <f>[23]Janeiro!$I$19</f>
        <v>NE</v>
      </c>
      <c r="Q27" s="131" t="str">
        <f>[23]Janeiro!$I$20</f>
        <v>NE</v>
      </c>
      <c r="R27" s="131" t="str">
        <f>[23]Janeiro!$I$21</f>
        <v>L</v>
      </c>
      <c r="S27" s="131" t="str">
        <f>[23]Janeiro!$I$22</f>
        <v>SE</v>
      </c>
      <c r="T27" s="131" t="str">
        <f>[23]Janeiro!$I$23</f>
        <v>N</v>
      </c>
      <c r="U27" s="131" t="str">
        <f>[23]Janeiro!$I$24</f>
        <v>NO</v>
      </c>
      <c r="V27" s="131" t="str">
        <f>[23]Janeiro!$I$25</f>
        <v>O</v>
      </c>
      <c r="W27" s="131" t="str">
        <f>[23]Janeiro!$I$26</f>
        <v>NE</v>
      </c>
      <c r="X27" s="131" t="str">
        <f>[23]Janeiro!$I$27</f>
        <v>SO</v>
      </c>
      <c r="Y27" s="131" t="str">
        <f>[23]Janeiro!$I$28</f>
        <v>SO</v>
      </c>
      <c r="Z27" s="131" t="str">
        <f>[23]Janeiro!$I$29</f>
        <v>SE</v>
      </c>
      <c r="AA27" s="131" t="str">
        <f>[23]Janeiro!$I$30</f>
        <v>S</v>
      </c>
      <c r="AB27" s="131" t="str">
        <f>[23]Janeiro!$I$31</f>
        <v>SE</v>
      </c>
      <c r="AC27" s="131" t="str">
        <f>[23]Janeiro!$I$32</f>
        <v>SE</v>
      </c>
      <c r="AD27" s="131" t="str">
        <f>[23]Janeiro!$I$33</f>
        <v>SE</v>
      </c>
      <c r="AE27" s="131" t="str">
        <f>[23]Janeiro!$I$34</f>
        <v>SE</v>
      </c>
      <c r="AF27" s="131" t="str">
        <f>[23]Janeiro!$I$35</f>
        <v>SO</v>
      </c>
      <c r="AG27" s="127" t="str">
        <f>[23]Janeiro!$I$36</f>
        <v>SE</v>
      </c>
      <c r="AL27" t="s">
        <v>47</v>
      </c>
      <c r="AN27" t="s">
        <v>47</v>
      </c>
    </row>
    <row r="28" spans="1:40" x14ac:dyDescent="0.2">
      <c r="A28" s="98" t="s">
        <v>9</v>
      </c>
      <c r="B28" s="136" t="str">
        <f>[24]Janeiro!$I$5</f>
        <v>N</v>
      </c>
      <c r="C28" s="136" t="str">
        <f>[24]Janeiro!$I$6</f>
        <v>NO</v>
      </c>
      <c r="D28" s="136" t="str">
        <f>[24]Janeiro!$I$7</f>
        <v>NO</v>
      </c>
      <c r="E28" s="136" t="str">
        <f>[24]Janeiro!$I$8</f>
        <v>NO</v>
      </c>
      <c r="F28" s="136" t="str">
        <f>[24]Janeiro!$I$9</f>
        <v>NO</v>
      </c>
      <c r="G28" s="136" t="str">
        <f>[24]Janeiro!$I$10</f>
        <v>N</v>
      </c>
      <c r="H28" s="136" t="str">
        <f>[24]Janeiro!$I$11</f>
        <v>N</v>
      </c>
      <c r="I28" s="136" t="str">
        <f>[24]Janeiro!$I$12</f>
        <v>N</v>
      </c>
      <c r="J28" s="136" t="str">
        <f>[24]Janeiro!$I$13</f>
        <v>NE</v>
      </c>
      <c r="K28" s="136" t="str">
        <f>[24]Janeiro!$I$14</f>
        <v>NE</v>
      </c>
      <c r="L28" s="136" t="str">
        <f>[24]Janeiro!$I$15</f>
        <v>S</v>
      </c>
      <c r="M28" s="136" t="str">
        <f>[24]Janeiro!$I$16</f>
        <v>O</v>
      </c>
      <c r="N28" s="136" t="str">
        <f>[24]Janeiro!$I$17</f>
        <v>NE</v>
      </c>
      <c r="O28" s="136" t="str">
        <f>[24]Janeiro!$I$18</f>
        <v>L</v>
      </c>
      <c r="P28" s="136" t="str">
        <f>[24]Janeiro!$I$19</f>
        <v>SE</v>
      </c>
      <c r="Q28" s="136" t="str">
        <f>[24]Janeiro!$I$20</f>
        <v>NE</v>
      </c>
      <c r="R28" s="136" t="str">
        <f>[24]Janeiro!$I$21</f>
        <v>N</v>
      </c>
      <c r="S28" s="136" t="str">
        <f>[24]Janeiro!$I$22</f>
        <v>NE</v>
      </c>
      <c r="T28" s="131" t="str">
        <f>[24]Janeiro!$I$23</f>
        <v>SO</v>
      </c>
      <c r="U28" s="131" t="str">
        <f>[24]Janeiro!$I$24</f>
        <v>SO</v>
      </c>
      <c r="V28" s="131" t="str">
        <f>[24]Janeiro!$I$25</f>
        <v>NO</v>
      </c>
      <c r="W28" s="131" t="str">
        <f>[24]Janeiro!$I$26</f>
        <v>O</v>
      </c>
      <c r="X28" s="131" t="str">
        <f>[24]Janeiro!$I$27</f>
        <v>SE</v>
      </c>
      <c r="Y28" s="131" t="str">
        <f>[24]Janeiro!$I$28</f>
        <v>SE</v>
      </c>
      <c r="Z28" s="131" t="str">
        <f>[24]Janeiro!$I$29</f>
        <v>L</v>
      </c>
      <c r="AA28" s="131" t="str">
        <f>[24]Janeiro!$I$30</f>
        <v>L</v>
      </c>
      <c r="AB28" s="131" t="str">
        <f>[24]Janeiro!$I$31</f>
        <v>NE</v>
      </c>
      <c r="AC28" s="131" t="str">
        <f>[24]Janeiro!$I$32</f>
        <v>NE</v>
      </c>
      <c r="AD28" s="131" t="str">
        <f>[24]Janeiro!$I$33</f>
        <v>N</v>
      </c>
      <c r="AE28" s="131" t="str">
        <f>[24]Janeiro!$I$34</f>
        <v>SO</v>
      </c>
      <c r="AF28" s="131" t="str">
        <f>[24]Janeiro!$I$35</f>
        <v>SE</v>
      </c>
      <c r="AG28" s="127" t="str">
        <f>[24]Janeiro!$I$36</f>
        <v>NE</v>
      </c>
      <c r="AM28" t="s">
        <v>47</v>
      </c>
    </row>
    <row r="29" spans="1:40" x14ac:dyDescent="0.2">
      <c r="A29" s="98" t="s">
        <v>42</v>
      </c>
      <c r="B29" s="136" t="str">
        <f>[25]Janeiro!$I$5</f>
        <v>N</v>
      </c>
      <c r="C29" s="136" t="str">
        <f>[25]Janeiro!$I$6</f>
        <v>N</v>
      </c>
      <c r="D29" s="136" t="str">
        <f>[25]Janeiro!$I$7</f>
        <v>N</v>
      </c>
      <c r="E29" s="136" t="str">
        <f>[25]Janeiro!$I$8</f>
        <v>NO</v>
      </c>
      <c r="F29" s="136" t="str">
        <f>[25]Janeiro!$I$9</f>
        <v>N</v>
      </c>
      <c r="G29" s="136" t="str">
        <f>[25]Janeiro!$I$10</f>
        <v>N</v>
      </c>
      <c r="H29" s="136" t="str">
        <f>[25]Janeiro!$I$11</f>
        <v>N</v>
      </c>
      <c r="I29" s="136" t="str">
        <f>[25]Janeiro!$I$12</f>
        <v>N</v>
      </c>
      <c r="J29" s="136" t="str">
        <f>[25]Janeiro!$I$13</f>
        <v>N</v>
      </c>
      <c r="K29" s="136" t="str">
        <f>[25]Janeiro!$I$14</f>
        <v>N</v>
      </c>
      <c r="L29" s="136" t="str">
        <f>[25]Janeiro!$I$15</f>
        <v>N</v>
      </c>
      <c r="M29" s="136" t="str">
        <f>[25]Janeiro!$I$16</f>
        <v>N</v>
      </c>
      <c r="N29" s="136" t="str">
        <f>[25]Janeiro!$I$17</f>
        <v>N</v>
      </c>
      <c r="O29" s="136" t="str">
        <f>[25]Janeiro!$I$18</f>
        <v>N</v>
      </c>
      <c r="P29" s="136" t="str">
        <f>[25]Janeiro!$I$19</f>
        <v>N</v>
      </c>
      <c r="Q29" s="136" t="str">
        <f>[25]Janeiro!$I$20</f>
        <v>N</v>
      </c>
      <c r="R29" s="136" t="str">
        <f>[25]Janeiro!$I$21</f>
        <v>N</v>
      </c>
      <c r="S29" s="136" t="str">
        <f>[25]Janeiro!$I$22</f>
        <v>N</v>
      </c>
      <c r="T29" s="131" t="str">
        <f>[25]Janeiro!$I$23</f>
        <v>SO</v>
      </c>
      <c r="U29" s="131" t="str">
        <f>[25]Janeiro!$I$24</f>
        <v>SO</v>
      </c>
      <c r="V29" s="131" t="str">
        <f>[25]Janeiro!$I$25</f>
        <v>N</v>
      </c>
      <c r="W29" s="131" t="str">
        <f>[25]Janeiro!$I$26</f>
        <v>N</v>
      </c>
      <c r="X29" s="131" t="str">
        <f>[25]Janeiro!$I$27</f>
        <v>SE</v>
      </c>
      <c r="Y29" s="131" t="str">
        <f>[25]Janeiro!$I$28</f>
        <v>S</v>
      </c>
      <c r="Z29" s="131" t="str">
        <f>[25]Janeiro!$I$29</f>
        <v>N</v>
      </c>
      <c r="AA29" s="131" t="str">
        <f>[25]Janeiro!$I$30</f>
        <v>SE</v>
      </c>
      <c r="AB29" s="131" t="str">
        <f>[25]Janeiro!$I$31</f>
        <v>NE</v>
      </c>
      <c r="AC29" s="131" t="str">
        <f>[25]Janeiro!$I$32</f>
        <v>NE</v>
      </c>
      <c r="AD29" s="131" t="str">
        <f>[25]Janeiro!$I$33</f>
        <v>N</v>
      </c>
      <c r="AE29" s="131" t="str">
        <f>[25]Janeiro!$I$34</f>
        <v>N</v>
      </c>
      <c r="AF29" s="131" t="str">
        <f>[25]Janeiro!$I$35</f>
        <v>SE</v>
      </c>
      <c r="AG29" s="127" t="str">
        <f>[25]Janeiro!$I$36</f>
        <v>N</v>
      </c>
      <c r="AJ29" t="s">
        <v>47</v>
      </c>
    </row>
    <row r="30" spans="1:40" x14ac:dyDescent="0.2">
      <c r="A30" s="98" t="s">
        <v>10</v>
      </c>
      <c r="B30" s="11" t="str">
        <f>[26]Janeiro!$I$5</f>
        <v>SO</v>
      </c>
      <c r="C30" s="11" t="str">
        <f>[26]Janeiro!$I$6</f>
        <v>S</v>
      </c>
      <c r="D30" s="11" t="str">
        <f>[26]Janeiro!$I$7</f>
        <v>SO</v>
      </c>
      <c r="E30" s="11" t="str">
        <f>[26]Janeiro!$I$8</f>
        <v>S</v>
      </c>
      <c r="F30" s="11" t="str">
        <f>[26]Janeiro!$I$9</f>
        <v>SO</v>
      </c>
      <c r="G30" s="11" t="str">
        <f>[26]Janeiro!$I$10</f>
        <v>S</v>
      </c>
      <c r="H30" s="11" t="str">
        <f>[26]Janeiro!$I$11</f>
        <v>SO</v>
      </c>
      <c r="I30" s="11" t="str">
        <f>[26]Janeiro!$I$12</f>
        <v>SO</v>
      </c>
      <c r="J30" s="11" t="str">
        <f>[26]Janeiro!$I$13</f>
        <v>SO</v>
      </c>
      <c r="K30" s="11" t="str">
        <f>[26]Janeiro!$I$14</f>
        <v>S</v>
      </c>
      <c r="L30" s="11" t="str">
        <f>[26]Janeiro!$I$15</f>
        <v>NO</v>
      </c>
      <c r="M30" s="11" t="str">
        <f>[26]Janeiro!$I$16</f>
        <v>SO</v>
      </c>
      <c r="N30" s="11" t="str">
        <f>[26]Janeiro!$I$17</f>
        <v>SO</v>
      </c>
      <c r="O30" s="11" t="str">
        <f>[26]Janeiro!$I$18</f>
        <v>SO</v>
      </c>
      <c r="P30" s="11" t="str">
        <f>[26]Janeiro!$I$19</f>
        <v>S</v>
      </c>
      <c r="Q30" s="11" t="str">
        <f>[26]Janeiro!$I$20</f>
        <v>SO</v>
      </c>
      <c r="R30" s="11" t="str">
        <f>[26]Janeiro!$I$21</f>
        <v>SO</v>
      </c>
      <c r="S30" s="11" t="str">
        <f>[26]Janeiro!$I$22</f>
        <v>SO</v>
      </c>
      <c r="T30" s="131" t="str">
        <f>[26]Janeiro!$I$23</f>
        <v>L</v>
      </c>
      <c r="U30" s="131" t="str">
        <f>[26]Janeiro!$I$24</f>
        <v>L</v>
      </c>
      <c r="V30" s="131" t="str">
        <f>[26]Janeiro!$I$25</f>
        <v>SE</v>
      </c>
      <c r="W30" s="131" t="str">
        <f>[26]Janeiro!$I$26</f>
        <v>S</v>
      </c>
      <c r="X30" s="131" t="str">
        <f>[26]Janeiro!$I$27</f>
        <v>SO</v>
      </c>
      <c r="Y30" s="131" t="str">
        <f>[26]Janeiro!$I$28</f>
        <v>NO</v>
      </c>
      <c r="Z30" s="131" t="str">
        <f>[26]Janeiro!$I$29</f>
        <v>NO</v>
      </c>
      <c r="AA30" s="131" t="str">
        <f>[26]Janeiro!$I$30</f>
        <v>O</v>
      </c>
      <c r="AB30" s="131" t="str">
        <f>[26]Janeiro!$I$31</f>
        <v>O</v>
      </c>
      <c r="AC30" s="131" t="str">
        <f>[26]Janeiro!$I$32</f>
        <v>SO</v>
      </c>
      <c r="AD30" s="131" t="str">
        <f>[26]Janeiro!$I$33</f>
        <v>SO</v>
      </c>
      <c r="AE30" s="131" t="str">
        <f>[26]Janeiro!$I$34</f>
        <v>S</v>
      </c>
      <c r="AF30" s="131" t="str">
        <f>[26]Janeiro!$I$35</f>
        <v>S</v>
      </c>
      <c r="AG30" s="127" t="str">
        <f>[26]Janeiro!$I$36</f>
        <v>SO</v>
      </c>
      <c r="AJ30" t="s">
        <v>47</v>
      </c>
    </row>
    <row r="31" spans="1:40" x14ac:dyDescent="0.2">
      <c r="A31" s="98" t="s">
        <v>172</v>
      </c>
      <c r="B31" s="131" t="str">
        <f>[27]Janeiro!$I$5</f>
        <v>N</v>
      </c>
      <c r="C31" s="131" t="str">
        <f>[27]Janeiro!$I$6</f>
        <v>N</v>
      </c>
      <c r="D31" s="131" t="str">
        <f>[27]Janeiro!$I$7</f>
        <v>N</v>
      </c>
      <c r="E31" s="131" t="str">
        <f>[27]Janeiro!$I$8</f>
        <v>NO</v>
      </c>
      <c r="F31" s="131" t="str">
        <f>[27]Janeiro!$I$9</f>
        <v>N</v>
      </c>
      <c r="G31" s="131" t="str">
        <f>[27]Janeiro!$I$10</f>
        <v>N</v>
      </c>
      <c r="H31" s="131" t="str">
        <f>[27]Janeiro!$I$11</f>
        <v>N</v>
      </c>
      <c r="I31" s="131" t="str">
        <f>[27]Janeiro!$I$12</f>
        <v>N</v>
      </c>
      <c r="J31" s="131" t="str">
        <f>[27]Janeiro!$I$13</f>
        <v>N</v>
      </c>
      <c r="K31" s="131" t="str">
        <f>[27]Janeiro!$I$14</f>
        <v>N</v>
      </c>
      <c r="L31" s="131" t="str">
        <f>[27]Janeiro!$I$15</f>
        <v>NE</v>
      </c>
      <c r="M31" s="131" t="str">
        <f>[27]Janeiro!$I$16</f>
        <v>N</v>
      </c>
      <c r="N31" s="131" t="str">
        <f>[27]Janeiro!$I$17</f>
        <v>N</v>
      </c>
      <c r="O31" s="131" t="str">
        <f>[27]Janeiro!$I$18</f>
        <v>N</v>
      </c>
      <c r="P31" s="131" t="str">
        <f>[27]Janeiro!$I$19</f>
        <v>N</v>
      </c>
      <c r="Q31" s="131" t="str">
        <f>[27]Janeiro!$I$20</f>
        <v>NO</v>
      </c>
      <c r="R31" s="131" t="str">
        <f>[27]Janeiro!$I$21</f>
        <v>NO</v>
      </c>
      <c r="S31" s="131" t="str">
        <f>[27]Janeiro!$I$22</f>
        <v>N</v>
      </c>
      <c r="T31" s="131" t="str">
        <f>[27]Janeiro!$I$23</f>
        <v>SO</v>
      </c>
      <c r="U31" s="131" t="str">
        <f>[27]Janeiro!$I$24</f>
        <v>SO</v>
      </c>
      <c r="V31" s="131" t="str">
        <f>[27]Janeiro!$I$25</f>
        <v>NO</v>
      </c>
      <c r="W31" s="131" t="str">
        <f>[27]Janeiro!$I$26</f>
        <v>N</v>
      </c>
      <c r="X31" s="131" t="str">
        <f>[27]Janeiro!$I$27</f>
        <v>NO</v>
      </c>
      <c r="Y31" s="131" t="str">
        <f>[27]Janeiro!$I$28</f>
        <v>SE</v>
      </c>
      <c r="Z31" s="131" t="str">
        <f>[27]Janeiro!$I$29</f>
        <v>NE</v>
      </c>
      <c r="AA31" s="131" t="str">
        <f>[27]Janeiro!$I$30</f>
        <v>L</v>
      </c>
      <c r="AB31" s="131" t="str">
        <f>[27]Janeiro!$I$31</f>
        <v>NE</v>
      </c>
      <c r="AC31" s="131" t="str">
        <f>[27]Janeiro!$I$32</f>
        <v>NE</v>
      </c>
      <c r="AD31" s="131" t="str">
        <f>[27]Janeiro!$I$33</f>
        <v>N</v>
      </c>
      <c r="AE31" s="131" t="str">
        <f>[27]Janeiro!$I$34</f>
        <v>N</v>
      </c>
      <c r="AF31" s="131" t="str">
        <f>[27]Janeiro!$I$35</f>
        <v>O</v>
      </c>
      <c r="AG31" s="140" t="str">
        <f>[27]Janeiro!$I$36</f>
        <v>N</v>
      </c>
      <c r="AH31" s="12" t="s">
        <v>47</v>
      </c>
      <c r="AL31" t="s">
        <v>47</v>
      </c>
    </row>
    <row r="32" spans="1:40" x14ac:dyDescent="0.2">
      <c r="A32" s="98" t="s">
        <v>11</v>
      </c>
      <c r="B32" s="136" t="str">
        <f>[28]Janeiro!$I$5</f>
        <v>L</v>
      </c>
      <c r="C32" s="136" t="str">
        <f>[28]Janeiro!$I$6</f>
        <v>NE</v>
      </c>
      <c r="D32" s="136" t="str">
        <f>[28]Janeiro!$I$7</f>
        <v>L</v>
      </c>
      <c r="E32" s="136" t="str">
        <f>[28]Janeiro!$I$8</f>
        <v>NE</v>
      </c>
      <c r="F32" s="136" t="str">
        <f>[28]Janeiro!$I$9</f>
        <v>L</v>
      </c>
      <c r="G32" s="136" t="str">
        <f>[28]Janeiro!$I$10</f>
        <v>L</v>
      </c>
      <c r="H32" s="136" t="str">
        <f>[28]Janeiro!$I$11</f>
        <v>L</v>
      </c>
      <c r="I32" s="136" t="str">
        <f>[28]Janeiro!$I$12</f>
        <v>L</v>
      </c>
      <c r="J32" s="136" t="str">
        <f>[28]Janeiro!$I$13</f>
        <v>NE</v>
      </c>
      <c r="K32" s="136" t="str">
        <f>[28]Janeiro!$I$14</f>
        <v>NE</v>
      </c>
      <c r="L32" s="136" t="str">
        <f>[28]Janeiro!$I$15</f>
        <v>SO</v>
      </c>
      <c r="M32" s="136" t="str">
        <f>[28]Janeiro!$I$16</f>
        <v>SE</v>
      </c>
      <c r="N32" s="136" t="str">
        <f>[28]Janeiro!$I$17</f>
        <v>NE</v>
      </c>
      <c r="O32" s="136" t="str">
        <f>[28]Janeiro!$I$18</f>
        <v>NE</v>
      </c>
      <c r="P32" s="136" t="str">
        <f>[28]Janeiro!$I$19</f>
        <v>L</v>
      </c>
      <c r="Q32" s="136" t="str">
        <f>[28]Janeiro!$I$20</f>
        <v>L</v>
      </c>
      <c r="R32" s="136" t="str">
        <f>[28]Janeiro!$I$21</f>
        <v>L</v>
      </c>
      <c r="S32" s="136" t="str">
        <f>[28]Janeiro!$I$22</f>
        <v>NE</v>
      </c>
      <c r="T32" s="131" t="str">
        <f>[28]Janeiro!$I$23</f>
        <v>N</v>
      </c>
      <c r="U32" s="131" t="str">
        <f>[28]Janeiro!$I$24</f>
        <v>NO</v>
      </c>
      <c r="V32" s="131" t="str">
        <f>[28]Janeiro!$I$25</f>
        <v>L</v>
      </c>
      <c r="W32" s="131" t="str">
        <f>[28]Janeiro!$I$26</f>
        <v>NE</v>
      </c>
      <c r="X32" s="131" t="str">
        <f>[28]Janeiro!$I$27</f>
        <v>NE</v>
      </c>
      <c r="Y32" s="131" t="str">
        <f>[28]Janeiro!$I$28</f>
        <v>NE</v>
      </c>
      <c r="Z32" s="131" t="str">
        <f>[28]Janeiro!$I$29</f>
        <v>NE</v>
      </c>
      <c r="AA32" s="131" t="str">
        <f>[28]Janeiro!$I$30</f>
        <v>NE</v>
      </c>
      <c r="AB32" s="131" t="str">
        <f>[28]Janeiro!$I$31</f>
        <v>SO</v>
      </c>
      <c r="AC32" s="131" t="str">
        <f>[28]Janeiro!$I$32</f>
        <v>S</v>
      </c>
      <c r="AD32" s="131" t="str">
        <f>[28]Janeiro!$I$33</f>
        <v>NE</v>
      </c>
      <c r="AE32" s="131" t="str">
        <f>[28]Janeiro!$I$34</f>
        <v>NE</v>
      </c>
      <c r="AF32" s="131" t="str">
        <f>[28]Janeiro!$I$35</f>
        <v>NE</v>
      </c>
      <c r="AG32" s="127" t="str">
        <f>[28]Janeiro!$I$36</f>
        <v>NE</v>
      </c>
      <c r="AJ32" t="s">
        <v>47</v>
      </c>
    </row>
    <row r="33" spans="1:39" s="5" customFormat="1" x14ac:dyDescent="0.2">
      <c r="A33" s="98" t="s">
        <v>12</v>
      </c>
      <c r="B33" s="136" t="str">
        <f>[29]Janeiro!$I$5</f>
        <v>N</v>
      </c>
      <c r="C33" s="136" t="str">
        <f>[29]Janeiro!$I$6</f>
        <v>N</v>
      </c>
      <c r="D33" s="136" t="str">
        <f>[29]Janeiro!$I$7</f>
        <v>N</v>
      </c>
      <c r="E33" s="136" t="str">
        <f>[29]Janeiro!$I$8</f>
        <v>L</v>
      </c>
      <c r="F33" s="136" t="str">
        <f>[29]Janeiro!$I$9</f>
        <v>L</v>
      </c>
      <c r="G33" s="136" t="str">
        <f>[29]Janeiro!$I$10</f>
        <v>N</v>
      </c>
      <c r="H33" s="136" t="str">
        <f>[29]Janeiro!$I$11</f>
        <v>N</v>
      </c>
      <c r="I33" s="136" t="str">
        <f>[29]Janeiro!$I$12</f>
        <v>N</v>
      </c>
      <c r="J33" s="136" t="str">
        <f>[29]Janeiro!$I$13</f>
        <v>N</v>
      </c>
      <c r="K33" s="136" t="str">
        <f>[29]Janeiro!$I$14</f>
        <v>N</v>
      </c>
      <c r="L33" s="136" t="str">
        <f>[29]Janeiro!$I$15</f>
        <v>N</v>
      </c>
      <c r="M33" s="136" t="str">
        <f>[29]Janeiro!$I$16</f>
        <v>NE</v>
      </c>
      <c r="N33" s="136" t="str">
        <f>[29]Janeiro!$I$17</f>
        <v>N</v>
      </c>
      <c r="O33" s="136" t="str">
        <f>[29]Janeiro!$I$18</f>
        <v>NE</v>
      </c>
      <c r="P33" s="136" t="str">
        <f>[29]Janeiro!$I$19</f>
        <v>N</v>
      </c>
      <c r="Q33" s="136" t="str">
        <f>[29]Janeiro!$I$20</f>
        <v>NO</v>
      </c>
      <c r="R33" s="136" t="str">
        <f>[29]Janeiro!$I$21</f>
        <v>N</v>
      </c>
      <c r="S33" s="136" t="str">
        <f>[29]Janeiro!$I$22</f>
        <v>NO</v>
      </c>
      <c r="T33" s="136" t="str">
        <f>[29]Janeiro!$I$23</f>
        <v>SO</v>
      </c>
      <c r="U33" s="136" t="str">
        <f>[29]Janeiro!$I$24</f>
        <v>N</v>
      </c>
      <c r="V33" s="136" t="str">
        <f>[29]Janeiro!$I$25</f>
        <v>N</v>
      </c>
      <c r="W33" s="136" t="str">
        <f>[29]Janeiro!$I$26</f>
        <v>NE</v>
      </c>
      <c r="X33" s="136" t="str">
        <f>[29]Janeiro!$I$27</f>
        <v>NE</v>
      </c>
      <c r="Y33" s="136" t="str">
        <f>[29]Janeiro!$I$28</f>
        <v>SO</v>
      </c>
      <c r="Z33" s="136" t="str">
        <f>[29]Janeiro!$I$29</f>
        <v>NE</v>
      </c>
      <c r="AA33" s="136" t="str">
        <f>[29]Janeiro!$I$30</f>
        <v>NO</v>
      </c>
      <c r="AB33" s="136" t="str">
        <f>[29]Janeiro!$I$31</f>
        <v>NE</v>
      </c>
      <c r="AC33" s="136" t="str">
        <f>[29]Janeiro!$I$32</f>
        <v>NE</v>
      </c>
      <c r="AD33" s="136" t="str">
        <f>[29]Janeiro!$I$33</f>
        <v>SE</v>
      </c>
      <c r="AE33" s="136" t="str">
        <f>[29]Janeiro!$I$34</f>
        <v>N</v>
      </c>
      <c r="AF33" s="136" t="str">
        <f>[29]Janeiro!$I$35</f>
        <v>NE</v>
      </c>
      <c r="AG33" s="127" t="str">
        <f>[29]Janeiro!$I$36</f>
        <v>N</v>
      </c>
      <c r="AK33" s="5" t="s">
        <v>47</v>
      </c>
      <c r="AM33" s="5" t="s">
        <v>47</v>
      </c>
    </row>
    <row r="34" spans="1:39" x14ac:dyDescent="0.2">
      <c r="A34" s="98" t="s">
        <v>13</v>
      </c>
      <c r="B34" s="131" t="str">
        <f>[30]Janeiro!$I$5</f>
        <v>N</v>
      </c>
      <c r="C34" s="131" t="str">
        <f>[30]Janeiro!$I$6</f>
        <v>N</v>
      </c>
      <c r="D34" s="131" t="str">
        <f>[30]Janeiro!$I$7</f>
        <v>N</v>
      </c>
      <c r="E34" s="131" t="str">
        <f>[30]Janeiro!$I$8</f>
        <v>N</v>
      </c>
      <c r="F34" s="131" t="str">
        <f>[30]Janeiro!$I$9</f>
        <v>N</v>
      </c>
      <c r="G34" s="131" t="str">
        <f>[30]Janeiro!$I$10</f>
        <v>N</v>
      </c>
      <c r="H34" s="131" t="str">
        <f>[30]Janeiro!$I$11</f>
        <v>N</v>
      </c>
      <c r="I34" s="131" t="str">
        <f>[30]Janeiro!$I$12</f>
        <v>N</v>
      </c>
      <c r="J34" s="131" t="str">
        <f>[30]Janeiro!$I$13</f>
        <v>NO</v>
      </c>
      <c r="K34" s="131" t="str">
        <f>[30]Janeiro!$I$14</f>
        <v>N</v>
      </c>
      <c r="L34" s="131" t="str">
        <f>[30]Janeiro!$I$15</f>
        <v>N</v>
      </c>
      <c r="M34" s="131" t="str">
        <f>[30]Janeiro!$I$16</f>
        <v>NE</v>
      </c>
      <c r="N34" s="131" t="str">
        <f>[30]Janeiro!$I$17</f>
        <v>NE</v>
      </c>
      <c r="O34" s="131" t="str">
        <f>[30]Janeiro!$I$18</f>
        <v>N</v>
      </c>
      <c r="P34" s="131" t="str">
        <f>[30]Janeiro!$I$19</f>
        <v>N</v>
      </c>
      <c r="Q34" s="131" t="str">
        <f>[30]Janeiro!$I$20</f>
        <v>N</v>
      </c>
      <c r="R34" s="131" t="str">
        <f>[30]Janeiro!$I$21</f>
        <v>N</v>
      </c>
      <c r="S34" s="131" t="str">
        <f>[30]Janeiro!$I$22</f>
        <v>NE</v>
      </c>
      <c r="T34" s="131" t="str">
        <f>[30]Janeiro!$I$23</f>
        <v>SO</v>
      </c>
      <c r="U34" s="131" t="str">
        <f>[30]Janeiro!$I$24</f>
        <v>SO</v>
      </c>
      <c r="V34" s="131" t="str">
        <f>[30]Janeiro!$I$25</f>
        <v>NE</v>
      </c>
      <c r="W34" s="131" t="str">
        <f>[30]Janeiro!$I$26</f>
        <v>N</v>
      </c>
      <c r="X34" s="131" t="str">
        <f>[30]Janeiro!$I$27</f>
        <v>NO</v>
      </c>
      <c r="Y34" s="131" t="str">
        <f>[30]Janeiro!$I$28</f>
        <v>NE</v>
      </c>
      <c r="Z34" s="131" t="str">
        <f>[30]Janeiro!$I$29</f>
        <v>NE</v>
      </c>
      <c r="AA34" s="131" t="str">
        <f>[30]Janeiro!$I$30</f>
        <v>NE</v>
      </c>
      <c r="AB34" s="131" t="str">
        <f>[30]Janeiro!$I$31</f>
        <v>NE</v>
      </c>
      <c r="AC34" s="131" t="str">
        <f>[30]Janeiro!$I$32</f>
        <v>NE</v>
      </c>
      <c r="AD34" s="131" t="str">
        <f>[30]Janeiro!$I$33</f>
        <v>NO</v>
      </c>
      <c r="AE34" s="131" t="str">
        <f>[30]Janeiro!$I$34</f>
        <v>NO</v>
      </c>
      <c r="AF34" s="131" t="str">
        <f>[30]Janeiro!$I$35</f>
        <v>NE</v>
      </c>
      <c r="AG34" s="135" t="str">
        <f>[30]Janeiro!$I$36</f>
        <v>N</v>
      </c>
      <c r="AJ34" t="s">
        <v>47</v>
      </c>
      <c r="AK34" t="s">
        <v>47</v>
      </c>
      <c r="AL34" t="s">
        <v>47</v>
      </c>
    </row>
    <row r="35" spans="1:39" x14ac:dyDescent="0.2">
      <c r="A35" s="98" t="s">
        <v>173</v>
      </c>
      <c r="B35" s="136" t="str">
        <f>[31]Janeiro!$I$5</f>
        <v>N</v>
      </c>
      <c r="C35" s="136" t="str">
        <f>[31]Janeiro!$I$6</f>
        <v>N</v>
      </c>
      <c r="D35" s="136" t="str">
        <f>[31]Janeiro!$I$7</f>
        <v>NO</v>
      </c>
      <c r="E35" s="136" t="str">
        <f>[31]Janeiro!$I$8</f>
        <v>NE</v>
      </c>
      <c r="F35" s="136" t="str">
        <f>[31]Janeiro!$I$9</f>
        <v>N</v>
      </c>
      <c r="G35" s="136" t="str">
        <f>[31]Janeiro!$I$10</f>
        <v>N</v>
      </c>
      <c r="H35" s="136" t="str">
        <f>[31]Janeiro!$I$11</f>
        <v>N</v>
      </c>
      <c r="I35" s="136" t="str">
        <f>[31]Janeiro!$I$12</f>
        <v>NE</v>
      </c>
      <c r="J35" s="136" t="str">
        <f>[31]Janeiro!$I$13</f>
        <v>NE</v>
      </c>
      <c r="K35" s="136" t="str">
        <f>[31]Janeiro!$I$14</f>
        <v>NE</v>
      </c>
      <c r="L35" s="136" t="str">
        <f>[31]Janeiro!$I$15</f>
        <v>O</v>
      </c>
      <c r="M35" s="136" t="str">
        <f>[31]Janeiro!$I$16</f>
        <v>N</v>
      </c>
      <c r="N35" s="136" t="str">
        <f>[31]Janeiro!$I$17</f>
        <v>NE</v>
      </c>
      <c r="O35" s="136" t="str">
        <f>[31]Janeiro!$I$18</f>
        <v>N</v>
      </c>
      <c r="P35" s="136" t="str">
        <f>[31]Janeiro!$I$19</f>
        <v>SE</v>
      </c>
      <c r="Q35" s="136" t="str">
        <f>[31]Janeiro!$I$20</f>
        <v>NO</v>
      </c>
      <c r="R35" s="136" t="str">
        <f>[31]Janeiro!$I$21</f>
        <v>NE</v>
      </c>
      <c r="S35" s="136" t="str">
        <f>[31]Janeiro!$I$22</f>
        <v>NE</v>
      </c>
      <c r="T35" s="131" t="str">
        <f>[31]Janeiro!$I$23</f>
        <v>SO</v>
      </c>
      <c r="U35" s="131" t="str">
        <f>[31]Janeiro!$I$24</f>
        <v>SO</v>
      </c>
      <c r="V35" s="131" t="str">
        <f>[31]Janeiro!$I$25</f>
        <v>NE</v>
      </c>
      <c r="W35" s="131" t="str">
        <f>[31]Janeiro!$I$26</f>
        <v>NE</v>
      </c>
      <c r="X35" s="131" t="str">
        <f>[31]Janeiro!$I$27</f>
        <v>L</v>
      </c>
      <c r="Y35" s="131" t="str">
        <f>[31]Janeiro!$I$28</f>
        <v>S</v>
      </c>
      <c r="Z35" s="131" t="str">
        <f>[31]Janeiro!$I$29</f>
        <v>NE</v>
      </c>
      <c r="AA35" s="131" t="str">
        <f>[31]Janeiro!$I$30</f>
        <v>NE</v>
      </c>
      <c r="AB35" s="131" t="str">
        <f>[31]Janeiro!$I$31</f>
        <v>NE</v>
      </c>
      <c r="AC35" s="131" t="str">
        <f>[31]Janeiro!$I$32</f>
        <v>NE</v>
      </c>
      <c r="AD35" s="131" t="str">
        <f>[31]Janeiro!$I$33</f>
        <v>N</v>
      </c>
      <c r="AE35" s="131" t="str">
        <f>[31]Janeiro!$I$34</f>
        <v>NE</v>
      </c>
      <c r="AF35" s="131" t="str">
        <f>[31]Janeiro!$I$35</f>
        <v>NE</v>
      </c>
      <c r="AG35" s="140" t="str">
        <f>[31]Janeiro!$I$36</f>
        <v>NE</v>
      </c>
      <c r="AK35" t="s">
        <v>47</v>
      </c>
    </row>
    <row r="36" spans="1:39" x14ac:dyDescent="0.2">
      <c r="A36" s="98" t="s">
        <v>144</v>
      </c>
      <c r="B36" s="136" t="str">
        <f>[32]Janeiro!$I$5</f>
        <v>NE</v>
      </c>
      <c r="C36" s="136" t="str">
        <f>[32]Janeiro!$I$6</f>
        <v>NE</v>
      </c>
      <c r="D36" s="136" t="str">
        <f>[32]Janeiro!$I$7</f>
        <v>NE</v>
      </c>
      <c r="E36" s="136" t="str">
        <f>[32]Janeiro!$I$8</f>
        <v>NE</v>
      </c>
      <c r="F36" s="136" t="str">
        <f>[32]Janeiro!$I$9</f>
        <v>NO</v>
      </c>
      <c r="G36" s="136" t="str">
        <f>[32]Janeiro!$I$10</f>
        <v>NE</v>
      </c>
      <c r="H36" s="136" t="str">
        <f>[32]Janeiro!$I$11</f>
        <v>NE</v>
      </c>
      <c r="I36" s="136" t="str">
        <f>[32]Janeiro!$I$12</f>
        <v>NE</v>
      </c>
      <c r="J36" s="136" t="str">
        <f>[32]Janeiro!$I$13</f>
        <v>NE</v>
      </c>
      <c r="K36" s="136" t="str">
        <f>[32]Janeiro!$I$14</f>
        <v>NE</v>
      </c>
      <c r="L36" s="136" t="str">
        <f>[32]Janeiro!$I$15</f>
        <v>S</v>
      </c>
      <c r="M36" s="136" t="str">
        <f>[32]Janeiro!$I$16</f>
        <v>SE</v>
      </c>
      <c r="N36" s="136" t="str">
        <f>[32]Janeiro!$I$17</f>
        <v>NE</v>
      </c>
      <c r="O36" s="136" t="str">
        <f>[32]Janeiro!$I$18</f>
        <v>L</v>
      </c>
      <c r="P36" s="136" t="str">
        <f>[32]Janeiro!$I$19</f>
        <v>NE</v>
      </c>
      <c r="Q36" s="131" t="str">
        <f>[32]Janeiro!$I$20</f>
        <v>NO</v>
      </c>
      <c r="R36" s="131" t="str">
        <f>[32]Janeiro!$I$21</f>
        <v>NE</v>
      </c>
      <c r="S36" s="131" t="str">
        <f>[32]Janeiro!$I$22</f>
        <v>NE</v>
      </c>
      <c r="T36" s="131" t="str">
        <f>[32]Janeiro!$I$23</f>
        <v>SO</v>
      </c>
      <c r="U36" s="131" t="str">
        <f>[32]Janeiro!$I$24</f>
        <v>SO</v>
      </c>
      <c r="V36" s="131" t="str">
        <f>[32]Janeiro!$I$25</f>
        <v>NO</v>
      </c>
      <c r="W36" s="131" t="str">
        <f>[32]Janeiro!$I$26</f>
        <v>SE</v>
      </c>
      <c r="X36" s="131" t="str">
        <f>[32]Janeiro!$I$27</f>
        <v>L</v>
      </c>
      <c r="Y36" s="131" t="str">
        <f>[32]Janeiro!$I$28</f>
        <v>S</v>
      </c>
      <c r="Z36" s="131" t="str">
        <f>[32]Janeiro!$I$29</f>
        <v>L</v>
      </c>
      <c r="AA36" s="131" t="str">
        <f>[32]Janeiro!$I$30</f>
        <v>NE</v>
      </c>
      <c r="AB36" s="131" t="str">
        <f>[32]Janeiro!$I$31</f>
        <v>NE</v>
      </c>
      <c r="AC36" s="131" t="str">
        <f>[32]Janeiro!$I$32</f>
        <v>NE</v>
      </c>
      <c r="AD36" s="131" t="str">
        <f>[32]Janeiro!$I$33</f>
        <v>L</v>
      </c>
      <c r="AE36" s="131" t="str">
        <f>[32]Janeiro!$I$34</f>
        <v>NE</v>
      </c>
      <c r="AF36" s="131" t="str">
        <f>[32]Janeiro!$I$35</f>
        <v>N</v>
      </c>
      <c r="AG36" s="140" t="str">
        <f>[32]Janeiro!$I$36</f>
        <v>NE</v>
      </c>
      <c r="AJ36" t="s">
        <v>47</v>
      </c>
      <c r="AK36" t="s">
        <v>47</v>
      </c>
    </row>
    <row r="37" spans="1:39" x14ac:dyDescent="0.2">
      <c r="A37" s="98" t="s">
        <v>14</v>
      </c>
      <c r="B37" s="136" t="str">
        <f>[33]Janeiro!$I$5</f>
        <v>N</v>
      </c>
      <c r="C37" s="136" t="str">
        <f>[33]Janeiro!$I$6</f>
        <v>N</v>
      </c>
      <c r="D37" s="136" t="str">
        <f>[33]Janeiro!$I$7</f>
        <v>NO</v>
      </c>
      <c r="E37" s="136" t="str">
        <f>[33]Janeiro!$I$8</f>
        <v>N</v>
      </c>
      <c r="F37" s="136" t="str">
        <f>[33]Janeiro!$I$9</f>
        <v>NE</v>
      </c>
      <c r="G37" s="136" t="str">
        <f>[33]Janeiro!$I$10</f>
        <v>N</v>
      </c>
      <c r="H37" s="136" t="str">
        <f>[33]Janeiro!$I$11</f>
        <v>N</v>
      </c>
      <c r="I37" s="136" t="str">
        <f>[33]Janeiro!$I$12</f>
        <v>L</v>
      </c>
      <c r="J37" s="136" t="str">
        <f>[33]Janeiro!$I$13</f>
        <v>NE</v>
      </c>
      <c r="K37" s="136" t="str">
        <f>[33]Janeiro!$I$14</f>
        <v>NE</v>
      </c>
      <c r="L37" s="136" t="str">
        <f>[33]Janeiro!$I$15</f>
        <v>NO</v>
      </c>
      <c r="M37" s="136" t="str">
        <f>[33]Janeiro!$I$16</f>
        <v>NE</v>
      </c>
      <c r="N37" s="136" t="str">
        <f>[33]Janeiro!$I$17</f>
        <v>L</v>
      </c>
      <c r="O37" s="136" t="str">
        <f>[33]Janeiro!$I$18</f>
        <v>O</v>
      </c>
      <c r="P37" s="136" t="str">
        <f>[33]Janeiro!$I$19</f>
        <v>S</v>
      </c>
      <c r="Q37" s="136" t="str">
        <f>[33]Janeiro!$I$20</f>
        <v>O</v>
      </c>
      <c r="R37" s="136" t="str">
        <f>[33]Janeiro!$I$21</f>
        <v>NE</v>
      </c>
      <c r="S37" s="136" t="str">
        <f>[33]Janeiro!$I$22</f>
        <v>SO</v>
      </c>
      <c r="T37" s="136" t="str">
        <f>[33]Janeiro!$I$23</f>
        <v>SO</v>
      </c>
      <c r="U37" s="136" t="str">
        <f>[33]Janeiro!$I$24</f>
        <v>O</v>
      </c>
      <c r="V37" s="136" t="str">
        <f>[33]Janeiro!$I$25</f>
        <v>O</v>
      </c>
      <c r="W37" s="136" t="str">
        <f>[33]Janeiro!$I$26</f>
        <v>SO</v>
      </c>
      <c r="X37" s="136" t="str">
        <f>[33]Janeiro!$I$27</f>
        <v>S</v>
      </c>
      <c r="Y37" s="136" t="str">
        <f>[33]Janeiro!$I$28</f>
        <v>S</v>
      </c>
      <c r="Z37" s="136" t="str">
        <f>[33]Janeiro!$I$29</f>
        <v>O</v>
      </c>
      <c r="AA37" s="136" t="str">
        <f>[33]Janeiro!$I$30</f>
        <v>O</v>
      </c>
      <c r="AB37" s="136" t="str">
        <f>[33]Janeiro!$I$31</f>
        <v>NE</v>
      </c>
      <c r="AC37" s="136" t="str">
        <f>[33]Janeiro!$I$32</f>
        <v>NE</v>
      </c>
      <c r="AD37" s="136" t="str">
        <f>[33]Janeiro!$I$33</f>
        <v>NE</v>
      </c>
      <c r="AE37" s="136" t="str">
        <f>[33]Janeiro!$I$34</f>
        <v>SO</v>
      </c>
      <c r="AF37" s="136" t="str">
        <f>[33]Janeiro!$I$35</f>
        <v>SO</v>
      </c>
      <c r="AG37" s="127" t="str">
        <f>[33]Janeiro!$I$36</f>
        <v>NE</v>
      </c>
      <c r="AK37" t="s">
        <v>47</v>
      </c>
    </row>
    <row r="38" spans="1:39" x14ac:dyDescent="0.2">
      <c r="A38" s="98" t="s">
        <v>174</v>
      </c>
      <c r="B38" s="11" t="str">
        <f>[34]Janeiro!$I$5</f>
        <v>NO</v>
      </c>
      <c r="C38" s="11" t="str">
        <f>[34]Janeiro!$I$6</f>
        <v>NE</v>
      </c>
      <c r="D38" s="11" t="str">
        <f>[34]Janeiro!$I$7</f>
        <v>NO</v>
      </c>
      <c r="E38" s="11" t="str">
        <f>[34]Janeiro!$I$8</f>
        <v>NO</v>
      </c>
      <c r="F38" s="11" t="str">
        <f>[34]Janeiro!$I$9</f>
        <v>NE</v>
      </c>
      <c r="G38" s="11" t="str">
        <f>[34]Janeiro!$I$10</f>
        <v>SE</v>
      </c>
      <c r="H38" s="11" t="str">
        <f>[34]Janeiro!$I$11</f>
        <v>NE</v>
      </c>
      <c r="I38" s="11" t="str">
        <f>[34]Janeiro!$I$12</f>
        <v>L</v>
      </c>
      <c r="J38" s="11" t="str">
        <f>[34]Janeiro!$I$13</f>
        <v>SE</v>
      </c>
      <c r="K38" s="11" t="str">
        <f>[34]Janeiro!$I$14</f>
        <v>SE</v>
      </c>
      <c r="L38" s="11" t="str">
        <f>[34]Janeiro!$I$15</f>
        <v>N</v>
      </c>
      <c r="M38" s="11" t="str">
        <f>[34]Janeiro!$I$16</f>
        <v>SE</v>
      </c>
      <c r="N38" s="11" t="str">
        <f>[34]Janeiro!$I$17</f>
        <v>L</v>
      </c>
      <c r="O38" s="11" t="str">
        <f>[34]Janeiro!$I$18</f>
        <v>NO</v>
      </c>
      <c r="P38" s="11" t="str">
        <f>[34]Janeiro!$I$19</f>
        <v>NO</v>
      </c>
      <c r="Q38" s="131" t="str">
        <f>[34]Janeiro!$I$20</f>
        <v>SE</v>
      </c>
      <c r="R38" s="131" t="str">
        <f>[34]Janeiro!$I$21</f>
        <v>L</v>
      </c>
      <c r="S38" s="131" t="str">
        <f>[34]Janeiro!$I$22</f>
        <v>S</v>
      </c>
      <c r="T38" s="131" t="str">
        <f>[34]Janeiro!$I$23</f>
        <v>S</v>
      </c>
      <c r="U38" s="131" t="str">
        <f>[34]Janeiro!$I$24</f>
        <v>S</v>
      </c>
      <c r="V38" s="131" t="str">
        <f>[34]Janeiro!$I$25</f>
        <v>N</v>
      </c>
      <c r="W38" s="131" t="str">
        <f>[34]Janeiro!$I$26</f>
        <v>S</v>
      </c>
      <c r="X38" s="131" t="str">
        <f>[34]Janeiro!$I$27</f>
        <v>SE</v>
      </c>
      <c r="Y38" s="131" t="str">
        <f>[34]Janeiro!$I$28</f>
        <v>S</v>
      </c>
      <c r="Z38" s="131" t="str">
        <f>[34]Janeiro!$I$29</f>
        <v>S</v>
      </c>
      <c r="AA38" s="131" t="str">
        <f>[34]Janeiro!$I$30</f>
        <v>S</v>
      </c>
      <c r="AB38" s="131" t="str">
        <f>[34]Janeiro!$I$31</f>
        <v>N</v>
      </c>
      <c r="AC38" s="131" t="str">
        <f>[34]Janeiro!$I$32</f>
        <v>NE</v>
      </c>
      <c r="AD38" s="131" t="str">
        <f>[34]Janeiro!$I$33</f>
        <v>S</v>
      </c>
      <c r="AE38" s="131" t="str">
        <f>[34]Janeiro!$I$34</f>
        <v>NE</v>
      </c>
      <c r="AF38" s="131" t="str">
        <f>[34]Janeiro!$I$35</f>
        <v>NE</v>
      </c>
      <c r="AG38" s="140" t="str">
        <f>[34]Janeiro!$I$36</f>
        <v>S</v>
      </c>
      <c r="AJ38" t="s">
        <v>47</v>
      </c>
      <c r="AK38" t="s">
        <v>47</v>
      </c>
    </row>
    <row r="39" spans="1:39" x14ac:dyDescent="0.2">
      <c r="A39" s="98" t="s">
        <v>15</v>
      </c>
      <c r="B39" s="136" t="str">
        <f>[35]Janeiro!$I$5</f>
        <v>NO</v>
      </c>
      <c r="C39" s="136" t="str">
        <f>[35]Janeiro!$I$6</f>
        <v>NO</v>
      </c>
      <c r="D39" s="136" t="str">
        <f>[35]Janeiro!$I$7</f>
        <v>NO</v>
      </c>
      <c r="E39" s="136" t="str">
        <f>[35]Janeiro!$I$8</f>
        <v>NO</v>
      </c>
      <c r="F39" s="136" t="str">
        <f>[35]Janeiro!$I$9</f>
        <v>NO</v>
      </c>
      <c r="G39" s="136" t="str">
        <f>[35]Janeiro!$I$10</f>
        <v>NO</v>
      </c>
      <c r="H39" s="136" t="str">
        <f>[35]Janeiro!$I$11</f>
        <v>NO</v>
      </c>
      <c r="I39" s="136" t="str">
        <f>[35]Janeiro!$I$12</f>
        <v>NO</v>
      </c>
      <c r="J39" s="136" t="str">
        <f>[35]Janeiro!$I$13</f>
        <v>NO</v>
      </c>
      <c r="K39" s="136" t="str">
        <f>[35]Janeiro!$I$14</f>
        <v>NO</v>
      </c>
      <c r="L39" s="136" t="str">
        <f>[35]Janeiro!$I$15</f>
        <v>NO</v>
      </c>
      <c r="M39" s="136" t="str">
        <f>[35]Janeiro!$I$16</f>
        <v>NO</v>
      </c>
      <c r="N39" s="136" t="str">
        <f>[35]Janeiro!$I$17</f>
        <v>NO</v>
      </c>
      <c r="O39" s="136" t="str">
        <f>[35]Janeiro!$I$18</f>
        <v>NO</v>
      </c>
      <c r="P39" s="136" t="str">
        <f>[35]Janeiro!$I$19</f>
        <v>NO</v>
      </c>
      <c r="Q39" s="136" t="str">
        <f>[35]Janeiro!$I$20</f>
        <v>NO</v>
      </c>
      <c r="R39" s="136" t="str">
        <f>[35]Janeiro!$I$21</f>
        <v>NO</v>
      </c>
      <c r="S39" s="136" t="str">
        <f>[35]Janeiro!$I$22</f>
        <v>NO</v>
      </c>
      <c r="T39" s="136" t="str">
        <f>[35]Janeiro!$I$23</f>
        <v>SO</v>
      </c>
      <c r="U39" s="136" t="str">
        <f>[35]Janeiro!$I$24</f>
        <v>SO</v>
      </c>
      <c r="V39" s="136" t="str">
        <f>[35]Janeiro!$I$25</f>
        <v>O</v>
      </c>
      <c r="W39" s="136" t="str">
        <f>[35]Janeiro!$I$26</f>
        <v>NO</v>
      </c>
      <c r="X39" s="136" t="str">
        <f>[35]Janeiro!$I$27</f>
        <v>N</v>
      </c>
      <c r="Y39" s="136" t="str">
        <f>[35]Janeiro!$I$28</f>
        <v>NE</v>
      </c>
      <c r="Z39" s="136" t="str">
        <f>[35]Janeiro!$I$29</f>
        <v>NE</v>
      </c>
      <c r="AA39" s="136" t="str">
        <f>[35]Janeiro!$I$30</f>
        <v>NE</v>
      </c>
      <c r="AB39" s="136" t="str">
        <f>[35]Janeiro!$I$31</f>
        <v>NE</v>
      </c>
      <c r="AC39" s="136" t="str">
        <f>[35]Janeiro!$I$32</f>
        <v>NE</v>
      </c>
      <c r="AD39" s="136" t="str">
        <f>[35]Janeiro!$I$33</f>
        <v>NE</v>
      </c>
      <c r="AE39" s="136" t="str">
        <f>[35]Janeiro!$I$34</f>
        <v>N</v>
      </c>
      <c r="AF39" s="136" t="str">
        <f>[35]Janeiro!$I$35</f>
        <v>NO</v>
      </c>
      <c r="AG39" s="127" t="str">
        <f>[35]Janeiro!$I$36</f>
        <v>NO</v>
      </c>
      <c r="AH39" s="12" t="s">
        <v>47</v>
      </c>
      <c r="AK39" t="s">
        <v>47</v>
      </c>
    </row>
    <row r="40" spans="1:39" x14ac:dyDescent="0.2">
      <c r="A40" s="98" t="s">
        <v>16</v>
      </c>
      <c r="B40" s="137" t="str">
        <f>[36]Janeiro!$I$5</f>
        <v>NE</v>
      </c>
      <c r="C40" s="137" t="str">
        <f>[36]Janeiro!$I$6</f>
        <v>N</v>
      </c>
      <c r="D40" s="137" t="str">
        <f>[36]Janeiro!$I$7</f>
        <v>N</v>
      </c>
      <c r="E40" s="137" t="str">
        <f>[36]Janeiro!$I$8</f>
        <v>N</v>
      </c>
      <c r="F40" s="137" t="str">
        <f>[36]Janeiro!$I$9</f>
        <v>NE</v>
      </c>
      <c r="G40" s="137" t="str">
        <f>[36]Janeiro!$I$10</f>
        <v>N</v>
      </c>
      <c r="H40" s="137" t="str">
        <f>[36]Janeiro!$I$11</f>
        <v>N</v>
      </c>
      <c r="I40" s="137" t="str">
        <f>[36]Janeiro!$I$12</f>
        <v>N</v>
      </c>
      <c r="J40" s="137" t="str">
        <f>[36]Janeiro!$I$13</f>
        <v>N</v>
      </c>
      <c r="K40" s="137" t="str">
        <f>[36]Janeiro!$I$14</f>
        <v>N</v>
      </c>
      <c r="L40" s="137" t="str">
        <f>[36]Janeiro!$I$15</f>
        <v>NE</v>
      </c>
      <c r="M40" s="137" t="str">
        <f>[36]Janeiro!$I$16</f>
        <v>NO</v>
      </c>
      <c r="N40" s="137" t="str">
        <f>[36]Janeiro!$I$17</f>
        <v>N</v>
      </c>
      <c r="O40" s="137" t="str">
        <f>[36]Janeiro!$I$18</f>
        <v>N</v>
      </c>
      <c r="P40" s="137" t="str">
        <f>[36]Janeiro!$I$19</f>
        <v>N</v>
      </c>
      <c r="Q40" s="137" t="str">
        <f>[36]Janeiro!$I$20</f>
        <v>N</v>
      </c>
      <c r="R40" s="137" t="str">
        <f>[36]Janeiro!$I$21</f>
        <v>N</v>
      </c>
      <c r="S40" s="137" t="str">
        <f>[36]Janeiro!$I$22</f>
        <v>SO</v>
      </c>
      <c r="T40" s="137" t="str">
        <f>[36]Janeiro!$I$23</f>
        <v>S</v>
      </c>
      <c r="U40" s="137" t="str">
        <f>[36]Janeiro!$I$24</f>
        <v>S</v>
      </c>
      <c r="V40" s="137" t="str">
        <f>[36]Janeiro!$I$25</f>
        <v>SE</v>
      </c>
      <c r="W40" s="137" t="str">
        <f>[36]Janeiro!$I$26</f>
        <v>N</v>
      </c>
      <c r="X40" s="137" t="str">
        <f>[36]Janeiro!$I$27</f>
        <v>N</v>
      </c>
      <c r="Y40" s="137" t="str">
        <f>[36]Janeiro!$I$28</f>
        <v>N</v>
      </c>
      <c r="Z40" s="137" t="str">
        <f>[36]Janeiro!$I$29</f>
        <v>NO</v>
      </c>
      <c r="AA40" s="137" t="str">
        <f>[36]Janeiro!$I$30</f>
        <v>N</v>
      </c>
      <c r="AB40" s="137" t="str">
        <f>[36]Janeiro!$I$31</f>
        <v>L</v>
      </c>
      <c r="AC40" s="137" t="str">
        <f>[36]Janeiro!$I$32</f>
        <v>N</v>
      </c>
      <c r="AD40" s="137" t="str">
        <f>[36]Janeiro!$I$33</f>
        <v>N</v>
      </c>
      <c r="AE40" s="137" t="str">
        <f>[36]Janeiro!$I$34</f>
        <v>N</v>
      </c>
      <c r="AF40" s="137" t="str">
        <f>[36]Janeiro!$I$35</f>
        <v>N</v>
      </c>
      <c r="AG40" s="127" t="str">
        <f>[36]Janeiro!$I$36</f>
        <v>N</v>
      </c>
      <c r="AI40" t="s">
        <v>47</v>
      </c>
      <c r="AJ40" t="s">
        <v>47</v>
      </c>
    </row>
    <row r="41" spans="1:39" x14ac:dyDescent="0.2">
      <c r="A41" s="98" t="s">
        <v>175</v>
      </c>
      <c r="B41" s="136" t="str">
        <f>[37]Janeiro!$I$5</f>
        <v>NO</v>
      </c>
      <c r="C41" s="136" t="str">
        <f>[37]Janeiro!$I$6</f>
        <v>NO</v>
      </c>
      <c r="D41" s="136" t="str">
        <f>[37]Janeiro!$I$7</f>
        <v>NO</v>
      </c>
      <c r="E41" s="136" t="str">
        <f>[37]Janeiro!$I$8</f>
        <v>NO</v>
      </c>
      <c r="F41" s="136" t="str">
        <f>[37]Janeiro!$I$9</f>
        <v>N</v>
      </c>
      <c r="G41" s="136" t="str">
        <f>[37]Janeiro!$I$10</f>
        <v>N</v>
      </c>
      <c r="H41" s="136" t="str">
        <f>[37]Janeiro!$I$11</f>
        <v>N</v>
      </c>
      <c r="I41" s="136" t="str">
        <f>[37]Janeiro!$I$12</f>
        <v>N</v>
      </c>
      <c r="J41" s="136" t="str">
        <f>[37]Janeiro!$I$13</f>
        <v>NO</v>
      </c>
      <c r="K41" s="136" t="str">
        <f>[37]Janeiro!$I$14</f>
        <v>N</v>
      </c>
      <c r="L41" s="136" t="str">
        <f>[37]Janeiro!$I$15</f>
        <v>N</v>
      </c>
      <c r="M41" s="136" t="str">
        <f>[37]Janeiro!$I$16</f>
        <v>NE</v>
      </c>
      <c r="N41" s="136" t="str">
        <f>[37]Janeiro!$I$17</f>
        <v>N</v>
      </c>
      <c r="O41" s="136" t="str">
        <f>[37]Janeiro!$I$18</f>
        <v>NE</v>
      </c>
      <c r="P41" s="136" t="str">
        <f>[37]Janeiro!$I$19</f>
        <v>NO</v>
      </c>
      <c r="Q41" s="136" t="str">
        <f>[37]Janeiro!$I$20</f>
        <v>NO</v>
      </c>
      <c r="R41" s="136" t="str">
        <f>[37]Janeiro!$I$21</f>
        <v>NO</v>
      </c>
      <c r="S41" s="136" t="str">
        <f>[37]Janeiro!$I$22</f>
        <v>N</v>
      </c>
      <c r="T41" s="131" t="str">
        <f>[37]Janeiro!$I$23</f>
        <v>S</v>
      </c>
      <c r="U41" s="131" t="str">
        <f>[37]Janeiro!$I$24</f>
        <v>NO</v>
      </c>
      <c r="V41" s="131" t="str">
        <f>[37]Janeiro!$I$25</f>
        <v>NO</v>
      </c>
      <c r="W41" s="131" t="str">
        <f>[37]Janeiro!$I$26</f>
        <v>N</v>
      </c>
      <c r="X41" s="131" t="str">
        <f>[37]Janeiro!$I$27</f>
        <v>SE</v>
      </c>
      <c r="Y41" s="131" t="str">
        <f>[37]Janeiro!$I$28</f>
        <v>SE</v>
      </c>
      <c r="Z41" s="131" t="str">
        <f>[37]Janeiro!$I$29</f>
        <v>N</v>
      </c>
      <c r="AA41" s="131" t="str">
        <f>[37]Janeiro!$I$30</f>
        <v>N</v>
      </c>
      <c r="AB41" s="131" t="str">
        <f>[37]Janeiro!$I$31</f>
        <v>NE</v>
      </c>
      <c r="AC41" s="131" t="str">
        <f>[37]Janeiro!$I$32</f>
        <v>NE</v>
      </c>
      <c r="AD41" s="131" t="str">
        <f>[37]Janeiro!$I$33</f>
        <v>N</v>
      </c>
      <c r="AE41" s="131" t="str">
        <f>[37]Janeiro!$I$34</f>
        <v>NO</v>
      </c>
      <c r="AF41" s="131" t="str">
        <f>[37]Janeiro!$I$35</f>
        <v>SE</v>
      </c>
      <c r="AG41" s="140" t="str">
        <f>[37]Janeiro!$I$36</f>
        <v>N</v>
      </c>
      <c r="AJ41" t="s">
        <v>47</v>
      </c>
    </row>
    <row r="42" spans="1:39" x14ac:dyDescent="0.2">
      <c r="A42" s="98" t="s">
        <v>17</v>
      </c>
      <c r="B42" s="136" t="str">
        <f>[38]Janeiro!$I$5</f>
        <v>O</v>
      </c>
      <c r="C42" s="136" t="str">
        <f>[38]Janeiro!$I$6</f>
        <v>O</v>
      </c>
      <c r="D42" s="136" t="str">
        <f>[38]Janeiro!$I$7</f>
        <v>O</v>
      </c>
      <c r="E42" s="136" t="str">
        <f>[38]Janeiro!$I$8</f>
        <v>O</v>
      </c>
      <c r="F42" s="136" t="str">
        <f>[38]Janeiro!$I$9</f>
        <v>NO</v>
      </c>
      <c r="G42" s="136" t="str">
        <f>[38]Janeiro!$I$10</f>
        <v>NO</v>
      </c>
      <c r="H42" s="136" t="str">
        <f>[38]Janeiro!$I$11</f>
        <v>NO</v>
      </c>
      <c r="I42" s="136" t="str">
        <f>[38]Janeiro!$I$12</f>
        <v>NO</v>
      </c>
      <c r="J42" s="136" t="str">
        <f>[38]Janeiro!$I$13</f>
        <v>O</v>
      </c>
      <c r="K42" s="136" t="str">
        <f>[38]Janeiro!$I$14</f>
        <v>O</v>
      </c>
      <c r="L42" s="136" t="str">
        <f>[38]Janeiro!$I$15</f>
        <v>NE</v>
      </c>
      <c r="M42" s="136" t="str">
        <f>[38]Janeiro!$I$16</f>
        <v>NO</v>
      </c>
      <c r="N42" s="136" t="str">
        <f>[38]Janeiro!$I$17</f>
        <v>O</v>
      </c>
      <c r="O42" s="136" t="str">
        <f>[38]Janeiro!$I$18</f>
        <v>NE</v>
      </c>
      <c r="P42" s="136" t="str">
        <f>[38]Janeiro!$I$19</f>
        <v>NO</v>
      </c>
      <c r="Q42" s="136" t="str">
        <f>[38]Janeiro!$I$20</f>
        <v>NO</v>
      </c>
      <c r="R42" s="136" t="str">
        <f>[38]Janeiro!$I$21</f>
        <v>O</v>
      </c>
      <c r="S42" s="136" t="str">
        <f>[38]Janeiro!$I$22</f>
        <v>N</v>
      </c>
      <c r="T42" s="136" t="str">
        <f>[38]Janeiro!$I$23</f>
        <v>S</v>
      </c>
      <c r="U42" s="136" t="str">
        <f>[38]Janeiro!$I$24</f>
        <v>O</v>
      </c>
      <c r="V42" s="136" t="str">
        <f>[38]Janeiro!$I$25</f>
        <v>O</v>
      </c>
      <c r="W42" s="136" t="str">
        <f>[38]Janeiro!$I$26</f>
        <v>SO</v>
      </c>
      <c r="X42" s="136" t="str">
        <f>[38]Janeiro!$I$27</f>
        <v>O</v>
      </c>
      <c r="Y42" s="136" t="str">
        <f>[38]Janeiro!$I$28</f>
        <v>L</v>
      </c>
      <c r="Z42" s="136" t="str">
        <f>[38]Janeiro!$I$29</f>
        <v>NE</v>
      </c>
      <c r="AA42" s="136" t="str">
        <f>[38]Janeiro!$I$30</f>
        <v>NE</v>
      </c>
      <c r="AB42" s="136" t="str">
        <f>[38]Janeiro!$I$31</f>
        <v>N</v>
      </c>
      <c r="AC42" s="136" t="str">
        <f>[38]Janeiro!$I$32</f>
        <v>N</v>
      </c>
      <c r="AD42" s="136" t="str">
        <f>[38]Janeiro!$I$33</f>
        <v>O</v>
      </c>
      <c r="AE42" s="136" t="str">
        <f>[38]Janeiro!$I$34</f>
        <v>O</v>
      </c>
      <c r="AF42" s="136" t="str">
        <f>[38]Janeiro!$I$35</f>
        <v>SO</v>
      </c>
      <c r="AG42" s="127" t="str">
        <f>[38]Janeiro!$I$36</f>
        <v>O</v>
      </c>
    </row>
    <row r="43" spans="1:39" x14ac:dyDescent="0.2">
      <c r="A43" s="98" t="s">
        <v>157</v>
      </c>
      <c r="B43" s="11" t="str">
        <f>[39]Janeiro!$I$5</f>
        <v>L</v>
      </c>
      <c r="C43" s="11" t="str">
        <f>[39]Janeiro!$I$6</f>
        <v>NO</v>
      </c>
      <c r="D43" s="11" t="str">
        <f>[39]Janeiro!$I$7</f>
        <v>NE</v>
      </c>
      <c r="E43" s="11" t="str">
        <f>[39]Janeiro!$I$8</f>
        <v>N</v>
      </c>
      <c r="F43" s="11" t="str">
        <f>[39]Janeiro!$I$9</f>
        <v>NO</v>
      </c>
      <c r="G43" s="11" t="str">
        <f>[39]Janeiro!$I$10</f>
        <v>NE</v>
      </c>
      <c r="H43" s="11" t="str">
        <f>[39]Janeiro!$I$11</f>
        <v>N</v>
      </c>
      <c r="I43" s="11" t="str">
        <f>[39]Janeiro!$I$12</f>
        <v>N</v>
      </c>
      <c r="J43" s="11" t="str">
        <f>[39]Janeiro!$I$13</f>
        <v>NE</v>
      </c>
      <c r="K43" s="11" t="str">
        <f>[39]Janeiro!$I$14</f>
        <v>N</v>
      </c>
      <c r="L43" s="11" t="str">
        <f>[39]Janeiro!$I$15</f>
        <v>L</v>
      </c>
      <c r="M43" s="11" t="str">
        <f>[39]Janeiro!$I$16</f>
        <v>N</v>
      </c>
      <c r="N43" s="11" t="str">
        <f>[39]Janeiro!$I$17</f>
        <v>N</v>
      </c>
      <c r="O43" s="11" t="str">
        <f>[39]Janeiro!$I$18</f>
        <v>SE</v>
      </c>
      <c r="P43" s="11" t="str">
        <f>[39]Janeiro!$I$19</f>
        <v>NE</v>
      </c>
      <c r="Q43" s="11" t="str">
        <f>[39]Janeiro!$I$20</f>
        <v>NE</v>
      </c>
      <c r="R43" s="11" t="str">
        <f>[39]Janeiro!$I$21</f>
        <v>N</v>
      </c>
      <c r="S43" s="11" t="str">
        <f>[39]Janeiro!$I$22</f>
        <v>O</v>
      </c>
      <c r="T43" s="131" t="str">
        <f>[39]Janeiro!$I$23</f>
        <v>SO</v>
      </c>
      <c r="U43" s="131" t="str">
        <f>[39]Janeiro!$I$24</f>
        <v>O</v>
      </c>
      <c r="V43" s="131" t="str">
        <f>[39]Janeiro!$I$25</f>
        <v>N</v>
      </c>
      <c r="W43" s="131" t="str">
        <f>[39]Janeiro!$I$26</f>
        <v>L</v>
      </c>
      <c r="X43" s="131" t="str">
        <f>[39]Janeiro!$I$27</f>
        <v>L</v>
      </c>
      <c r="Y43" s="131" t="str">
        <f>[39]Janeiro!$I$28</f>
        <v>SE</v>
      </c>
      <c r="Z43" s="131" t="str">
        <f>[39]Janeiro!$I$29</f>
        <v>L</v>
      </c>
      <c r="AA43" s="131" t="str">
        <f>[39]Janeiro!$I$30</f>
        <v>L</v>
      </c>
      <c r="AB43" s="131" t="str">
        <f>[39]Janeiro!$I$31</f>
        <v>NE</v>
      </c>
      <c r="AC43" s="131" t="str">
        <f>[39]Janeiro!$I$32</f>
        <v>NE</v>
      </c>
      <c r="AD43" s="131" t="str">
        <f>[39]Janeiro!$I$33</f>
        <v>NE</v>
      </c>
      <c r="AE43" s="131" t="str">
        <f>[39]Janeiro!$I$34</f>
        <v>SO</v>
      </c>
      <c r="AF43" s="131" t="str">
        <f>[39]Janeiro!$I$35</f>
        <v>SE</v>
      </c>
      <c r="AG43" s="140" t="str">
        <f>[39]Janeiro!$I$36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98" t="s">
        <v>18</v>
      </c>
      <c r="B44" s="136" t="str">
        <f>[40]Janeiro!$I$5</f>
        <v>NO</v>
      </c>
      <c r="C44" s="136" t="str">
        <f>[40]Janeiro!$I$6</f>
        <v>NO</v>
      </c>
      <c r="D44" s="136" t="str">
        <f>[40]Janeiro!$I$7</f>
        <v>NO</v>
      </c>
      <c r="E44" s="136" t="str">
        <f>[40]Janeiro!$I$8</f>
        <v>L</v>
      </c>
      <c r="F44" s="136" t="str">
        <f>[40]Janeiro!$I$9</f>
        <v>NE</v>
      </c>
      <c r="G44" s="136" t="str">
        <f>[40]Janeiro!$I$10</f>
        <v>N</v>
      </c>
      <c r="H44" s="136" t="str">
        <f>[40]Janeiro!$I$11</f>
        <v>N</v>
      </c>
      <c r="I44" s="136" t="str">
        <f>[40]Janeiro!$I$12</f>
        <v>N</v>
      </c>
      <c r="J44" s="136" t="str">
        <f>[40]Janeiro!$I$13</f>
        <v>L</v>
      </c>
      <c r="K44" s="136" t="str">
        <f>[40]Janeiro!$I$14</f>
        <v>N</v>
      </c>
      <c r="L44" s="136" t="str">
        <f>[40]Janeiro!$I$15</f>
        <v>N</v>
      </c>
      <c r="M44" s="136" t="str">
        <f>[40]Janeiro!$I$16</f>
        <v>N</v>
      </c>
      <c r="N44" s="136" t="str">
        <f>[40]Janeiro!$I$17</f>
        <v>N</v>
      </c>
      <c r="O44" s="136" t="str">
        <f>[40]Janeiro!$I$18</f>
        <v>S</v>
      </c>
      <c r="P44" s="136" t="str">
        <f>[40]Janeiro!$I$19</f>
        <v>NO</v>
      </c>
      <c r="Q44" s="136" t="str">
        <f>[40]Janeiro!$I$20</f>
        <v>N</v>
      </c>
      <c r="R44" s="136" t="str">
        <f>[40]Janeiro!$I$21</f>
        <v>NO</v>
      </c>
      <c r="S44" s="136" t="str">
        <f>[40]Janeiro!$I$22</f>
        <v>NE</v>
      </c>
      <c r="T44" s="136" t="str">
        <f>[40]Janeiro!$I$23</f>
        <v>SO</v>
      </c>
      <c r="U44" s="136" t="str">
        <f>[40]Janeiro!$I$24</f>
        <v>O</v>
      </c>
      <c r="V44" s="136" t="str">
        <f>[40]Janeiro!$I$25</f>
        <v>S</v>
      </c>
      <c r="W44" s="136" t="str">
        <f>[40]Janeiro!$I$26</f>
        <v>S</v>
      </c>
      <c r="X44" s="136" t="str">
        <f>[40]Janeiro!$I$27</f>
        <v>L</v>
      </c>
      <c r="Y44" s="136" t="str">
        <f>[40]Janeiro!$I$28</f>
        <v>L</v>
      </c>
      <c r="Z44" s="136" t="str">
        <f>[40]Janeiro!$I$29</f>
        <v>L</v>
      </c>
      <c r="AA44" s="136" t="str">
        <f>[40]Janeiro!$I$30</f>
        <v>NO</v>
      </c>
      <c r="AB44" s="136" t="str">
        <f>[40]Janeiro!$I$31</f>
        <v>L</v>
      </c>
      <c r="AC44" s="136" t="str">
        <f>[40]Janeiro!$I$32</f>
        <v>NE</v>
      </c>
      <c r="AD44" s="136" t="str">
        <f>[40]Janeiro!$I$33</f>
        <v>SO</v>
      </c>
      <c r="AE44" s="136" t="str">
        <f>[40]Janeiro!$I$34</f>
        <v>L</v>
      </c>
      <c r="AF44" s="136" t="str">
        <f>[40]Janeiro!$I$35</f>
        <v>L</v>
      </c>
      <c r="AG44" s="127" t="str">
        <f>[40]Janeiro!$I$36</f>
        <v>L</v>
      </c>
      <c r="AJ44" t="s">
        <v>47</v>
      </c>
      <c r="AK44" t="s">
        <v>47</v>
      </c>
      <c r="AL44" t="s">
        <v>47</v>
      </c>
    </row>
    <row r="45" spans="1:39" x14ac:dyDescent="0.2">
      <c r="A45" s="98" t="s">
        <v>162</v>
      </c>
      <c r="B45" s="136" t="str">
        <f>[41]Janeiro!$I$5</f>
        <v>N</v>
      </c>
      <c r="C45" s="136" t="str">
        <f>[41]Janeiro!$I$6</f>
        <v>NO</v>
      </c>
      <c r="D45" s="136" t="str">
        <f>[41]Janeiro!$I$7</f>
        <v>NO</v>
      </c>
      <c r="E45" s="136" t="str">
        <f>[41]Janeiro!$I$8</f>
        <v>N</v>
      </c>
      <c r="F45" s="136" t="str">
        <f>[41]Janeiro!$I$9</f>
        <v>N</v>
      </c>
      <c r="G45" s="136" t="str">
        <f>[41]Janeiro!$I$10</f>
        <v>N</v>
      </c>
      <c r="H45" s="136" t="str">
        <f>[41]Janeiro!$I$11</f>
        <v>N</v>
      </c>
      <c r="I45" s="136" t="str">
        <f>[41]Janeiro!$I$12</f>
        <v>NO</v>
      </c>
      <c r="J45" s="136" t="str">
        <f>[41]Janeiro!$I$13</f>
        <v>L</v>
      </c>
      <c r="K45" s="136" t="str">
        <f>[41]Janeiro!$I$14</f>
        <v>NE</v>
      </c>
      <c r="L45" s="136" t="str">
        <f>[41]Janeiro!$I$15</f>
        <v>NO</v>
      </c>
      <c r="M45" s="136" t="str">
        <f>[41]Janeiro!$I$16</f>
        <v>N</v>
      </c>
      <c r="N45" s="136" t="str">
        <f>[41]Janeiro!$I$17</f>
        <v>NE</v>
      </c>
      <c r="O45" s="136" t="str">
        <f>[41]Janeiro!$I$18</f>
        <v>L</v>
      </c>
      <c r="P45" s="136" t="str">
        <f>[41]Janeiro!$I$19</f>
        <v>N</v>
      </c>
      <c r="Q45" s="136" t="str">
        <f>[41]Janeiro!$I$20</f>
        <v>NO</v>
      </c>
      <c r="R45" s="136" t="str">
        <f>[41]Janeiro!$I$21</f>
        <v>NO</v>
      </c>
      <c r="S45" s="136" t="str">
        <f>[41]Janeiro!$I$22</f>
        <v>N</v>
      </c>
      <c r="T45" s="131" t="str">
        <f>[41]Janeiro!$I$23</f>
        <v>SO</v>
      </c>
      <c r="U45" s="131" t="str">
        <f>[41]Janeiro!$I$24</f>
        <v>SO</v>
      </c>
      <c r="V45" s="131" t="str">
        <f>[41]Janeiro!$I$25</f>
        <v>NO</v>
      </c>
      <c r="W45" s="131" t="str">
        <f>[41]Janeiro!$I$26</f>
        <v>NO</v>
      </c>
      <c r="X45" s="131" t="str">
        <f>[41]Janeiro!$I$27</f>
        <v>L</v>
      </c>
      <c r="Y45" s="131" t="str">
        <f>[41]Janeiro!$I$28</f>
        <v>SO</v>
      </c>
      <c r="Z45" s="131" t="str">
        <f>[41]Janeiro!$I$29</f>
        <v>SE</v>
      </c>
      <c r="AA45" s="131" t="str">
        <f>[41]Janeiro!$I$30</f>
        <v>NE</v>
      </c>
      <c r="AB45" s="131" t="str">
        <f>[41]Janeiro!$I$31</f>
        <v>NE</v>
      </c>
      <c r="AC45" s="131" t="str">
        <f>[41]Janeiro!$I$32</f>
        <v>NE</v>
      </c>
      <c r="AD45" s="131" t="str">
        <f>[41]Janeiro!$I$33</f>
        <v>SO</v>
      </c>
      <c r="AE45" s="131" t="str">
        <f>[41]Janeiro!$I$34</f>
        <v>SO</v>
      </c>
      <c r="AF45" s="131" t="str">
        <f>[41]Janeiro!$I$35</f>
        <v>SO</v>
      </c>
      <c r="AG45" s="140" t="str">
        <f>[41]Janeiro!$I$36</f>
        <v>N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8" t="s">
        <v>19</v>
      </c>
      <c r="B46" s="136" t="str">
        <f>[42]Janeiro!$I$5</f>
        <v>N</v>
      </c>
      <c r="C46" s="136" t="str">
        <f>[42]Janeiro!$I$6</f>
        <v>NE</v>
      </c>
      <c r="D46" s="136" t="str">
        <f>[42]Janeiro!$I$7</f>
        <v>N</v>
      </c>
      <c r="E46" s="136" t="str">
        <f>[42]Janeiro!$I$8</f>
        <v>N</v>
      </c>
      <c r="F46" s="136" t="str">
        <f>[42]Janeiro!$I$9</f>
        <v>N</v>
      </c>
      <c r="G46" s="136" t="str">
        <f>[42]Janeiro!$I$10</f>
        <v>N</v>
      </c>
      <c r="H46" s="136" t="str">
        <f>[42]Janeiro!$I$11</f>
        <v>N</v>
      </c>
      <c r="I46" s="136" t="str">
        <f>[42]Janeiro!$I$12</f>
        <v>N</v>
      </c>
      <c r="J46" s="136" t="str">
        <f>[42]Janeiro!$I$13</f>
        <v>NE</v>
      </c>
      <c r="K46" s="136" t="str">
        <f>[42]Janeiro!$I$14</f>
        <v>N</v>
      </c>
      <c r="L46" s="136" t="str">
        <f>[42]Janeiro!$I$15</f>
        <v>NE</v>
      </c>
      <c r="M46" s="136" t="str">
        <f>[42]Janeiro!$I$16</f>
        <v>N</v>
      </c>
      <c r="N46" s="136" t="str">
        <f>[42]Janeiro!$I$17</f>
        <v>NE</v>
      </c>
      <c r="O46" s="136" t="str">
        <f>[42]Janeiro!$I$18</f>
        <v>NE</v>
      </c>
      <c r="P46" s="136" t="str">
        <f>[42]Janeiro!$I$19</f>
        <v>NE</v>
      </c>
      <c r="Q46" s="136" t="str">
        <f>[42]Janeiro!$I$20</f>
        <v>NE</v>
      </c>
      <c r="R46" s="136" t="str">
        <f>[42]Janeiro!$I$21</f>
        <v>N</v>
      </c>
      <c r="S46" s="136" t="str">
        <f>[42]Janeiro!$I$22</f>
        <v>NE</v>
      </c>
      <c r="T46" s="136" t="str">
        <f>[42]Janeiro!$I$23</f>
        <v>SO</v>
      </c>
      <c r="U46" s="136" t="str">
        <f>[42]Janeiro!$I$24</f>
        <v>SO</v>
      </c>
      <c r="V46" s="136" t="str">
        <f>[42]Janeiro!$I$25</f>
        <v>S</v>
      </c>
      <c r="W46" s="136" t="str">
        <f>[42]Janeiro!$I$26</f>
        <v>NO</v>
      </c>
      <c r="X46" s="136" t="str">
        <f>[42]Janeiro!$I$27</f>
        <v>L</v>
      </c>
      <c r="Y46" s="136" t="str">
        <f>[42]Janeiro!$I$28</f>
        <v>SE</v>
      </c>
      <c r="Z46" s="136" t="str">
        <f>[42]Janeiro!$I$29</f>
        <v>NE</v>
      </c>
      <c r="AA46" s="136" t="str">
        <f>[42]Janeiro!$I$30</f>
        <v>NE</v>
      </c>
      <c r="AB46" s="136" t="str">
        <f>[42]Janeiro!$I$31</f>
        <v>NE</v>
      </c>
      <c r="AC46" s="136" t="str">
        <f>[42]Janeiro!$I$32</f>
        <v>NE</v>
      </c>
      <c r="AD46" s="136" t="str">
        <f>[42]Janeiro!$I$33</f>
        <v>N</v>
      </c>
      <c r="AE46" s="136" t="str">
        <f>[42]Janeiro!$I$34</f>
        <v>NO</v>
      </c>
      <c r="AF46" s="136" t="str">
        <f>[42]Janeiro!$I$35</f>
        <v>NE</v>
      </c>
      <c r="AG46" s="127" t="str">
        <f>[42]Janeiro!$I$36</f>
        <v>NE</v>
      </c>
      <c r="AH46" s="12" t="s">
        <v>47</v>
      </c>
      <c r="AJ46" t="s">
        <v>47</v>
      </c>
    </row>
    <row r="47" spans="1:39" x14ac:dyDescent="0.2">
      <c r="A47" s="98" t="s">
        <v>31</v>
      </c>
      <c r="B47" s="136" t="str">
        <f>[43]Janeiro!$I$5</f>
        <v>NO</v>
      </c>
      <c r="C47" s="136" t="str">
        <f>[43]Janeiro!$I$6</f>
        <v>NO</v>
      </c>
      <c r="D47" s="136" t="str">
        <f>[43]Janeiro!$I$7</f>
        <v>NO</v>
      </c>
      <c r="E47" s="136" t="str">
        <f>[43]Janeiro!$I$8</f>
        <v>NO</v>
      </c>
      <c r="F47" s="136" t="str">
        <f>[43]Janeiro!$I$9</f>
        <v>NO</v>
      </c>
      <c r="G47" s="136" t="str">
        <f>[43]Janeiro!$I$10</f>
        <v>N</v>
      </c>
      <c r="H47" s="136" t="str">
        <f>[43]Janeiro!$I$11</f>
        <v>N</v>
      </c>
      <c r="I47" s="136" t="str">
        <f>[43]Janeiro!$I$12</f>
        <v>NO</v>
      </c>
      <c r="J47" s="136" t="str">
        <f>[43]Janeiro!$I$13</f>
        <v>NO</v>
      </c>
      <c r="K47" s="136" t="str">
        <f>[43]Janeiro!$I$14</f>
        <v>NO</v>
      </c>
      <c r="L47" s="136" t="str">
        <f>[43]Janeiro!$I$15</f>
        <v>SE</v>
      </c>
      <c r="M47" s="136" t="str">
        <f>[43]Janeiro!$I$16</f>
        <v>NO</v>
      </c>
      <c r="N47" s="136" t="str">
        <f>[43]Janeiro!$I$17</f>
        <v>NO</v>
      </c>
      <c r="O47" s="136" t="str">
        <f>[43]Janeiro!$I$18</f>
        <v>NE</v>
      </c>
      <c r="P47" s="136" t="str">
        <f>[43]Janeiro!$I$19</f>
        <v>NO</v>
      </c>
      <c r="Q47" s="136" t="str">
        <f>[43]Janeiro!$I$20</f>
        <v>NO</v>
      </c>
      <c r="R47" s="136" t="str">
        <f>[43]Janeiro!$I$21</f>
        <v>NO</v>
      </c>
      <c r="S47" s="136" t="str">
        <f>[43]Janeiro!$I$22</f>
        <v>NO</v>
      </c>
      <c r="T47" s="136" t="str">
        <f>[43]Janeiro!$I$23</f>
        <v>NO</v>
      </c>
      <c r="U47" s="136" t="str">
        <f>[43]Janeiro!$I$24</f>
        <v>NO</v>
      </c>
      <c r="V47" s="136" t="str">
        <f>[43]Janeiro!$I$25</f>
        <v>NO</v>
      </c>
      <c r="W47" s="136" t="str">
        <f>[43]Janeiro!$I$26</f>
        <v>L</v>
      </c>
      <c r="X47" s="136" t="str">
        <f>[43]Janeiro!$I$27</f>
        <v>SE</v>
      </c>
      <c r="Y47" s="136" t="str">
        <f>[43]Janeiro!$I$28</f>
        <v>L</v>
      </c>
      <c r="Z47" s="136" t="str">
        <f>[43]Janeiro!$I$29</f>
        <v>NO</v>
      </c>
      <c r="AA47" s="136" t="str">
        <f>[43]Janeiro!$I$30</f>
        <v>N</v>
      </c>
      <c r="AB47" s="136" t="str">
        <f>[43]Janeiro!$I$31</f>
        <v>L</v>
      </c>
      <c r="AC47" s="136" t="str">
        <f>[43]Janeiro!$I$32</f>
        <v>N</v>
      </c>
      <c r="AD47" s="136" t="str">
        <f>[43]Janeiro!$I$33</f>
        <v>NO</v>
      </c>
      <c r="AE47" s="136" t="str">
        <f>[43]Janeiro!$I$34</f>
        <v>NO</v>
      </c>
      <c r="AF47" s="136" t="str">
        <f>[43]Janeiro!$I$35</f>
        <v>SE</v>
      </c>
      <c r="AG47" s="127" t="str">
        <f>[43]Janeiro!$I$36</f>
        <v>NO</v>
      </c>
      <c r="AI47" t="s">
        <v>47</v>
      </c>
      <c r="AK47" t="s">
        <v>47</v>
      </c>
      <c r="AL47" t="s">
        <v>47</v>
      </c>
    </row>
    <row r="48" spans="1:39" x14ac:dyDescent="0.2">
      <c r="A48" s="98" t="s">
        <v>44</v>
      </c>
      <c r="B48" s="136" t="str">
        <f>[44]Janeiro!$I$5</f>
        <v>N</v>
      </c>
      <c r="C48" s="136" t="str">
        <f>[44]Janeiro!$I$6</f>
        <v>N</v>
      </c>
      <c r="D48" s="136" t="str">
        <f>[44]Janeiro!$I$7</f>
        <v>N</v>
      </c>
      <c r="E48" s="136" t="str">
        <f>[44]Janeiro!$I$8</f>
        <v>NE</v>
      </c>
      <c r="F48" s="136" t="str">
        <f>[44]Janeiro!$I$9</f>
        <v>NE</v>
      </c>
      <c r="G48" s="136" t="str">
        <f>[44]Janeiro!$I$10</f>
        <v>N</v>
      </c>
      <c r="H48" s="136" t="str">
        <f>[44]Janeiro!$I$11</f>
        <v>N</v>
      </c>
      <c r="I48" s="136" t="str">
        <f>[44]Janeiro!$I$12</f>
        <v>NE</v>
      </c>
      <c r="J48" s="136" t="str">
        <f>[44]Janeiro!$I$13</f>
        <v>NE</v>
      </c>
      <c r="K48" s="136" t="str">
        <f>[44]Janeiro!$I$14</f>
        <v>L</v>
      </c>
      <c r="L48" s="136" t="str">
        <f>[44]Janeiro!$I$15</f>
        <v>NE</v>
      </c>
      <c r="M48" s="136" t="str">
        <f>[44]Janeiro!$I$16</f>
        <v>NE</v>
      </c>
      <c r="N48" s="136" t="str">
        <f>[44]Janeiro!$I$17</f>
        <v>L</v>
      </c>
      <c r="O48" s="136" t="str">
        <f>[44]Janeiro!$I$18</f>
        <v>L</v>
      </c>
      <c r="P48" s="136" t="str">
        <f>[44]Janeiro!$I$19</f>
        <v>NE</v>
      </c>
      <c r="Q48" s="136" t="str">
        <f>[44]Janeiro!$I$20</f>
        <v>L</v>
      </c>
      <c r="R48" s="136" t="str">
        <f>[44]Janeiro!$I$21</f>
        <v>L</v>
      </c>
      <c r="S48" s="136" t="str">
        <f>[44]Janeiro!$I$22</f>
        <v>L</v>
      </c>
      <c r="T48" s="136" t="str">
        <f>[44]Janeiro!$I$23</f>
        <v>SO</v>
      </c>
      <c r="U48" s="136" t="str">
        <f>[44]Janeiro!$I$24</f>
        <v>NO</v>
      </c>
      <c r="V48" s="136" t="str">
        <f>[44]Janeiro!$I$25</f>
        <v>L</v>
      </c>
      <c r="W48" s="136" t="str">
        <f>[44]Janeiro!$I$26</f>
        <v>L</v>
      </c>
      <c r="X48" s="136" t="str">
        <f>[44]Janeiro!$I$27</f>
        <v>O</v>
      </c>
      <c r="Y48" s="136" t="str">
        <f>[44]Janeiro!$I$28</f>
        <v>L</v>
      </c>
      <c r="Z48" s="136" t="str">
        <f>[44]Janeiro!$I$29</f>
        <v>NE</v>
      </c>
      <c r="AA48" s="136" t="str">
        <f>[44]Janeiro!$I$30</f>
        <v>NE</v>
      </c>
      <c r="AB48" s="136" t="str">
        <f>[44]Janeiro!$I$31</f>
        <v>NE</v>
      </c>
      <c r="AC48" s="136" t="str">
        <f>[44]Janeiro!$I$32</f>
        <v>NE</v>
      </c>
      <c r="AD48" s="136" t="str">
        <f>[44]Janeiro!$I$33</f>
        <v>O</v>
      </c>
      <c r="AE48" s="136" t="str">
        <f>[44]Janeiro!$I$34</f>
        <v>S</v>
      </c>
      <c r="AF48" s="136" t="str">
        <f>[44]Janeiro!$I$35</f>
        <v>SE</v>
      </c>
      <c r="AG48" s="127" t="str">
        <f>[44]Janeiro!$I$36</f>
        <v>NE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9" t="s">
        <v>20</v>
      </c>
      <c r="B49" s="131" t="str">
        <f>[45]Janeiro!$I$5</f>
        <v>NE</v>
      </c>
      <c r="C49" s="131" t="str">
        <f>[45]Janeiro!$I$6</f>
        <v>NO</v>
      </c>
      <c r="D49" s="131" t="str">
        <f>[45]Janeiro!$I$7</f>
        <v>NO</v>
      </c>
      <c r="E49" s="131" t="str">
        <f>[45]Janeiro!$I$8</f>
        <v>N</v>
      </c>
      <c r="F49" s="131" t="str">
        <f>[45]Janeiro!$I$9</f>
        <v>N</v>
      </c>
      <c r="G49" s="131" t="str">
        <f>[45]Janeiro!$I$10</f>
        <v>N</v>
      </c>
      <c r="H49" s="131" t="str">
        <f>[45]Janeiro!$I$11</f>
        <v>N</v>
      </c>
      <c r="I49" s="131" t="str">
        <f>[45]Janeiro!$I$12</f>
        <v>N</v>
      </c>
      <c r="J49" s="131" t="str">
        <f>[45]Janeiro!$I$13</f>
        <v>NE</v>
      </c>
      <c r="K49" s="131" t="str">
        <f>[45]Janeiro!$I$14</f>
        <v>NE</v>
      </c>
      <c r="L49" s="131" t="str">
        <f>[45]Janeiro!$I$15</f>
        <v>S</v>
      </c>
      <c r="M49" s="131" t="str">
        <f>[45]Janeiro!$I$16</f>
        <v>N</v>
      </c>
      <c r="N49" s="131" t="str">
        <f>[45]Janeiro!$I$17</f>
        <v>NE</v>
      </c>
      <c r="O49" s="131" t="str">
        <f>[45]Janeiro!$I$18</f>
        <v>NE</v>
      </c>
      <c r="P49" s="131" t="str">
        <f>[45]Janeiro!$I$19</f>
        <v>N</v>
      </c>
      <c r="Q49" s="131" t="str">
        <f>[45]Janeiro!$I$20</f>
        <v>NO</v>
      </c>
      <c r="R49" s="131" t="str">
        <f>[45]Janeiro!$I$21</f>
        <v>N</v>
      </c>
      <c r="S49" s="131" t="str">
        <f>[45]Janeiro!$I$22</f>
        <v>SO</v>
      </c>
      <c r="T49" s="131" t="str">
        <f>[45]Janeiro!$I$23</f>
        <v>SO</v>
      </c>
      <c r="U49" s="131" t="str">
        <f>[45]Janeiro!$I$24</f>
        <v>NO</v>
      </c>
      <c r="V49" s="131" t="str">
        <f>[45]Janeiro!$I$25</f>
        <v>NO</v>
      </c>
      <c r="W49" s="131" t="str">
        <f>[45]Janeiro!$I$26</f>
        <v>NO</v>
      </c>
      <c r="X49" s="131" t="str">
        <f>[45]Janeiro!$I$27</f>
        <v>S</v>
      </c>
      <c r="Y49" s="131" t="str">
        <f>[45]Janeiro!$I$28</f>
        <v>S</v>
      </c>
      <c r="Z49" s="131" t="str">
        <f>[45]Janeiro!$I$29</f>
        <v>SE</v>
      </c>
      <c r="AA49" s="131" t="str">
        <f>[45]Janeiro!$I$30</f>
        <v>NE</v>
      </c>
      <c r="AB49" s="131" t="str">
        <f>[45]Janeiro!$I$31</f>
        <v>NE</v>
      </c>
      <c r="AC49" s="131" t="str">
        <f>[45]Janeiro!$I$32</f>
        <v>NE</v>
      </c>
      <c r="AD49" s="131" t="str">
        <f>[45]Janeiro!$I$33</f>
        <v>SO</v>
      </c>
      <c r="AE49" s="131" t="str">
        <f>[45]Janeiro!$I$34</f>
        <v>S</v>
      </c>
      <c r="AF49" s="131" t="str">
        <f>[45]Janeiro!$I$35</f>
        <v>S</v>
      </c>
      <c r="AG49" s="127" t="str">
        <f>[45]Janeiro!$I$36</f>
        <v>NE</v>
      </c>
    </row>
    <row r="50" spans="1:38" s="5" customFormat="1" ht="17.100000000000001" customHeight="1" thickBot="1" x14ac:dyDescent="0.25">
      <c r="A50" s="100" t="s">
        <v>224</v>
      </c>
      <c r="B50" s="101" t="s">
        <v>232</v>
      </c>
      <c r="C50" s="102" t="s">
        <v>232</v>
      </c>
      <c r="D50" s="102" t="s">
        <v>233</v>
      </c>
      <c r="E50" s="102" t="s">
        <v>233</v>
      </c>
      <c r="F50" s="102" t="s">
        <v>232</v>
      </c>
      <c r="G50" s="102" t="s">
        <v>232</v>
      </c>
      <c r="H50" s="102" t="s">
        <v>232</v>
      </c>
      <c r="I50" s="102" t="s">
        <v>232</v>
      </c>
      <c r="J50" s="102" t="s">
        <v>231</v>
      </c>
      <c r="K50" s="102" t="s">
        <v>232</v>
      </c>
      <c r="L50" s="102" t="s">
        <v>232</v>
      </c>
      <c r="M50" s="102" t="s">
        <v>232</v>
      </c>
      <c r="N50" s="102" t="s">
        <v>232</v>
      </c>
      <c r="O50" s="102" t="s">
        <v>231</v>
      </c>
      <c r="P50" s="102" t="s">
        <v>232</v>
      </c>
      <c r="Q50" s="102" t="s">
        <v>233</v>
      </c>
      <c r="R50" s="102" t="s">
        <v>232</v>
      </c>
      <c r="S50" s="102" t="s">
        <v>231</v>
      </c>
      <c r="T50" s="102" t="s">
        <v>236</v>
      </c>
      <c r="U50" s="102" t="s">
        <v>236</v>
      </c>
      <c r="V50" s="102" t="s">
        <v>233</v>
      </c>
      <c r="W50" s="102" t="s">
        <v>232</v>
      </c>
      <c r="X50" s="102" t="s">
        <v>230</v>
      </c>
      <c r="Y50" s="102" t="s">
        <v>230</v>
      </c>
      <c r="Z50" s="102" t="s">
        <v>231</v>
      </c>
      <c r="AA50" s="102" t="s">
        <v>231</v>
      </c>
      <c r="AB50" s="102" t="s">
        <v>231</v>
      </c>
      <c r="AC50" s="102" t="s">
        <v>231</v>
      </c>
      <c r="AD50" s="102" t="s">
        <v>232</v>
      </c>
      <c r="AE50" s="123" t="s">
        <v>232</v>
      </c>
      <c r="AF50" s="103" t="s">
        <v>231</v>
      </c>
      <c r="AG50" s="124"/>
      <c r="AL50" s="5" t="s">
        <v>47</v>
      </c>
    </row>
    <row r="51" spans="1:38" s="8" customFormat="1" ht="13.5" thickBot="1" x14ac:dyDescent="0.25">
      <c r="A51" s="184" t="s">
        <v>223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6"/>
      <c r="AF51" s="120"/>
      <c r="AG51" s="128" t="s">
        <v>231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53" t="s">
        <v>97</v>
      </c>
      <c r="U53" s="153"/>
      <c r="V53" s="153"/>
      <c r="W53" s="153"/>
      <c r="X53" s="153"/>
      <c r="Y53" s="86"/>
      <c r="Z53" s="86"/>
      <c r="AA53" s="86"/>
      <c r="AB53" s="86"/>
      <c r="AC53" s="86"/>
      <c r="AD53" s="86"/>
      <c r="AE53" s="86"/>
      <c r="AF53" s="117"/>
      <c r="AG53" s="88"/>
      <c r="AL53" t="s">
        <v>47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54" t="s">
        <v>98</v>
      </c>
      <c r="U54" s="154"/>
      <c r="V54" s="154"/>
      <c r="W54" s="154"/>
      <c r="X54" s="154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T53:X53"/>
    <mergeCell ref="T54:X54"/>
    <mergeCell ref="M3:M4"/>
    <mergeCell ref="N3:N4"/>
    <mergeCell ref="O3:O4"/>
    <mergeCell ref="P3:P4"/>
    <mergeCell ref="Q3:Q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6" sqref="AL6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6" t="s">
        <v>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70"/>
    </row>
    <row r="2" spans="1:34" s="4" customFormat="1" ht="20.100000000000001" customHeight="1" x14ac:dyDescent="0.2">
      <c r="A2" s="149" t="s">
        <v>21</v>
      </c>
      <c r="B2" s="143" t="s">
        <v>235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67"/>
      <c r="AG2" s="144"/>
      <c r="AH2" s="145"/>
    </row>
    <row r="3" spans="1:34" s="5" customFormat="1" ht="20.100000000000001" customHeight="1" x14ac:dyDescent="0.2">
      <c r="A3" s="14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6">
        <v>30</v>
      </c>
      <c r="AF3" s="155">
        <v>31</v>
      </c>
      <c r="AG3" s="119" t="s">
        <v>37</v>
      </c>
      <c r="AH3" s="109" t="s">
        <v>36</v>
      </c>
    </row>
    <row r="4" spans="1:34" s="5" customFormat="1" ht="20.100000000000001" customHeight="1" x14ac:dyDescent="0.2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6"/>
      <c r="AF4" s="156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[1]Janeiro!$J$5</f>
        <v>32.76</v>
      </c>
      <c r="C5" s="129">
        <f>[1]Janeiro!$J$6</f>
        <v>33.480000000000004</v>
      </c>
      <c r="D5" s="129">
        <f>[1]Janeiro!$J$7</f>
        <v>34.92</v>
      </c>
      <c r="E5" s="129">
        <f>[1]Janeiro!$J$8</f>
        <v>37.800000000000004</v>
      </c>
      <c r="F5" s="129">
        <f>[1]Janeiro!$J$9</f>
        <v>32.4</v>
      </c>
      <c r="G5" s="129">
        <f>[1]Janeiro!$J$10</f>
        <v>33.119999999999997</v>
      </c>
      <c r="H5" s="129">
        <f>[1]Janeiro!$J$11</f>
        <v>52.2</v>
      </c>
      <c r="I5" s="129">
        <f>[1]Janeiro!$J$12</f>
        <v>29.16</v>
      </c>
      <c r="J5" s="129">
        <f>[1]Janeiro!$J$13</f>
        <v>47.16</v>
      </c>
      <c r="K5" s="129">
        <f>[1]Janeiro!$J$14</f>
        <v>32.04</v>
      </c>
      <c r="L5" s="129">
        <f>[1]Janeiro!$J$15</f>
        <v>38.159999999999997</v>
      </c>
      <c r="M5" s="129">
        <f>[1]Janeiro!$J$16</f>
        <v>23.759999999999998</v>
      </c>
      <c r="N5" s="129">
        <f>[1]Janeiro!$J$17</f>
        <v>28.8</v>
      </c>
      <c r="O5" s="129">
        <f>[1]Janeiro!$J$18</f>
        <v>31.680000000000003</v>
      </c>
      <c r="P5" s="129">
        <f>[1]Janeiro!$J$19</f>
        <v>39.24</v>
      </c>
      <c r="Q5" s="129">
        <f>[1]Janeiro!$J$20</f>
        <v>54</v>
      </c>
      <c r="R5" s="129">
        <f>[1]Janeiro!$J$21</f>
        <v>34.200000000000003</v>
      </c>
      <c r="S5" s="129">
        <f>[1]Janeiro!$J$22</f>
        <v>40.32</v>
      </c>
      <c r="T5" s="129">
        <f>[1]Janeiro!$J$23</f>
        <v>40.32</v>
      </c>
      <c r="U5" s="129">
        <f>[1]Janeiro!$J$24</f>
        <v>29.880000000000003</v>
      </c>
      <c r="V5" s="129">
        <f>[1]Janeiro!$J$25</f>
        <v>23.400000000000002</v>
      </c>
      <c r="W5" s="129">
        <f>[1]Janeiro!$J$26</f>
        <v>16.559999999999999</v>
      </c>
      <c r="X5" s="129">
        <f>[1]Janeiro!$J$27</f>
        <v>37.800000000000004</v>
      </c>
      <c r="Y5" s="129">
        <f>[1]Janeiro!$J$28</f>
        <v>58.680000000000007</v>
      </c>
      <c r="Z5" s="129">
        <f>[1]Janeiro!$J$29</f>
        <v>33.480000000000004</v>
      </c>
      <c r="AA5" s="129">
        <f>[1]Janeiro!$J$30</f>
        <v>42.12</v>
      </c>
      <c r="AB5" s="129">
        <f>[1]Janeiro!$J$31</f>
        <v>42.12</v>
      </c>
      <c r="AC5" s="129">
        <f>[1]Janeiro!$J$32</f>
        <v>63.360000000000007</v>
      </c>
      <c r="AD5" s="129">
        <f>[1]Janeiro!$J$33</f>
        <v>20.52</v>
      </c>
      <c r="AE5" s="129">
        <f>[1]Janeiro!$J$34</f>
        <v>47.16</v>
      </c>
      <c r="AF5" s="129">
        <f>[1]Janeiro!$J$35</f>
        <v>18.720000000000002</v>
      </c>
      <c r="AG5" s="15">
        <f t="shared" ref="AG5:AG6" si="1">MAX(B5:AF5)</f>
        <v>63.360000000000007</v>
      </c>
      <c r="AH5" s="126">
        <f t="shared" ref="AH5:AH6" si="2">AVERAGE(B5:AF5)</f>
        <v>36.429677419354846</v>
      </c>
    </row>
    <row r="6" spans="1:34" x14ac:dyDescent="0.2">
      <c r="A6" s="58" t="s">
        <v>0</v>
      </c>
      <c r="B6" s="11">
        <f>[2]Janeiro!$J$5</f>
        <v>47.16</v>
      </c>
      <c r="C6" s="11">
        <f>[2]Janeiro!$J$6</f>
        <v>32.4</v>
      </c>
      <c r="D6" s="11">
        <f>[2]Janeiro!$J$7</f>
        <v>50.4</v>
      </c>
      <c r="E6" s="11">
        <f>[2]Janeiro!$J$8</f>
        <v>30.240000000000002</v>
      </c>
      <c r="F6" s="11">
        <f>[2]Janeiro!$J$9</f>
        <v>32.04</v>
      </c>
      <c r="G6" s="11">
        <f>[2]Janeiro!$J$10</f>
        <v>29.52</v>
      </c>
      <c r="H6" s="11">
        <f>[2]Janeiro!$J$11</f>
        <v>44.28</v>
      </c>
      <c r="I6" s="11">
        <f>[2]Janeiro!$J$12</f>
        <v>34.56</v>
      </c>
      <c r="J6" s="11">
        <f>[2]Janeiro!$J$13</f>
        <v>29.52</v>
      </c>
      <c r="K6" s="11">
        <f>[2]Janeiro!$J$14</f>
        <v>36</v>
      </c>
      <c r="L6" s="11">
        <f>[2]Janeiro!$J$15</f>
        <v>26.64</v>
      </c>
      <c r="M6" s="11">
        <f>[2]Janeiro!$J$16</f>
        <v>22.32</v>
      </c>
      <c r="N6" s="11">
        <f>[2]Janeiro!$J$17</f>
        <v>33.840000000000003</v>
      </c>
      <c r="O6" s="11">
        <f>[2]Janeiro!$J$18</f>
        <v>24.48</v>
      </c>
      <c r="P6" s="11">
        <f>[2]Janeiro!$J$19</f>
        <v>68.760000000000005</v>
      </c>
      <c r="Q6" s="11">
        <f>[2]Janeiro!$J$20</f>
        <v>30.240000000000002</v>
      </c>
      <c r="R6" s="11">
        <f>[2]Janeiro!$J$21</f>
        <v>32.4</v>
      </c>
      <c r="S6" s="11">
        <f>[2]Janeiro!$J$22</f>
        <v>37.080000000000005</v>
      </c>
      <c r="T6" s="11">
        <f>[2]Janeiro!$J$23</f>
        <v>25.2</v>
      </c>
      <c r="U6" s="11">
        <f>[2]Janeiro!$J$24</f>
        <v>26.28</v>
      </c>
      <c r="V6" s="11">
        <f>[2]Janeiro!$J$25</f>
        <v>23.400000000000002</v>
      </c>
      <c r="W6" s="11">
        <f>[2]Janeiro!$J$26</f>
        <v>25.2</v>
      </c>
      <c r="X6" s="11">
        <f>[2]Janeiro!$J$27</f>
        <v>26.28</v>
      </c>
      <c r="Y6" s="11">
        <f>[2]Janeiro!$J$28</f>
        <v>35.64</v>
      </c>
      <c r="Z6" s="11">
        <f>[2]Janeiro!$J$29</f>
        <v>23.040000000000003</v>
      </c>
      <c r="AA6" s="11">
        <f>[2]Janeiro!$J$30</f>
        <v>29.880000000000003</v>
      </c>
      <c r="AB6" s="11">
        <f>[2]Janeiro!$J$31</f>
        <v>38.880000000000003</v>
      </c>
      <c r="AC6" s="11">
        <f>[2]Janeiro!$J$32</f>
        <v>54</v>
      </c>
      <c r="AD6" s="11">
        <f>[2]Janeiro!$J$33</f>
        <v>39.24</v>
      </c>
      <c r="AE6" s="11">
        <f>[2]Janeiro!$J$34</f>
        <v>32.4</v>
      </c>
      <c r="AF6" s="11">
        <f>[2]Janeiro!$J$35</f>
        <v>37.080000000000005</v>
      </c>
      <c r="AG6" s="15">
        <f t="shared" si="1"/>
        <v>68.760000000000005</v>
      </c>
      <c r="AH6" s="126">
        <f t="shared" si="2"/>
        <v>34.141935483870967</v>
      </c>
    </row>
    <row r="7" spans="1:34" x14ac:dyDescent="0.2">
      <c r="A7" s="58" t="s">
        <v>104</v>
      </c>
      <c r="B7" s="11">
        <f>[3]Janeiro!$J$5</f>
        <v>38.880000000000003</v>
      </c>
      <c r="C7" s="11">
        <f>[3]Janeiro!$J$6</f>
        <v>46.800000000000004</v>
      </c>
      <c r="D7" s="11">
        <f>[3]Janeiro!$J$7</f>
        <v>37.440000000000005</v>
      </c>
      <c r="E7" s="11">
        <f>[3]Janeiro!$J$8</f>
        <v>63.72</v>
      </c>
      <c r="F7" s="11">
        <f>[3]Janeiro!$J$9</f>
        <v>32.4</v>
      </c>
      <c r="G7" s="11">
        <f>[3]Janeiro!$J$10</f>
        <v>56.88</v>
      </c>
      <c r="H7" s="11">
        <f>[3]Janeiro!$J$11</f>
        <v>38.519999999999996</v>
      </c>
      <c r="I7" s="11">
        <f>[3]Janeiro!$J$12</f>
        <v>25.2</v>
      </c>
      <c r="J7" s="11">
        <f>[3]Janeiro!$J$13</f>
        <v>64.8</v>
      </c>
      <c r="K7" s="11">
        <f>[3]Janeiro!$J$14</f>
        <v>44.64</v>
      </c>
      <c r="L7" s="11">
        <f>[3]Janeiro!$J$15</f>
        <v>33.119999999999997</v>
      </c>
      <c r="M7" s="11">
        <f>[3]Janeiro!$J$16</f>
        <v>43.92</v>
      </c>
      <c r="N7" s="11">
        <f>[3]Janeiro!$J$17</f>
        <v>33.840000000000003</v>
      </c>
      <c r="O7" s="11">
        <f>[3]Janeiro!$J$18</f>
        <v>29.16</v>
      </c>
      <c r="P7" s="11">
        <f>[3]Janeiro!$J$19</f>
        <v>59.04</v>
      </c>
      <c r="Q7" s="11">
        <f>[3]Janeiro!$J$20</f>
        <v>28.44</v>
      </c>
      <c r="R7" s="11">
        <f>[3]Janeiro!$J$21</f>
        <v>24.48</v>
      </c>
      <c r="S7" s="11">
        <f>[3]Janeiro!$J$22</f>
        <v>40.32</v>
      </c>
      <c r="T7" s="11">
        <f>[3]Janeiro!$J$23</f>
        <v>28.8</v>
      </c>
      <c r="U7" s="11">
        <f>[3]Janeiro!$J$24</f>
        <v>45</v>
      </c>
      <c r="V7" s="11">
        <f>[3]Janeiro!$J$25</f>
        <v>23.400000000000002</v>
      </c>
      <c r="W7" s="11">
        <f>[3]Janeiro!$J$26</f>
        <v>27</v>
      </c>
      <c r="X7" s="11">
        <f>[3]Janeiro!$J$27</f>
        <v>27</v>
      </c>
      <c r="Y7" s="11">
        <f>[3]Janeiro!$J$28</f>
        <v>38.159999999999997</v>
      </c>
      <c r="Z7" s="11">
        <f>[3]Janeiro!$J$29</f>
        <v>26.64</v>
      </c>
      <c r="AA7" s="11">
        <f>[3]Janeiro!$J$30</f>
        <v>50.4</v>
      </c>
      <c r="AB7" s="11">
        <f>[3]Janeiro!$J$31</f>
        <v>51.12</v>
      </c>
      <c r="AC7" s="11">
        <f>[3]Janeiro!$J$32</f>
        <v>57.24</v>
      </c>
      <c r="AD7" s="11">
        <f>[3]Janeiro!$J$33</f>
        <v>27.36</v>
      </c>
      <c r="AE7" s="11">
        <f>[3]Janeiro!$J$34</f>
        <v>46.800000000000004</v>
      </c>
      <c r="AF7" s="11">
        <f>[3]Janeiro!$J$35</f>
        <v>30.240000000000002</v>
      </c>
      <c r="AG7" s="93">
        <f>MAX(B7:AF7)</f>
        <v>64.8</v>
      </c>
      <c r="AH7" s="116">
        <f>AVERAGE(B7:AF7)</f>
        <v>39.379354838709666</v>
      </c>
    </row>
    <row r="8" spans="1:34" x14ac:dyDescent="0.2">
      <c r="A8" s="58" t="s">
        <v>1</v>
      </c>
      <c r="B8" s="11">
        <f>[4]Janeiro!$J$5</f>
        <v>22.68</v>
      </c>
      <c r="C8" s="11">
        <f>[4]Janeiro!$J$6</f>
        <v>32.04</v>
      </c>
      <c r="D8" s="11">
        <f>[4]Janeiro!$J$7</f>
        <v>36.36</v>
      </c>
      <c r="E8" s="11">
        <f>[4]Janeiro!$J$8</f>
        <v>38.159999999999997</v>
      </c>
      <c r="F8" s="11">
        <f>[4]Janeiro!$J$9</f>
        <v>21.96</v>
      </c>
      <c r="G8" s="11">
        <f>[4]Janeiro!$J$10</f>
        <v>34.56</v>
      </c>
      <c r="H8" s="11">
        <f>[4]Janeiro!$J$11</f>
        <v>39.6</v>
      </c>
      <c r="I8" s="11">
        <f>[4]Janeiro!$J$12</f>
        <v>33.480000000000004</v>
      </c>
      <c r="J8" s="11">
        <f>[4]Janeiro!$J$13</f>
        <v>28.8</v>
      </c>
      <c r="K8" s="11">
        <f>[4]Janeiro!$J$14</f>
        <v>18.720000000000002</v>
      </c>
      <c r="L8" s="11">
        <f>[4]Janeiro!$J$15</f>
        <v>30.96</v>
      </c>
      <c r="M8" s="11">
        <f>[4]Janeiro!$J$16</f>
        <v>26.64</v>
      </c>
      <c r="N8" s="11">
        <f>[4]Janeiro!$J$17</f>
        <v>32.4</v>
      </c>
      <c r="O8" s="11">
        <f>[4]Janeiro!$J$18</f>
        <v>29.880000000000003</v>
      </c>
      <c r="P8" s="11">
        <f>[4]Janeiro!$J$19</f>
        <v>34.92</v>
      </c>
      <c r="Q8" s="11">
        <f>[4]Janeiro!$J$20</f>
        <v>29.880000000000003</v>
      </c>
      <c r="R8" s="11">
        <f>[4]Janeiro!$J$21</f>
        <v>30.96</v>
      </c>
      <c r="S8" s="11">
        <f>[4]Janeiro!$J$22</f>
        <v>44.28</v>
      </c>
      <c r="T8" s="11">
        <f>[4]Janeiro!$J$23</f>
        <v>14.4</v>
      </c>
      <c r="U8" s="11">
        <f>[4]Janeiro!$J$24</f>
        <v>28.08</v>
      </c>
      <c r="V8" s="11">
        <f>[4]Janeiro!$J$25</f>
        <v>25.92</v>
      </c>
      <c r="W8" s="11">
        <f>[4]Janeiro!$J$26</f>
        <v>26.28</v>
      </c>
      <c r="X8" s="11">
        <f>[4]Janeiro!$J$27</f>
        <v>30.96</v>
      </c>
      <c r="Y8" s="11">
        <f>[4]Janeiro!$J$28</f>
        <v>32.4</v>
      </c>
      <c r="Z8" s="11">
        <f>[4]Janeiro!$J$29</f>
        <v>24.12</v>
      </c>
      <c r="AA8" s="11">
        <f>[4]Janeiro!$J$30</f>
        <v>16.2</v>
      </c>
      <c r="AB8" s="11">
        <f>[4]Janeiro!$J$31</f>
        <v>29.16</v>
      </c>
      <c r="AC8" s="11">
        <f>[4]Janeiro!$J$32</f>
        <v>47.16</v>
      </c>
      <c r="AD8" s="11">
        <f>[4]Janeiro!$J$33</f>
        <v>33.480000000000004</v>
      </c>
      <c r="AE8" s="11">
        <f>[4]Janeiro!$J$34</f>
        <v>29.52</v>
      </c>
      <c r="AF8" s="11">
        <f>[4]Janeiro!$J$35</f>
        <v>27</v>
      </c>
      <c r="AG8" s="15">
        <f t="shared" ref="AG8" si="3">MAX(B8:AF8)</f>
        <v>47.16</v>
      </c>
      <c r="AH8" s="126">
        <f t="shared" ref="AH8" si="4">AVERAGE(B8:AF8)</f>
        <v>30.030967741935481</v>
      </c>
    </row>
    <row r="9" spans="1:34" x14ac:dyDescent="0.2">
      <c r="A9" s="58" t="s">
        <v>167</v>
      </c>
      <c r="B9" s="11">
        <f>[5]Janeiro!$J$5</f>
        <v>34.200000000000003</v>
      </c>
      <c r="C9" s="11">
        <f>[5]Janeiro!$J$6</f>
        <v>38.880000000000003</v>
      </c>
      <c r="D9" s="11">
        <f>[5]Janeiro!$J$7</f>
        <v>43.56</v>
      </c>
      <c r="E9" s="11">
        <f>[5]Janeiro!$J$8</f>
        <v>37.800000000000004</v>
      </c>
      <c r="F9" s="11">
        <f>[5]Janeiro!$J$9</f>
        <v>39.6</v>
      </c>
      <c r="G9" s="11">
        <f>[5]Janeiro!$J$10</f>
        <v>38.519999999999996</v>
      </c>
      <c r="H9" s="11">
        <f>[5]Janeiro!$J$11</f>
        <v>51.84</v>
      </c>
      <c r="I9" s="11">
        <f>[5]Janeiro!$J$12</f>
        <v>40.680000000000007</v>
      </c>
      <c r="J9" s="11">
        <f>[5]Janeiro!$J$13</f>
        <v>35.64</v>
      </c>
      <c r="K9" s="11">
        <f>[5]Janeiro!$J$14</f>
        <v>47.16</v>
      </c>
      <c r="L9" s="11">
        <f>[5]Janeiro!$J$15</f>
        <v>28.8</v>
      </c>
      <c r="M9" s="11">
        <f>[5]Janeiro!$J$16</f>
        <v>37.440000000000005</v>
      </c>
      <c r="N9" s="11">
        <f>[5]Janeiro!$J$17</f>
        <v>52.2</v>
      </c>
      <c r="O9" s="11">
        <f>[5]Janeiro!$J$18</f>
        <v>40.32</v>
      </c>
      <c r="P9" s="11">
        <f>[5]Janeiro!$J$19</f>
        <v>68.039999999999992</v>
      </c>
      <c r="Q9" s="11">
        <f>[5]Janeiro!$J$20</f>
        <v>37.800000000000004</v>
      </c>
      <c r="R9" s="11">
        <f>[5]Janeiro!$J$21</f>
        <v>38.880000000000003</v>
      </c>
      <c r="S9" s="11">
        <f>[5]Janeiro!$J$22</f>
        <v>40.32</v>
      </c>
      <c r="T9" s="11">
        <f>[5]Janeiro!$J$23</f>
        <v>36.72</v>
      </c>
      <c r="U9" s="11">
        <f>[5]Janeiro!$J$24</f>
        <v>28.44</v>
      </c>
      <c r="V9" s="11">
        <f>[5]Janeiro!$J$25</f>
        <v>29.16</v>
      </c>
      <c r="W9" s="11">
        <f>[5]Janeiro!$J$26</f>
        <v>28.08</v>
      </c>
      <c r="X9" s="11">
        <f>[5]Janeiro!$J$27</f>
        <v>27.720000000000002</v>
      </c>
      <c r="Y9" s="11">
        <f>[5]Janeiro!$J$28</f>
        <v>37.080000000000005</v>
      </c>
      <c r="Z9" s="11">
        <f>[5]Janeiro!$J$29</f>
        <v>25.2</v>
      </c>
      <c r="AA9" s="11">
        <f>[5]Janeiro!$J$30</f>
        <v>37.080000000000005</v>
      </c>
      <c r="AB9" s="11">
        <f>[5]Janeiro!$J$31</f>
        <v>38.880000000000003</v>
      </c>
      <c r="AC9" s="11">
        <f>[5]Janeiro!$J$32</f>
        <v>48.6</v>
      </c>
      <c r="AD9" s="11">
        <f>[5]Janeiro!$J$33</f>
        <v>48.6</v>
      </c>
      <c r="AE9" s="11">
        <f>[5]Janeiro!$J$34</f>
        <v>34.56</v>
      </c>
      <c r="AF9" s="11">
        <f>[5]Janeiro!$J$35</f>
        <v>41.76</v>
      </c>
      <c r="AG9" s="93">
        <f>MAX(B9:AF9)</f>
        <v>68.039999999999992</v>
      </c>
      <c r="AH9" s="116">
        <f>AVERAGE(B9:AF9)</f>
        <v>39.147096774193557</v>
      </c>
    </row>
    <row r="10" spans="1:34" x14ac:dyDescent="0.2">
      <c r="A10" s="58" t="s">
        <v>111</v>
      </c>
      <c r="B10" s="11" t="str">
        <f>[6]Janeiro!$J$5</f>
        <v>*</v>
      </c>
      <c r="C10" s="11" t="str">
        <f>[6]Janeiro!$J$6</f>
        <v>*</v>
      </c>
      <c r="D10" s="11" t="str">
        <f>[6]Janeiro!$J$7</f>
        <v>*</v>
      </c>
      <c r="E10" s="11" t="str">
        <f>[6]Janeiro!$J$8</f>
        <v>*</v>
      </c>
      <c r="F10" s="11" t="str">
        <f>[6]Janeiro!$J$9</f>
        <v>*</v>
      </c>
      <c r="G10" s="11" t="str">
        <f>[6]Janeiro!$J$10</f>
        <v>*</v>
      </c>
      <c r="H10" s="11" t="str">
        <f>[6]Janeiro!$J$11</f>
        <v>*</v>
      </c>
      <c r="I10" s="11" t="str">
        <f>[6]Janeiro!$J$12</f>
        <v>*</v>
      </c>
      <c r="J10" s="11" t="str">
        <f>[6]Janeiro!$J$13</f>
        <v>*</v>
      </c>
      <c r="K10" s="11" t="str">
        <f>[6]Janeiro!$J$14</f>
        <v>*</v>
      </c>
      <c r="L10" s="11" t="str">
        <f>[6]Janeiro!$J$15</f>
        <v>*</v>
      </c>
      <c r="M10" s="11" t="str">
        <f>[6]Janeiro!$J$16</f>
        <v>*</v>
      </c>
      <c r="N10" s="11" t="str">
        <f>[6]Janeiro!$J$17</f>
        <v>*</v>
      </c>
      <c r="O10" s="11" t="str">
        <f>[6]Janeiro!$J$18</f>
        <v>*</v>
      </c>
      <c r="P10" s="11" t="str">
        <f>[6]Janeiro!$J$19</f>
        <v>*</v>
      </c>
      <c r="Q10" s="11" t="str">
        <f>[6]Janeiro!$J$20</f>
        <v>*</v>
      </c>
      <c r="R10" s="11" t="str">
        <f>[6]Janeiro!$J$21</f>
        <v>*</v>
      </c>
      <c r="S10" s="11" t="str">
        <f>[6]Janeiro!$J$22</f>
        <v>*</v>
      </c>
      <c r="T10" s="11" t="str">
        <f>[6]Janeiro!$J$23</f>
        <v>*</v>
      </c>
      <c r="U10" s="11" t="str">
        <f>[6]Janeiro!$J$24</f>
        <v>*</v>
      </c>
      <c r="V10" s="11" t="str">
        <f>[6]Janeiro!$J$25</f>
        <v>*</v>
      </c>
      <c r="W10" s="11" t="str">
        <f>[6]Janeiro!$J$26</f>
        <v>*</v>
      </c>
      <c r="X10" s="11" t="str">
        <f>[6]Janeiro!$J$27</f>
        <v>*</v>
      </c>
      <c r="Y10" s="11" t="str">
        <f>[6]Janeiro!$J$28</f>
        <v>*</v>
      </c>
      <c r="Z10" s="11" t="str">
        <f>[6]Janeiro!$J$29</f>
        <v>*</v>
      </c>
      <c r="AA10" s="11" t="str">
        <f>[6]Janeiro!$J$30</f>
        <v>*</v>
      </c>
      <c r="AB10" s="11" t="str">
        <f>[6]Janeiro!$J$31</f>
        <v>*</v>
      </c>
      <c r="AC10" s="11" t="str">
        <f>[6]Janeiro!$J$32</f>
        <v>*</v>
      </c>
      <c r="AD10" s="11" t="str">
        <f>[6]Janeiro!$J$33</f>
        <v>*</v>
      </c>
      <c r="AE10" s="11" t="str">
        <f>[6]Janeiro!$J$34</f>
        <v>*</v>
      </c>
      <c r="AF10" s="11" t="str">
        <f>[6]Janeiro!$J$35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[7]Janeiro!$J$5</f>
        <v>24.840000000000003</v>
      </c>
      <c r="C11" s="11">
        <f>[7]Janeiro!$J$6</f>
        <v>29.880000000000003</v>
      </c>
      <c r="D11" s="11">
        <f>[7]Janeiro!$J$7</f>
        <v>39.6</v>
      </c>
      <c r="E11" s="11">
        <f>[7]Janeiro!$J$8</f>
        <v>37.800000000000004</v>
      </c>
      <c r="F11" s="11">
        <f>[7]Janeiro!$J$9</f>
        <v>38.519999999999996</v>
      </c>
      <c r="G11" s="11">
        <f>[7]Janeiro!$J$10</f>
        <v>32.76</v>
      </c>
      <c r="H11" s="11">
        <f>[7]Janeiro!$J$11</f>
        <v>45.72</v>
      </c>
      <c r="I11" s="11">
        <f>[7]Janeiro!$J$12</f>
        <v>36</v>
      </c>
      <c r="J11" s="11">
        <f>[7]Janeiro!$J$13</f>
        <v>30.96</v>
      </c>
      <c r="K11" s="11">
        <f>[7]Janeiro!$J$14</f>
        <v>29.52</v>
      </c>
      <c r="L11" s="11">
        <f>[7]Janeiro!$J$15</f>
        <v>37.800000000000004</v>
      </c>
      <c r="M11" s="11">
        <f>[7]Janeiro!$J$16</f>
        <v>75.960000000000008</v>
      </c>
      <c r="N11" s="11">
        <f>[7]Janeiro!$J$17</f>
        <v>31.319999999999997</v>
      </c>
      <c r="O11" s="11">
        <f>[7]Janeiro!$J$18</f>
        <v>86.039999999999992</v>
      </c>
      <c r="P11" s="11">
        <f>[7]Janeiro!$J$19</f>
        <v>30.6</v>
      </c>
      <c r="Q11" s="11">
        <f>[7]Janeiro!$J$20</f>
        <v>34.200000000000003</v>
      </c>
      <c r="R11" s="11">
        <f>[7]Janeiro!$J$21</f>
        <v>56.16</v>
      </c>
      <c r="S11" s="11">
        <f>[7]Janeiro!$J$22</f>
        <v>37.080000000000005</v>
      </c>
      <c r="T11" s="11">
        <f>[7]Janeiro!$J$23</f>
        <v>40.32</v>
      </c>
      <c r="U11" s="11">
        <f>[7]Janeiro!$J$24</f>
        <v>26.64</v>
      </c>
      <c r="V11" s="11">
        <f>[7]Janeiro!$J$25</f>
        <v>42.84</v>
      </c>
      <c r="W11" s="11">
        <f>[7]Janeiro!$J$26</f>
        <v>35.64</v>
      </c>
      <c r="X11" s="11">
        <f>[7]Janeiro!$J$27</f>
        <v>26.64</v>
      </c>
      <c r="Y11" s="11">
        <f>[7]Janeiro!$J$28</f>
        <v>39.96</v>
      </c>
      <c r="Z11" s="11">
        <f>[7]Janeiro!$J$29</f>
        <v>24.12</v>
      </c>
      <c r="AA11" s="11">
        <f>[7]Janeiro!$J$30</f>
        <v>43.56</v>
      </c>
      <c r="AB11" s="11">
        <f>[7]Janeiro!$J$31</f>
        <v>47.16</v>
      </c>
      <c r="AC11" s="11">
        <f>[7]Janeiro!$J$32</f>
        <v>50.4</v>
      </c>
      <c r="AD11" s="11">
        <f>[7]Janeiro!$J$33</f>
        <v>54.72</v>
      </c>
      <c r="AE11" s="11">
        <f>[7]Janeiro!$J$34</f>
        <v>35.64</v>
      </c>
      <c r="AF11" s="11">
        <f>[7]Janeiro!$J$35</f>
        <v>34.200000000000003</v>
      </c>
      <c r="AG11" s="15">
        <f t="shared" ref="AG11:AG12" si="5">MAX(B11:AF11)</f>
        <v>86.039999999999992</v>
      </c>
      <c r="AH11" s="126">
        <f t="shared" ref="AH11:AH12" si="6">AVERAGE(B11:AF11)</f>
        <v>39.890322580645183</v>
      </c>
    </row>
    <row r="12" spans="1:34" x14ac:dyDescent="0.2">
      <c r="A12" s="58" t="s">
        <v>41</v>
      </c>
      <c r="B12" s="11">
        <f>[8]Janeiro!$J$5</f>
        <v>30.6</v>
      </c>
      <c r="C12" s="11">
        <f>[8]Janeiro!$J$6</f>
        <v>39.6</v>
      </c>
      <c r="D12" s="11">
        <f>[8]Janeiro!$J$7</f>
        <v>41.04</v>
      </c>
      <c r="E12" s="11">
        <f>[8]Janeiro!$J$8</f>
        <v>39.24</v>
      </c>
      <c r="F12" s="11">
        <f>[8]Janeiro!$J$9</f>
        <v>39.96</v>
      </c>
      <c r="G12" s="11">
        <f>[8]Janeiro!$J$10</f>
        <v>51.84</v>
      </c>
      <c r="H12" s="11">
        <f>[8]Janeiro!$J$11</f>
        <v>43.92</v>
      </c>
      <c r="I12" s="11">
        <f>[8]Janeiro!$J$12</f>
        <v>36</v>
      </c>
      <c r="J12" s="11">
        <f>[8]Janeiro!$J$13</f>
        <v>37.440000000000005</v>
      </c>
      <c r="K12" s="11">
        <f>[8]Janeiro!$J$14</f>
        <v>62.639999999999993</v>
      </c>
      <c r="L12" s="11">
        <f>[8]Janeiro!$J$15</f>
        <v>35.64</v>
      </c>
      <c r="M12" s="11">
        <f>[8]Janeiro!$J$16</f>
        <v>31.319999999999997</v>
      </c>
      <c r="N12" s="11">
        <f>[8]Janeiro!$J$17</f>
        <v>33.119999999999997</v>
      </c>
      <c r="O12" s="11">
        <f>[8]Janeiro!$J$18</f>
        <v>37.440000000000005</v>
      </c>
      <c r="P12" s="11">
        <f>[8]Janeiro!$J$19</f>
        <v>32.76</v>
      </c>
      <c r="Q12" s="11">
        <f>[8]Janeiro!$J$20</f>
        <v>32.76</v>
      </c>
      <c r="R12" s="11">
        <f>[8]Janeiro!$J$21</f>
        <v>33.840000000000003</v>
      </c>
      <c r="S12" s="11">
        <f>[8]Janeiro!$J$22</f>
        <v>28.8</v>
      </c>
      <c r="T12" s="11">
        <f>[8]Janeiro!$J$23</f>
        <v>25.2</v>
      </c>
      <c r="U12" s="11">
        <f>[8]Janeiro!$J$24</f>
        <v>21.6</v>
      </c>
      <c r="V12" s="11">
        <f>[8]Janeiro!$J$25</f>
        <v>20.16</v>
      </c>
      <c r="W12" s="11">
        <f>[8]Janeiro!$J$26</f>
        <v>27.36</v>
      </c>
      <c r="X12" s="11">
        <f>[8]Janeiro!$J$27</f>
        <v>26.64</v>
      </c>
      <c r="Y12" s="11">
        <f>[8]Janeiro!$J$28</f>
        <v>39.24</v>
      </c>
      <c r="Z12" s="11">
        <f>[8]Janeiro!$J$29</f>
        <v>27.720000000000002</v>
      </c>
      <c r="AA12" s="11">
        <f>[8]Janeiro!$J$30</f>
        <v>28.8</v>
      </c>
      <c r="AB12" s="11">
        <f>[8]Janeiro!$J$31</f>
        <v>30.96</v>
      </c>
      <c r="AC12" s="11">
        <f>[8]Janeiro!$J$32</f>
        <v>42.12</v>
      </c>
      <c r="AD12" s="11">
        <f>[8]Janeiro!$J$33</f>
        <v>45.36</v>
      </c>
      <c r="AE12" s="11">
        <f>[8]Janeiro!$J$34</f>
        <v>42.12</v>
      </c>
      <c r="AF12" s="11">
        <f>[8]Janeiro!$J$35</f>
        <v>33.480000000000004</v>
      </c>
      <c r="AG12" s="15">
        <f t="shared" si="5"/>
        <v>62.639999999999993</v>
      </c>
      <c r="AH12" s="126">
        <f t="shared" si="6"/>
        <v>35.442580645161293</v>
      </c>
    </row>
    <row r="13" spans="1:34" x14ac:dyDescent="0.2">
      <c r="A13" s="58" t="s">
        <v>114</v>
      </c>
      <c r="B13" s="11">
        <f>[9]Janeiro!$J$5</f>
        <v>29.52</v>
      </c>
      <c r="C13" s="11">
        <f>[9]Janeiro!$J$6</f>
        <v>38.159999999999997</v>
      </c>
      <c r="D13" s="11">
        <f>[9]Janeiro!$J$7</f>
        <v>46.440000000000005</v>
      </c>
      <c r="E13" s="11">
        <f>[9]Janeiro!$J$8</f>
        <v>40.32</v>
      </c>
      <c r="F13" s="11">
        <f>[9]Janeiro!$J$9</f>
        <v>28.08</v>
      </c>
      <c r="G13" s="11">
        <f>[9]Janeiro!$J$10</f>
        <v>45.36</v>
      </c>
      <c r="H13" s="11">
        <f>[9]Janeiro!$J$11</f>
        <v>48.24</v>
      </c>
      <c r="I13" s="11">
        <f>[9]Janeiro!$J$12</f>
        <v>41.04</v>
      </c>
      <c r="J13" s="11">
        <f>[9]Janeiro!$J$13</f>
        <v>38.880000000000003</v>
      </c>
      <c r="K13" s="11">
        <f>[9]Janeiro!$J$14</f>
        <v>74.52</v>
      </c>
      <c r="L13" s="11">
        <f>[9]Janeiro!$J$15</f>
        <v>66.960000000000008</v>
      </c>
      <c r="M13" s="11">
        <f>[9]Janeiro!$J$16</f>
        <v>35.28</v>
      </c>
      <c r="N13" s="11">
        <f>[9]Janeiro!$J$17</f>
        <v>45.36</v>
      </c>
      <c r="O13" s="11">
        <f>[9]Janeiro!$J$18</f>
        <v>35.64</v>
      </c>
      <c r="P13" s="11">
        <f>[9]Janeiro!$J$19</f>
        <v>42.480000000000004</v>
      </c>
      <c r="Q13" s="11">
        <f>[9]Janeiro!$J$20</f>
        <v>38.519999999999996</v>
      </c>
      <c r="R13" s="11">
        <f>[9]Janeiro!$J$21</f>
        <v>41.4</v>
      </c>
      <c r="S13" s="11">
        <f>[9]Janeiro!$J$22</f>
        <v>34.92</v>
      </c>
      <c r="T13" s="11">
        <f>[9]Janeiro!$J$23</f>
        <v>29.880000000000003</v>
      </c>
      <c r="U13" s="11">
        <f>[9]Janeiro!$J$24</f>
        <v>24.48</v>
      </c>
      <c r="V13" s="11">
        <f>[9]Janeiro!$J$25</f>
        <v>48.96</v>
      </c>
      <c r="W13" s="11">
        <f>[9]Janeiro!$J$26</f>
        <v>31.680000000000003</v>
      </c>
      <c r="X13" s="11">
        <f>[9]Janeiro!$J$27</f>
        <v>32.04</v>
      </c>
      <c r="Y13" s="11">
        <f>[9]Janeiro!$J$28</f>
        <v>66.960000000000008</v>
      </c>
      <c r="Z13" s="11">
        <f>[9]Janeiro!$J$29</f>
        <v>24.48</v>
      </c>
      <c r="AA13" s="11">
        <f>[9]Janeiro!$J$30</f>
        <v>32.04</v>
      </c>
      <c r="AB13" s="11">
        <f>[9]Janeiro!$J$31</f>
        <v>32.76</v>
      </c>
      <c r="AC13" s="11">
        <f>[9]Janeiro!$J$32</f>
        <v>51.84</v>
      </c>
      <c r="AD13" s="11">
        <f>[9]Janeiro!$J$33</f>
        <v>60.12</v>
      </c>
      <c r="AE13" s="11">
        <f>[9]Janeiro!$J$34</f>
        <v>34.56</v>
      </c>
      <c r="AF13" s="11">
        <f>[9]Janeiro!$J$35</f>
        <v>31.319999999999997</v>
      </c>
      <c r="AG13" s="93">
        <f>MAX(B13:AF13)</f>
        <v>74.52</v>
      </c>
      <c r="AH13" s="116">
        <f>AVERAGE(B13:AF13)</f>
        <v>41.039999999999985</v>
      </c>
    </row>
    <row r="14" spans="1:34" x14ac:dyDescent="0.2">
      <c r="A14" s="58" t="s">
        <v>118</v>
      </c>
      <c r="B14" s="11" t="str">
        <f>[10]Janeiro!$J$5</f>
        <v>*</v>
      </c>
      <c r="C14" s="11" t="str">
        <f>[10]Janeiro!$J$6</f>
        <v>*</v>
      </c>
      <c r="D14" s="11" t="str">
        <f>[10]Janeiro!$J$7</f>
        <v>*</v>
      </c>
      <c r="E14" s="11" t="str">
        <f>[10]Janeiro!$J$8</f>
        <v>*</v>
      </c>
      <c r="F14" s="11" t="str">
        <f>[10]Janeiro!$J$9</f>
        <v>*</v>
      </c>
      <c r="G14" s="11" t="str">
        <f>[10]Janeiro!$J$10</f>
        <v>*</v>
      </c>
      <c r="H14" s="11" t="str">
        <f>[10]Janeiro!$J$11</f>
        <v>*</v>
      </c>
      <c r="I14" s="11" t="str">
        <f>[10]Janeiro!$J$12</f>
        <v>*</v>
      </c>
      <c r="J14" s="11" t="str">
        <f>[10]Janeiro!$J$13</f>
        <v>*</v>
      </c>
      <c r="K14" s="11" t="str">
        <f>[10]Janeiro!$J$14</f>
        <v>*</v>
      </c>
      <c r="L14" s="11" t="str">
        <f>[10]Janeiro!$J$15</f>
        <v>*</v>
      </c>
      <c r="M14" s="11" t="str">
        <f>[10]Janeiro!$J$16</f>
        <v>*</v>
      </c>
      <c r="N14" s="11" t="str">
        <f>[10]Janeiro!$J$17</f>
        <v>*</v>
      </c>
      <c r="O14" s="11" t="str">
        <f>[10]Janeiro!$J$18</f>
        <v>*</v>
      </c>
      <c r="P14" s="11" t="str">
        <f>[10]Janeiro!$J$19</f>
        <v>*</v>
      </c>
      <c r="Q14" s="11" t="str">
        <f>[10]Janeiro!$J$20</f>
        <v>*</v>
      </c>
      <c r="R14" s="11" t="str">
        <f>[10]Janeiro!$J$21</f>
        <v>*</v>
      </c>
      <c r="S14" s="11" t="str">
        <f>[10]Janeiro!$J$22</f>
        <v>*</v>
      </c>
      <c r="T14" s="11" t="str">
        <f>[10]Janeiro!$J$23</f>
        <v>*</v>
      </c>
      <c r="U14" s="11" t="str">
        <f>[10]Janeiro!$J$24</f>
        <v>*</v>
      </c>
      <c r="V14" s="11" t="str">
        <f>[10]Janeiro!$J$25</f>
        <v>*</v>
      </c>
      <c r="W14" s="11" t="str">
        <f>[10]Janeiro!$J$26</f>
        <v>*</v>
      </c>
      <c r="X14" s="11" t="str">
        <f>[10]Janeiro!$J$27</f>
        <v>*</v>
      </c>
      <c r="Y14" s="11" t="str">
        <f>[10]Janeiro!$J$28</f>
        <v>*</v>
      </c>
      <c r="Z14" s="11" t="str">
        <f>[10]Janeiro!$J$29</f>
        <v>*</v>
      </c>
      <c r="AA14" s="11" t="str">
        <f>[10]Janeiro!$J$30</f>
        <v>*</v>
      </c>
      <c r="AB14" s="11" t="str">
        <f>[10]Janeiro!$J$31</f>
        <v>*</v>
      </c>
      <c r="AC14" s="11" t="str">
        <f>[10]Janeiro!$J$32</f>
        <v>*</v>
      </c>
      <c r="AD14" s="11" t="str">
        <f>[10]Janeiro!$J$33</f>
        <v>*</v>
      </c>
      <c r="AE14" s="11" t="str">
        <f>[10]Janeiro!$J$34</f>
        <v>*</v>
      </c>
      <c r="AF14" s="11" t="str">
        <f>[10]Janeiro!$J$35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[11]Janeiro!$J$5</f>
        <v>41.04</v>
      </c>
      <c r="C15" s="11">
        <f>[11]Janeiro!$J$6</f>
        <v>38.159999999999997</v>
      </c>
      <c r="D15" s="11">
        <f>[11]Janeiro!$J$7</f>
        <v>45.72</v>
      </c>
      <c r="E15" s="11">
        <f>[11]Janeiro!$J$8</f>
        <v>40.32</v>
      </c>
      <c r="F15" s="11">
        <f>[11]Janeiro!$J$9</f>
        <v>39.96</v>
      </c>
      <c r="G15" s="11">
        <f>[11]Janeiro!$J$10</f>
        <v>36.72</v>
      </c>
      <c r="H15" s="11">
        <f>[11]Janeiro!$J$11</f>
        <v>49.32</v>
      </c>
      <c r="I15" s="11">
        <f>[11]Janeiro!$J$12</f>
        <v>37.080000000000005</v>
      </c>
      <c r="J15" s="11">
        <f>[11]Janeiro!$J$13</f>
        <v>34.56</v>
      </c>
      <c r="K15" s="11">
        <f>[11]Janeiro!$J$14</f>
        <v>29.880000000000003</v>
      </c>
      <c r="L15" s="11">
        <f>[11]Janeiro!$J$15</f>
        <v>50.04</v>
      </c>
      <c r="M15" s="11">
        <f>[11]Janeiro!$J$16</f>
        <v>42.84</v>
      </c>
      <c r="N15" s="11">
        <f>[11]Janeiro!$J$17</f>
        <v>39.24</v>
      </c>
      <c r="O15" s="11">
        <f>[11]Janeiro!$J$18</f>
        <v>38.159999999999997</v>
      </c>
      <c r="P15" s="11">
        <f>[11]Janeiro!$J$19</f>
        <v>37.440000000000005</v>
      </c>
      <c r="Q15" s="11">
        <f>[11]Janeiro!$J$20</f>
        <v>35.64</v>
      </c>
      <c r="R15" s="11">
        <f>[11]Janeiro!$J$21</f>
        <v>36.36</v>
      </c>
      <c r="S15" s="11">
        <f>[11]Janeiro!$J$22</f>
        <v>36.36</v>
      </c>
      <c r="T15" s="11">
        <f>[11]Janeiro!$J$23</f>
        <v>33.480000000000004</v>
      </c>
      <c r="U15" s="11">
        <f>[11]Janeiro!$J$24</f>
        <v>25.2</v>
      </c>
      <c r="V15" s="11">
        <f>[11]Janeiro!$J$25</f>
        <v>35.28</v>
      </c>
      <c r="W15" s="11">
        <f>[11]Janeiro!$J$26</f>
        <v>28.44</v>
      </c>
      <c r="X15" s="11">
        <f>[11]Janeiro!$J$27</f>
        <v>29.52</v>
      </c>
      <c r="Y15" s="11">
        <f>[11]Janeiro!$J$28</f>
        <v>37.800000000000004</v>
      </c>
      <c r="Z15" s="11">
        <f>[11]Janeiro!$J$29</f>
        <v>28.44</v>
      </c>
      <c r="AA15" s="11">
        <f>[11]Janeiro!$J$30</f>
        <v>63.360000000000007</v>
      </c>
      <c r="AB15" s="11">
        <f>[11]Janeiro!$J$31</f>
        <v>39.24</v>
      </c>
      <c r="AC15" s="11">
        <f>[11]Janeiro!$J$32</f>
        <v>49.680000000000007</v>
      </c>
      <c r="AD15" s="11">
        <f>[11]Janeiro!$J$33</f>
        <v>60.480000000000004</v>
      </c>
      <c r="AE15" s="11">
        <f>[11]Janeiro!$J$34</f>
        <v>30.6</v>
      </c>
      <c r="AF15" s="11">
        <f>[11]Janeiro!$J$35</f>
        <v>38.159999999999997</v>
      </c>
      <c r="AG15" s="93">
        <f t="shared" ref="AG15:AG16" si="7">MAX(B15:AF15)</f>
        <v>63.360000000000007</v>
      </c>
      <c r="AH15" s="116">
        <f t="shared" ref="AH15:AH16" si="8">AVERAGE(B15:AF15)</f>
        <v>38.984516129032265</v>
      </c>
    </row>
    <row r="16" spans="1:34" x14ac:dyDescent="0.2">
      <c r="A16" s="58" t="s">
        <v>168</v>
      </c>
      <c r="B16" s="11">
        <f>[12]Janeiro!$J$5</f>
        <v>31.680000000000003</v>
      </c>
      <c r="C16" s="11">
        <f>[12]Janeiro!$J$6</f>
        <v>44.28</v>
      </c>
      <c r="D16" s="11">
        <f>[12]Janeiro!$J$7</f>
        <v>33.119999999999997</v>
      </c>
      <c r="E16" s="11">
        <f>[12]Janeiro!$J$8</f>
        <v>37.800000000000004</v>
      </c>
      <c r="F16" s="11">
        <f>[12]Janeiro!$J$9</f>
        <v>39.6</v>
      </c>
      <c r="G16" s="11">
        <f>[12]Janeiro!$J$10</f>
        <v>34.56</v>
      </c>
      <c r="H16" s="11">
        <f>[12]Janeiro!$J$11</f>
        <v>57.24</v>
      </c>
      <c r="I16" s="11">
        <f>[12]Janeiro!$J$12</f>
        <v>47.88</v>
      </c>
      <c r="J16" s="11">
        <f>[12]Janeiro!$J$13</f>
        <v>49.32</v>
      </c>
      <c r="K16" s="11">
        <f>[12]Janeiro!$J$14</f>
        <v>36.36</v>
      </c>
      <c r="L16" s="11">
        <f>[12]Janeiro!$J$15</f>
        <v>46.800000000000004</v>
      </c>
      <c r="M16" s="11">
        <f>[12]Janeiro!$J$16</f>
        <v>26.64</v>
      </c>
      <c r="N16" s="11">
        <f>[12]Janeiro!$J$17</f>
        <v>47.88</v>
      </c>
      <c r="O16" s="11">
        <f>[12]Janeiro!$J$18</f>
        <v>39.24</v>
      </c>
      <c r="P16" s="11">
        <f>[12]Janeiro!$J$19</f>
        <v>54</v>
      </c>
      <c r="Q16" s="11">
        <f>[12]Janeiro!$J$20</f>
        <v>21.96</v>
      </c>
      <c r="R16" s="11">
        <f>[12]Janeiro!$J$21</f>
        <v>27.720000000000002</v>
      </c>
      <c r="S16" s="11">
        <f>[12]Janeiro!$J$22</f>
        <v>39.6</v>
      </c>
      <c r="T16" s="11">
        <f>[12]Janeiro!$J$23</f>
        <v>52.92</v>
      </c>
      <c r="U16" s="11">
        <f>[12]Janeiro!$J$24</f>
        <v>32.04</v>
      </c>
      <c r="V16" s="11">
        <f>[12]Janeiro!$J$25</f>
        <v>34.56</v>
      </c>
      <c r="W16" s="11">
        <f>[12]Janeiro!$J$26</f>
        <v>20.88</v>
      </c>
      <c r="X16" s="11">
        <f>[12]Janeiro!$J$27</f>
        <v>57.24</v>
      </c>
      <c r="Y16" s="11">
        <f>[12]Janeiro!$J$28</f>
        <v>48.96</v>
      </c>
      <c r="Z16" s="11">
        <f>[12]Janeiro!$J$29</f>
        <v>33.119999999999997</v>
      </c>
      <c r="AA16" s="11">
        <f>[12]Janeiro!$J$30</f>
        <v>48.6</v>
      </c>
      <c r="AB16" s="11">
        <f>[12]Janeiro!$J$31</f>
        <v>36.72</v>
      </c>
      <c r="AC16" s="11">
        <f>[12]Janeiro!$J$32</f>
        <v>47.16</v>
      </c>
      <c r="AD16" s="11">
        <f>[12]Janeiro!$J$33</f>
        <v>51.480000000000004</v>
      </c>
      <c r="AE16" s="11">
        <f>[12]Janeiro!$J$34</f>
        <v>47.519999999999996</v>
      </c>
      <c r="AF16" s="11">
        <f>[12]Janeiro!$J$35</f>
        <v>46.080000000000005</v>
      </c>
      <c r="AG16" s="15">
        <f t="shared" si="7"/>
        <v>57.24</v>
      </c>
      <c r="AH16" s="126">
        <f t="shared" si="8"/>
        <v>41.063225806451612</v>
      </c>
    </row>
    <row r="17" spans="1:38" x14ac:dyDescent="0.2">
      <c r="A17" s="58" t="s">
        <v>2</v>
      </c>
      <c r="B17" s="11">
        <f>[13]Janeiro!$J$5</f>
        <v>34.56</v>
      </c>
      <c r="C17" s="11">
        <f>[13]Janeiro!$J$6</f>
        <v>38.519999999999996</v>
      </c>
      <c r="D17" s="11">
        <f>[13]Janeiro!$J$7</f>
        <v>39.6</v>
      </c>
      <c r="E17" s="11">
        <f>[13]Janeiro!$J$8</f>
        <v>41.4</v>
      </c>
      <c r="F17" s="11">
        <f>[13]Janeiro!$J$9</f>
        <v>28.44</v>
      </c>
      <c r="G17" s="11">
        <f>[13]Janeiro!$J$10</f>
        <v>40.32</v>
      </c>
      <c r="H17" s="11">
        <f>[13]Janeiro!$J$11</f>
        <v>44.28</v>
      </c>
      <c r="I17" s="11">
        <f>[13]Janeiro!$J$12</f>
        <v>30.96</v>
      </c>
      <c r="J17" s="11">
        <f>[13]Janeiro!$J$13</f>
        <v>30.240000000000002</v>
      </c>
      <c r="K17" s="11">
        <f>[13]Janeiro!$J$14</f>
        <v>30.240000000000002</v>
      </c>
      <c r="L17" s="11">
        <f>[13]Janeiro!$J$15</f>
        <v>33.119999999999997</v>
      </c>
      <c r="M17" s="11">
        <f>[13]Janeiro!$J$16</f>
        <v>54</v>
      </c>
      <c r="N17" s="11">
        <f>[13]Janeiro!$J$17</f>
        <v>32.76</v>
      </c>
      <c r="O17" s="11">
        <f>[13]Janeiro!$J$18</f>
        <v>52.2</v>
      </c>
      <c r="P17" s="11">
        <f>[13]Janeiro!$J$19</f>
        <v>25.92</v>
      </c>
      <c r="Q17" s="11">
        <f>[13]Janeiro!$J$20</f>
        <v>33.480000000000004</v>
      </c>
      <c r="R17" s="11">
        <f>[13]Janeiro!$J$21</f>
        <v>32.04</v>
      </c>
      <c r="S17" s="11">
        <f>[13]Janeiro!$J$22</f>
        <v>48.6</v>
      </c>
      <c r="T17" s="11">
        <f>[13]Janeiro!$J$23</f>
        <v>28.44</v>
      </c>
      <c r="U17" s="11">
        <f>[13]Janeiro!$J$24</f>
        <v>35.28</v>
      </c>
      <c r="V17" s="11">
        <f>[13]Janeiro!$J$25</f>
        <v>33.840000000000003</v>
      </c>
      <c r="W17" s="11">
        <f>[13]Janeiro!$J$26</f>
        <v>41.4</v>
      </c>
      <c r="X17" s="11">
        <f>[13]Janeiro!$J$27</f>
        <v>37.800000000000004</v>
      </c>
      <c r="Y17" s="11">
        <f>[13]Janeiro!$J$28</f>
        <v>51.12</v>
      </c>
      <c r="Z17" s="11">
        <f>[13]Janeiro!$J$29</f>
        <v>51.12</v>
      </c>
      <c r="AA17" s="11">
        <f>[13]Janeiro!$J$30</f>
        <v>50.4</v>
      </c>
      <c r="AB17" s="11">
        <f>[13]Janeiro!$J$31</f>
        <v>59.4</v>
      </c>
      <c r="AC17" s="11">
        <f>[13]Janeiro!$J$32</f>
        <v>56.16</v>
      </c>
      <c r="AD17" s="11">
        <f>[13]Janeiro!$J$33</f>
        <v>41.04</v>
      </c>
      <c r="AE17" s="11">
        <f>[13]Janeiro!$J$34</f>
        <v>41.04</v>
      </c>
      <c r="AF17" s="11">
        <f>[13]Janeiro!$J$35</f>
        <v>32.4</v>
      </c>
      <c r="AG17" s="15">
        <f t="shared" ref="AG17:AG23" si="9">MAX(B17:AF17)</f>
        <v>59.4</v>
      </c>
      <c r="AH17" s="126">
        <f t="shared" ref="AH17:AH26" si="10">AVERAGE(B17:AF17)</f>
        <v>39.681290322580651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[14]Janeiro!$J$5</f>
        <v>30.6</v>
      </c>
      <c r="C18" s="11">
        <f>[14]Janeiro!$J$6</f>
        <v>27.36</v>
      </c>
      <c r="D18" s="11">
        <f>[14]Janeiro!$J$7</f>
        <v>38.519999999999996</v>
      </c>
      <c r="E18" s="11">
        <f>[14]Janeiro!$J$8</f>
        <v>20.52</v>
      </c>
      <c r="F18" s="11">
        <f>[14]Janeiro!$J$9</f>
        <v>37.440000000000005</v>
      </c>
      <c r="G18" s="11">
        <f>[14]Janeiro!$J$10</f>
        <v>35.64</v>
      </c>
      <c r="H18" s="11">
        <f>[14]Janeiro!$J$11</f>
        <v>35.64</v>
      </c>
      <c r="I18" s="11">
        <f>[14]Janeiro!$J$12</f>
        <v>20.16</v>
      </c>
      <c r="J18" s="11">
        <f>[14]Janeiro!$J$13</f>
        <v>33.840000000000003</v>
      </c>
      <c r="K18" s="11">
        <f>[14]Janeiro!$J$14</f>
        <v>25.2</v>
      </c>
      <c r="L18" s="11">
        <f>[14]Janeiro!$J$15</f>
        <v>32.4</v>
      </c>
      <c r="M18" s="11">
        <f>[14]Janeiro!$J$16</f>
        <v>35.28</v>
      </c>
      <c r="N18" s="11">
        <f>[14]Janeiro!$J$17</f>
        <v>48.96</v>
      </c>
      <c r="O18" s="11">
        <f>[14]Janeiro!$J$18</f>
        <v>48.96</v>
      </c>
      <c r="P18" s="11">
        <f>[14]Janeiro!$J$19</f>
        <v>28.44</v>
      </c>
      <c r="Q18" s="11">
        <f>[14]Janeiro!$J$20</f>
        <v>54.36</v>
      </c>
      <c r="R18" s="11">
        <f>[14]Janeiro!$J$21</f>
        <v>28.8</v>
      </c>
      <c r="S18" s="11">
        <f>[14]Janeiro!$J$22</f>
        <v>37.440000000000005</v>
      </c>
      <c r="T18" s="11">
        <f>[14]Janeiro!$J$23</f>
        <v>42.12</v>
      </c>
      <c r="U18" s="11">
        <f>[14]Janeiro!$J$24</f>
        <v>31.319999999999997</v>
      </c>
      <c r="V18" s="11">
        <f>[14]Janeiro!$J$25</f>
        <v>20.88</v>
      </c>
      <c r="W18" s="11">
        <f>[14]Janeiro!$J$26</f>
        <v>21.240000000000002</v>
      </c>
      <c r="X18" s="11">
        <f>[14]Janeiro!$J$27</f>
        <v>57.960000000000008</v>
      </c>
      <c r="Y18" s="11">
        <f>[14]Janeiro!$J$28</f>
        <v>66.960000000000008</v>
      </c>
      <c r="Z18" s="11">
        <f>[14]Janeiro!$J$29</f>
        <v>44.28</v>
      </c>
      <c r="AA18" s="11">
        <f>[14]Janeiro!$J$30</f>
        <v>31.680000000000003</v>
      </c>
      <c r="AB18" s="11">
        <f>[14]Janeiro!$J$31</f>
        <v>38.519999999999996</v>
      </c>
      <c r="AC18" s="11">
        <f>[14]Janeiro!$J$32</f>
        <v>69.48</v>
      </c>
      <c r="AD18" s="11">
        <f>[14]Janeiro!$J$33</f>
        <v>18.720000000000002</v>
      </c>
      <c r="AE18" s="11">
        <f>[14]Janeiro!$J$34</f>
        <v>48.6</v>
      </c>
      <c r="AF18" s="11">
        <f>[14]Janeiro!$J$35</f>
        <v>22.32</v>
      </c>
      <c r="AG18" s="15">
        <f>MAX(B18:AF18)</f>
        <v>69.48</v>
      </c>
      <c r="AH18" s="126">
        <f>AVERAGE(B18:AF18)</f>
        <v>36.569032258064503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[15]Janeiro!$J$5</f>
        <v>31.680000000000003</v>
      </c>
      <c r="C19" s="11">
        <f>[15]Janeiro!$J$6</f>
        <v>47.16</v>
      </c>
      <c r="D19" s="11">
        <f>[15]Janeiro!$J$7</f>
        <v>31.680000000000003</v>
      </c>
      <c r="E19" s="11">
        <f>[15]Janeiro!$J$8</f>
        <v>44.28</v>
      </c>
      <c r="F19" s="11">
        <f>[15]Janeiro!$J$9</f>
        <v>39.24</v>
      </c>
      <c r="G19" s="11">
        <f>[15]Janeiro!$J$10</f>
        <v>35.64</v>
      </c>
      <c r="H19" s="11">
        <f>[15]Janeiro!$J$11</f>
        <v>43.2</v>
      </c>
      <c r="I19" s="11">
        <f>[15]Janeiro!$J$12</f>
        <v>46.080000000000005</v>
      </c>
      <c r="J19" s="11">
        <f>[15]Janeiro!$J$13</f>
        <v>45</v>
      </c>
      <c r="K19" s="11">
        <f>[15]Janeiro!$J$14</f>
        <v>27</v>
      </c>
      <c r="L19" s="11">
        <f>[15]Janeiro!$J$15</f>
        <v>30.6</v>
      </c>
      <c r="M19" s="11">
        <f>[15]Janeiro!$J$16</f>
        <v>35.28</v>
      </c>
      <c r="N19" s="11">
        <f>[15]Janeiro!$J$17</f>
        <v>35.28</v>
      </c>
      <c r="O19" s="11">
        <f>[15]Janeiro!$J$18</f>
        <v>30.240000000000002</v>
      </c>
      <c r="P19" s="11">
        <f>[15]Janeiro!$J$19</f>
        <v>32.76</v>
      </c>
      <c r="Q19" s="11">
        <f>[15]Janeiro!$J$20</f>
        <v>27</v>
      </c>
      <c r="R19" s="11">
        <f>[15]Janeiro!$J$21</f>
        <v>39.24</v>
      </c>
      <c r="S19" s="11">
        <f>[15]Janeiro!$J$22</f>
        <v>36.72</v>
      </c>
      <c r="T19" s="11">
        <f>[15]Janeiro!$J$23</f>
        <v>38.880000000000003</v>
      </c>
      <c r="U19" s="11">
        <f>[15]Janeiro!$J$24</f>
        <v>42.84</v>
      </c>
      <c r="V19" s="11">
        <f>[15]Janeiro!$J$25</f>
        <v>25.92</v>
      </c>
      <c r="W19" s="11">
        <f>[15]Janeiro!$J$26</f>
        <v>24.12</v>
      </c>
      <c r="X19" s="11">
        <f>[15]Janeiro!$J$27</f>
        <v>41.76</v>
      </c>
      <c r="Y19" s="11">
        <f>[15]Janeiro!$J$28</f>
        <v>54</v>
      </c>
      <c r="Z19" s="11">
        <f>[15]Janeiro!$J$29</f>
        <v>29.880000000000003</v>
      </c>
      <c r="AA19" s="11">
        <f>[15]Janeiro!$J$30</f>
        <v>44.64</v>
      </c>
      <c r="AB19" s="11">
        <f>[15]Janeiro!$J$31</f>
        <v>47.16</v>
      </c>
      <c r="AC19" s="11">
        <f>[15]Janeiro!$J$32</f>
        <v>36.36</v>
      </c>
      <c r="AD19" s="11">
        <f>[15]Janeiro!$J$33</f>
        <v>31.680000000000003</v>
      </c>
      <c r="AE19" s="11">
        <f>[15]Janeiro!$J$34</f>
        <v>33.840000000000003</v>
      </c>
      <c r="AF19" s="11">
        <f>[15]Janeiro!$J$35</f>
        <v>27.720000000000002</v>
      </c>
      <c r="AG19" s="15">
        <f t="shared" si="9"/>
        <v>54</v>
      </c>
      <c r="AH19" s="126">
        <f t="shared" si="10"/>
        <v>36.673548387096773</v>
      </c>
    </row>
    <row r="20" spans="1:38" x14ac:dyDescent="0.2">
      <c r="A20" s="58" t="s">
        <v>5</v>
      </c>
      <c r="B20" s="11">
        <f>[16]Janeiro!$J$5</f>
        <v>46.080000000000005</v>
      </c>
      <c r="C20" s="11">
        <f>[16]Janeiro!$J$6</f>
        <v>28.08</v>
      </c>
      <c r="D20" s="11">
        <f>[16]Janeiro!$J$7</f>
        <v>33.480000000000004</v>
      </c>
      <c r="E20" s="11">
        <f>[16]Janeiro!$J$8</f>
        <v>15.840000000000002</v>
      </c>
      <c r="F20" s="11" t="str">
        <f>[16]Janeiro!$J$9</f>
        <v>*</v>
      </c>
      <c r="G20" s="11" t="str">
        <f>[16]Janeiro!$J$10</f>
        <v>*</v>
      </c>
      <c r="H20" s="11" t="str">
        <f>[16]Janeiro!$J$11</f>
        <v>*</v>
      </c>
      <c r="I20" s="11" t="str">
        <f>[16]Janeiro!$J$12</f>
        <v>*</v>
      </c>
      <c r="J20" s="11" t="str">
        <f>[16]Janeiro!$J$13</f>
        <v>*</v>
      </c>
      <c r="K20" s="11" t="str">
        <f>[16]Janeiro!$J$14</f>
        <v>*</v>
      </c>
      <c r="L20" s="11" t="str">
        <f>[16]Janeiro!$J$15</f>
        <v>*</v>
      </c>
      <c r="M20" s="11">
        <f>[16]Janeiro!$J$16</f>
        <v>24.12</v>
      </c>
      <c r="N20" s="11">
        <f>[16]Janeiro!$J$17</f>
        <v>40.32</v>
      </c>
      <c r="O20" s="11">
        <f>[16]Janeiro!$J$18</f>
        <v>36.36</v>
      </c>
      <c r="P20" s="11">
        <f>[16]Janeiro!$J$19</f>
        <v>30.96</v>
      </c>
      <c r="Q20" s="11" t="str">
        <f>[16]Janeiro!$J$20</f>
        <v>*</v>
      </c>
      <c r="R20" s="11" t="str">
        <f>[16]Janeiro!$J$21</f>
        <v>*</v>
      </c>
      <c r="S20" s="11" t="str">
        <f>[16]Janeiro!$J$22</f>
        <v>*</v>
      </c>
      <c r="T20" s="11" t="str">
        <f>[16]Janeiro!$J$23</f>
        <v>*</v>
      </c>
      <c r="U20" s="11" t="str">
        <f>[16]Janeiro!$J$24</f>
        <v>*</v>
      </c>
      <c r="V20" s="11" t="str">
        <f>[16]Janeiro!$J$25</f>
        <v>*</v>
      </c>
      <c r="W20" s="11" t="str">
        <f>[16]Janeiro!$J$26</f>
        <v>*</v>
      </c>
      <c r="X20" s="11" t="str">
        <f>[16]Janeiro!$J$27</f>
        <v>*</v>
      </c>
      <c r="Y20" s="11" t="str">
        <f>[16]Janeiro!$J$28</f>
        <v>*</v>
      </c>
      <c r="Z20" s="11" t="str">
        <f>[16]Janeiro!$J$29</f>
        <v>*</v>
      </c>
      <c r="AA20" s="11" t="str">
        <f>[16]Janeiro!$J$30</f>
        <v>*</v>
      </c>
      <c r="AB20" s="11">
        <f>[16]Janeiro!$J$31</f>
        <v>45</v>
      </c>
      <c r="AC20" s="11">
        <f>[16]Janeiro!$J$32</f>
        <v>42.84</v>
      </c>
      <c r="AD20" s="11">
        <f>[16]Janeiro!$J$33</f>
        <v>36.36</v>
      </c>
      <c r="AE20" s="11">
        <f>[16]Janeiro!$J$34</f>
        <v>28.44</v>
      </c>
      <c r="AF20" s="11" t="str">
        <f>[16]Janeiro!$J$35</f>
        <v>*</v>
      </c>
      <c r="AG20" s="15">
        <f t="shared" si="9"/>
        <v>46.080000000000005</v>
      </c>
      <c r="AH20" s="126">
        <f t="shared" si="10"/>
        <v>33.99</v>
      </c>
      <c r="AI20" s="12" t="s">
        <v>47</v>
      </c>
    </row>
    <row r="21" spans="1:38" x14ac:dyDescent="0.2">
      <c r="A21" s="58" t="s">
        <v>43</v>
      </c>
      <c r="B21" s="11">
        <f>[17]Janeiro!$J$5</f>
        <v>29.16</v>
      </c>
      <c r="C21" s="11">
        <f>[17]Janeiro!$J$6</f>
        <v>45.72</v>
      </c>
      <c r="D21" s="11">
        <f>[17]Janeiro!$J$7</f>
        <v>33.840000000000003</v>
      </c>
      <c r="E21" s="11">
        <f>[17]Janeiro!$J$8</f>
        <v>39.24</v>
      </c>
      <c r="F21" s="11">
        <f>[17]Janeiro!$J$9</f>
        <v>48.96</v>
      </c>
      <c r="G21" s="11">
        <f>[17]Janeiro!$J$10</f>
        <v>36</v>
      </c>
      <c r="H21" s="11">
        <f>[17]Janeiro!$J$11</f>
        <v>51.480000000000004</v>
      </c>
      <c r="I21" s="11">
        <f>[17]Janeiro!$J$12</f>
        <v>41.04</v>
      </c>
      <c r="J21" s="11">
        <f>[17]Janeiro!$J$13</f>
        <v>46.440000000000005</v>
      </c>
      <c r="K21" s="11">
        <f>[17]Janeiro!$J$14</f>
        <v>40.32</v>
      </c>
      <c r="L21" s="11">
        <f>[17]Janeiro!$J$15</f>
        <v>34.92</v>
      </c>
      <c r="M21" s="11">
        <f>[17]Janeiro!$J$16</f>
        <v>33.480000000000004</v>
      </c>
      <c r="N21" s="11">
        <f>[17]Janeiro!$J$17</f>
        <v>45</v>
      </c>
      <c r="O21" s="11">
        <f>[17]Janeiro!$J$18</f>
        <v>35.28</v>
      </c>
      <c r="P21" s="11">
        <f>[17]Janeiro!$J$19</f>
        <v>43.56</v>
      </c>
      <c r="Q21" s="11">
        <f>[17]Janeiro!$J$20</f>
        <v>37.440000000000005</v>
      </c>
      <c r="R21" s="11">
        <f>[17]Janeiro!$J$21</f>
        <v>80.28</v>
      </c>
      <c r="S21" s="11">
        <f>[17]Janeiro!$J$22</f>
        <v>47.88</v>
      </c>
      <c r="T21" s="11">
        <f>[17]Janeiro!$J$23</f>
        <v>68.039999999999992</v>
      </c>
      <c r="U21" s="11">
        <f>[17]Janeiro!$J$24</f>
        <v>30.240000000000002</v>
      </c>
      <c r="V21" s="11">
        <f>[17]Janeiro!$J$25</f>
        <v>30.6</v>
      </c>
      <c r="W21" s="11">
        <f>[17]Janeiro!$J$26</f>
        <v>23.759999999999998</v>
      </c>
      <c r="X21" s="11">
        <f>[17]Janeiro!$J$27</f>
        <v>50.04</v>
      </c>
      <c r="Y21" s="11">
        <f>[17]Janeiro!$J$28</f>
        <v>57.24</v>
      </c>
      <c r="Z21" s="11">
        <f>[17]Janeiro!$J$29</f>
        <v>42.480000000000004</v>
      </c>
      <c r="AA21" s="11">
        <f>[17]Janeiro!$J$30</f>
        <v>51.480000000000004</v>
      </c>
      <c r="AB21" s="11">
        <f>[17]Janeiro!$J$31</f>
        <v>44.64</v>
      </c>
      <c r="AC21" s="11">
        <f>[17]Janeiro!$J$32</f>
        <v>70.2</v>
      </c>
      <c r="AD21" s="11">
        <f>[17]Janeiro!$J$33</f>
        <v>35.28</v>
      </c>
      <c r="AE21" s="11">
        <f>[17]Janeiro!$J$34</f>
        <v>34.92</v>
      </c>
      <c r="AF21" s="11">
        <f>[17]Janeiro!$J$35</f>
        <v>77.400000000000006</v>
      </c>
      <c r="AG21" s="15">
        <f>MAX(B21:AF21)</f>
        <v>80.28</v>
      </c>
      <c r="AH21" s="126">
        <f>AVERAGE(B21:AF21)</f>
        <v>44.721290322580657</v>
      </c>
    </row>
    <row r="22" spans="1:38" x14ac:dyDescent="0.2">
      <c r="A22" s="58" t="s">
        <v>6</v>
      </c>
      <c r="B22" s="11" t="str">
        <f>[18]Janeiro!$J$5</f>
        <v>*</v>
      </c>
      <c r="C22" s="11">
        <f>[18]Janeiro!$J$6</f>
        <v>32.04</v>
      </c>
      <c r="D22" s="11">
        <f>[18]Janeiro!$J$7</f>
        <v>24.48</v>
      </c>
      <c r="E22" s="11">
        <f>[18]Janeiro!$J$8</f>
        <v>11.520000000000001</v>
      </c>
      <c r="F22" s="11">
        <f>[18]Janeiro!$J$9</f>
        <v>25.92</v>
      </c>
      <c r="G22" s="11" t="str">
        <f>[18]Janeiro!$J$10</f>
        <v>*</v>
      </c>
      <c r="H22" s="11">
        <f>[18]Janeiro!$J$11</f>
        <v>14.4</v>
      </c>
      <c r="I22" s="11">
        <f>[18]Janeiro!$J$12</f>
        <v>15.840000000000002</v>
      </c>
      <c r="J22" s="11">
        <f>[18]Janeiro!$J$13</f>
        <v>63.72</v>
      </c>
      <c r="K22" s="11">
        <f>[18]Janeiro!$J$14</f>
        <v>5.04</v>
      </c>
      <c r="L22" s="11">
        <f>[18]Janeiro!$J$15</f>
        <v>36.72</v>
      </c>
      <c r="M22" s="11" t="str">
        <f>[18]Janeiro!$J$16</f>
        <v>*</v>
      </c>
      <c r="N22" s="11" t="str">
        <f>[18]Janeiro!$J$17</f>
        <v>*</v>
      </c>
      <c r="O22" s="11">
        <f>[18]Janeiro!$J$18</f>
        <v>23.040000000000003</v>
      </c>
      <c r="P22" s="11">
        <f>[18]Janeiro!$J$19</f>
        <v>26.28</v>
      </c>
      <c r="Q22" s="11">
        <f>[18]Janeiro!$J$20</f>
        <v>14.04</v>
      </c>
      <c r="R22" s="11">
        <f>[18]Janeiro!$J$21</f>
        <v>28.8</v>
      </c>
      <c r="S22" s="11">
        <f>[18]Janeiro!$J$22</f>
        <v>31.319999999999997</v>
      </c>
      <c r="T22" s="11">
        <f>[18]Janeiro!$J$23</f>
        <v>17.28</v>
      </c>
      <c r="U22" s="11">
        <f>[18]Janeiro!$J$24</f>
        <v>30.6</v>
      </c>
      <c r="V22" s="11">
        <f>[18]Janeiro!$J$25</f>
        <v>27</v>
      </c>
      <c r="W22" s="11">
        <f>[18]Janeiro!$J$26</f>
        <v>8.2799999999999994</v>
      </c>
      <c r="X22" s="11">
        <f>[18]Janeiro!$J$27</f>
        <v>7.2</v>
      </c>
      <c r="Y22" s="11" t="str">
        <f>[18]Janeiro!$J$28</f>
        <v>*</v>
      </c>
      <c r="Z22" s="11" t="str">
        <f>[18]Janeiro!$J$29</f>
        <v>*</v>
      </c>
      <c r="AA22" s="11">
        <f>[18]Janeiro!$J$30</f>
        <v>27.36</v>
      </c>
      <c r="AB22" s="11">
        <f>[18]Janeiro!$J$31</f>
        <v>31.680000000000003</v>
      </c>
      <c r="AC22" s="11">
        <f>[18]Janeiro!$J$32</f>
        <v>12.6</v>
      </c>
      <c r="AD22" s="11">
        <f>[18]Janeiro!$J$33</f>
        <v>12.96</v>
      </c>
      <c r="AE22" s="11">
        <f>[18]Janeiro!$J$34</f>
        <v>11.879999999999999</v>
      </c>
      <c r="AF22" s="11" t="str">
        <f>[18]Janeiro!$J$35</f>
        <v>*</v>
      </c>
      <c r="AG22" s="15">
        <f t="shared" si="9"/>
        <v>63.72</v>
      </c>
      <c r="AH22" s="126">
        <f t="shared" si="10"/>
        <v>22.500000000000004</v>
      </c>
    </row>
    <row r="23" spans="1:38" x14ac:dyDescent="0.2">
      <c r="A23" s="58" t="s">
        <v>7</v>
      </c>
      <c r="B23" s="11">
        <f>[19]Janeiro!$J$5</f>
        <v>24.12</v>
      </c>
      <c r="C23" s="11">
        <f>[19]Janeiro!$J$6</f>
        <v>29.880000000000003</v>
      </c>
      <c r="D23" s="11">
        <f>[19]Janeiro!$J$7</f>
        <v>42.480000000000004</v>
      </c>
      <c r="E23" s="11">
        <f>[19]Janeiro!$J$8</f>
        <v>53.64</v>
      </c>
      <c r="F23" s="11">
        <f>[19]Janeiro!$J$9</f>
        <v>41.76</v>
      </c>
      <c r="G23" s="11">
        <f>[19]Janeiro!$J$10</f>
        <v>33.119999999999997</v>
      </c>
      <c r="H23" s="11">
        <f>[19]Janeiro!$J$11</f>
        <v>37.080000000000005</v>
      </c>
      <c r="I23" s="11">
        <f>[19]Janeiro!$J$12</f>
        <v>32.04</v>
      </c>
      <c r="J23" s="11">
        <f>[19]Janeiro!$J$13</f>
        <v>49.680000000000007</v>
      </c>
      <c r="K23" s="11">
        <f>[19]Janeiro!$J$14</f>
        <v>26.28</v>
      </c>
      <c r="L23" s="11">
        <f>[19]Janeiro!$J$15</f>
        <v>37.080000000000005</v>
      </c>
      <c r="M23" s="11">
        <f>[19]Janeiro!$J$16</f>
        <v>38.880000000000003</v>
      </c>
      <c r="N23" s="11">
        <f>[19]Janeiro!$J$17</f>
        <v>36.36</v>
      </c>
      <c r="O23" s="11">
        <f>[19]Janeiro!$J$18</f>
        <v>41.04</v>
      </c>
      <c r="P23" s="11">
        <f>[19]Janeiro!$J$19</f>
        <v>38.880000000000003</v>
      </c>
      <c r="Q23" s="11">
        <f>[19]Janeiro!$J$20</f>
        <v>27</v>
      </c>
      <c r="R23" s="11">
        <f>[19]Janeiro!$J$21</f>
        <v>28.44</v>
      </c>
      <c r="S23" s="11">
        <f>[19]Janeiro!$J$22</f>
        <v>43.56</v>
      </c>
      <c r="T23" s="11">
        <f>[19]Janeiro!$J$23</f>
        <v>27.36</v>
      </c>
      <c r="U23" s="11">
        <f>[19]Janeiro!$J$24</f>
        <v>28.08</v>
      </c>
      <c r="V23" s="11">
        <f>[19]Janeiro!$J$25</f>
        <v>25.2</v>
      </c>
      <c r="W23" s="11">
        <f>[19]Janeiro!$J$26</f>
        <v>24.12</v>
      </c>
      <c r="X23" s="11">
        <f>[19]Janeiro!$J$27</f>
        <v>23.759999999999998</v>
      </c>
      <c r="Y23" s="11">
        <f>[19]Janeiro!$J$28</f>
        <v>32.76</v>
      </c>
      <c r="Z23" s="11">
        <f>[19]Janeiro!$J$29</f>
        <v>24.12</v>
      </c>
      <c r="AA23" s="11">
        <f>[19]Janeiro!$J$30</f>
        <v>42.12</v>
      </c>
      <c r="AB23" s="11">
        <f>[19]Janeiro!$J$31</f>
        <v>46.080000000000005</v>
      </c>
      <c r="AC23" s="11">
        <f>[19]Janeiro!$J$32</f>
        <v>51.84</v>
      </c>
      <c r="AD23" s="11">
        <f>[19]Janeiro!$J$33</f>
        <v>57.960000000000008</v>
      </c>
      <c r="AE23" s="11">
        <f>[19]Janeiro!$J$34</f>
        <v>38.519999999999996</v>
      </c>
      <c r="AF23" s="11">
        <f>[19]Janeiro!$J$35</f>
        <v>52.2</v>
      </c>
      <c r="AG23" s="15">
        <f t="shared" si="9"/>
        <v>57.960000000000008</v>
      </c>
      <c r="AH23" s="126">
        <f t="shared" si="10"/>
        <v>36.627096774193561</v>
      </c>
      <c r="AK23" t="s">
        <v>47</v>
      </c>
      <c r="AL23" t="s">
        <v>47</v>
      </c>
    </row>
    <row r="24" spans="1:38" x14ac:dyDescent="0.2">
      <c r="A24" s="58" t="s">
        <v>169</v>
      </c>
      <c r="B24" s="11">
        <f>[20]Janeiro!$J$5</f>
        <v>51.480000000000004</v>
      </c>
      <c r="C24" s="11">
        <f>[20]Janeiro!$J$6</f>
        <v>44.28</v>
      </c>
      <c r="D24" s="11">
        <f>[20]Janeiro!$J$7</f>
        <v>45.72</v>
      </c>
      <c r="E24" s="11">
        <f>[20]Janeiro!$J$8</f>
        <v>43.92</v>
      </c>
      <c r="F24" s="11">
        <f>[20]Janeiro!$J$9</f>
        <v>39.96</v>
      </c>
      <c r="G24" s="11">
        <f>[20]Janeiro!$J$10</f>
        <v>43.2</v>
      </c>
      <c r="H24" s="11">
        <f>[20]Janeiro!$J$11</f>
        <v>75.600000000000009</v>
      </c>
      <c r="I24" s="11">
        <f>[20]Janeiro!$J$12</f>
        <v>35.64</v>
      </c>
      <c r="J24" s="11">
        <f>[20]Janeiro!$J$13</f>
        <v>50.04</v>
      </c>
      <c r="K24" s="11">
        <f>[20]Janeiro!$J$14</f>
        <v>47.88</v>
      </c>
      <c r="L24" s="11">
        <f>[20]Janeiro!$J$15</f>
        <v>38.519999999999996</v>
      </c>
      <c r="M24" s="11">
        <f>[20]Janeiro!$J$16</f>
        <v>52.2</v>
      </c>
      <c r="N24" s="11">
        <f>[20]Janeiro!$J$17</f>
        <v>74.160000000000011</v>
      </c>
      <c r="O24" s="11">
        <f>[20]Janeiro!$J$18</f>
        <v>58.680000000000007</v>
      </c>
      <c r="P24" s="11">
        <f>[20]Janeiro!$J$19</f>
        <v>68.760000000000005</v>
      </c>
      <c r="Q24" s="11">
        <f>[20]Janeiro!$J$20</f>
        <v>31.680000000000003</v>
      </c>
      <c r="R24" s="11">
        <f>[20]Janeiro!$J$21</f>
        <v>25.92</v>
      </c>
      <c r="S24" s="11">
        <f>[20]Janeiro!$J$22</f>
        <v>56.519999999999996</v>
      </c>
      <c r="T24" s="11">
        <f>[20]Janeiro!$J$23</f>
        <v>20.16</v>
      </c>
      <c r="U24" s="11">
        <f>[20]Janeiro!$J$24</f>
        <v>21.240000000000002</v>
      </c>
      <c r="V24" s="11">
        <f>[20]Janeiro!$J$25</f>
        <v>25.2</v>
      </c>
      <c r="W24" s="11">
        <f>[20]Janeiro!$J$26</f>
        <v>15.48</v>
      </c>
      <c r="X24" s="11">
        <f>[20]Janeiro!$J$27</f>
        <v>23.400000000000002</v>
      </c>
      <c r="Y24" s="11">
        <f>[20]Janeiro!$J$28</f>
        <v>38.519999999999996</v>
      </c>
      <c r="Z24" s="11">
        <f>[20]Janeiro!$J$29</f>
        <v>20.88</v>
      </c>
      <c r="AA24" s="11">
        <f>[20]Janeiro!$J$30</f>
        <v>49.32</v>
      </c>
      <c r="AB24" s="11">
        <f>[20]Janeiro!$J$31</f>
        <v>51.84</v>
      </c>
      <c r="AC24" s="11">
        <f>[20]Janeiro!$J$32</f>
        <v>44.28</v>
      </c>
      <c r="AD24" s="11">
        <f>[20]Janeiro!$J$33</f>
        <v>41.76</v>
      </c>
      <c r="AE24" s="11">
        <f>[20]Janeiro!$J$34</f>
        <v>77.400000000000006</v>
      </c>
      <c r="AF24" s="11">
        <f>[20]Janeiro!$J$35</f>
        <v>31.319999999999997</v>
      </c>
      <c r="AG24" s="93">
        <f>MAX(B24:AF24)</f>
        <v>77.400000000000006</v>
      </c>
      <c r="AH24" s="116">
        <f t="shared" si="10"/>
        <v>43.385806451612908</v>
      </c>
      <c r="AL24" t="s">
        <v>47</v>
      </c>
    </row>
    <row r="25" spans="1:38" x14ac:dyDescent="0.2">
      <c r="A25" s="58" t="s">
        <v>170</v>
      </c>
      <c r="B25" s="11">
        <f>[21]Janeiro!$J$5</f>
        <v>30.96</v>
      </c>
      <c r="C25" s="11">
        <f>[21]Janeiro!$J$6</f>
        <v>38.519999999999996</v>
      </c>
      <c r="D25" s="11">
        <f>[21]Janeiro!$J$7</f>
        <v>52.2</v>
      </c>
      <c r="E25" s="11">
        <f>[21]Janeiro!$J$8</f>
        <v>41.4</v>
      </c>
      <c r="F25" s="11">
        <f>[21]Janeiro!$J$9</f>
        <v>37.440000000000005</v>
      </c>
      <c r="G25" s="11">
        <f>[21]Janeiro!$J$10</f>
        <v>38.519999999999996</v>
      </c>
      <c r="H25" s="11">
        <f>[21]Janeiro!$J$11</f>
        <v>61.2</v>
      </c>
      <c r="I25" s="11">
        <f>[21]Janeiro!$J$12</f>
        <v>39.24</v>
      </c>
      <c r="J25" s="11">
        <f>[21]Janeiro!$J$13</f>
        <v>59.760000000000005</v>
      </c>
      <c r="K25" s="11">
        <f>[21]Janeiro!$J$14</f>
        <v>33.840000000000003</v>
      </c>
      <c r="L25" s="11">
        <f>[21]Janeiro!$J$15</f>
        <v>39.6</v>
      </c>
      <c r="M25" s="11">
        <f>[21]Janeiro!$J$16</f>
        <v>30.240000000000002</v>
      </c>
      <c r="N25" s="11">
        <f>[21]Janeiro!$J$17</f>
        <v>46.800000000000004</v>
      </c>
      <c r="O25" s="11">
        <f>[21]Janeiro!$J$18</f>
        <v>54</v>
      </c>
      <c r="P25" s="11">
        <f>[21]Janeiro!$J$19</f>
        <v>39.96</v>
      </c>
      <c r="Q25" s="11">
        <f>[21]Janeiro!$J$20</f>
        <v>38.880000000000003</v>
      </c>
      <c r="R25" s="11">
        <f>[21]Janeiro!$J$21</f>
        <v>38.159999999999997</v>
      </c>
      <c r="S25" s="11">
        <f>[21]Janeiro!$J$22</f>
        <v>54.72</v>
      </c>
      <c r="T25" s="11">
        <f>[21]Janeiro!$J$23</f>
        <v>29.16</v>
      </c>
      <c r="U25" s="11">
        <f>[21]Janeiro!$J$24</f>
        <v>25.92</v>
      </c>
      <c r="V25" s="11">
        <f>[21]Janeiro!$J$25</f>
        <v>32.4</v>
      </c>
      <c r="W25" s="11">
        <f>[21]Janeiro!$J$26</f>
        <v>25.56</v>
      </c>
      <c r="X25" s="11">
        <f>[21]Janeiro!$J$27</f>
        <v>41.04</v>
      </c>
      <c r="Y25" s="11">
        <f>[21]Janeiro!$J$28</f>
        <v>46.800000000000004</v>
      </c>
      <c r="Z25" s="11">
        <f>[21]Janeiro!$J$29</f>
        <v>27</v>
      </c>
      <c r="AA25" s="11">
        <f>[21]Janeiro!$J$30</f>
        <v>45.36</v>
      </c>
      <c r="AB25" s="11">
        <f>[21]Janeiro!$J$31</f>
        <v>39.96</v>
      </c>
      <c r="AC25" s="11">
        <f>[21]Janeiro!$J$32</f>
        <v>56.519999999999996</v>
      </c>
      <c r="AD25" s="11">
        <f>[21]Janeiro!$J$33</f>
        <v>39.96</v>
      </c>
      <c r="AE25" s="11">
        <f>[21]Janeiro!$J$34</f>
        <v>32.4</v>
      </c>
      <c r="AF25" s="11">
        <f>[21]Janeiro!$J$35</f>
        <v>44.64</v>
      </c>
      <c r="AG25" s="93">
        <f t="shared" ref="AG25" si="11">MAX(B25:AF25)</f>
        <v>61.2</v>
      </c>
      <c r="AH25" s="116">
        <f t="shared" si="10"/>
        <v>40.714838709677416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[22]Janeiro!$J$5</f>
        <v>29.880000000000003</v>
      </c>
      <c r="C26" s="11">
        <f>[22]Janeiro!$J$6</f>
        <v>34.92</v>
      </c>
      <c r="D26" s="11">
        <f>[22]Janeiro!$J$7</f>
        <v>43.2</v>
      </c>
      <c r="E26" s="11">
        <f>[22]Janeiro!$J$8</f>
        <v>43.92</v>
      </c>
      <c r="F26" s="11">
        <f>[22]Janeiro!$J$9</f>
        <v>34.92</v>
      </c>
      <c r="G26" s="11">
        <f>[22]Janeiro!$J$10</f>
        <v>41.4</v>
      </c>
      <c r="H26" s="11">
        <f>[22]Janeiro!$J$11</f>
        <v>53.28</v>
      </c>
      <c r="I26" s="11">
        <f>[22]Janeiro!$J$12</f>
        <v>41.04</v>
      </c>
      <c r="J26" s="11">
        <f>[22]Janeiro!$J$13</f>
        <v>53.64</v>
      </c>
      <c r="K26" s="11">
        <f>[22]Janeiro!$J$14</f>
        <v>27.720000000000002</v>
      </c>
      <c r="L26" s="11">
        <f>[22]Janeiro!$J$15</f>
        <v>33.480000000000004</v>
      </c>
      <c r="M26" s="11">
        <f>[22]Janeiro!$J$16</f>
        <v>42.480000000000004</v>
      </c>
      <c r="N26" s="11">
        <f>[22]Janeiro!$J$17</f>
        <v>34.92</v>
      </c>
      <c r="O26" s="11">
        <f>[22]Janeiro!$J$18</f>
        <v>32.4</v>
      </c>
      <c r="P26" s="11">
        <f>[22]Janeiro!$J$19</f>
        <v>47.519999999999996</v>
      </c>
      <c r="Q26" s="11">
        <f>[22]Janeiro!$J$20</f>
        <v>35.64</v>
      </c>
      <c r="R26" s="11">
        <f>[22]Janeiro!$J$21</f>
        <v>30.240000000000002</v>
      </c>
      <c r="S26" s="11">
        <f>[22]Janeiro!$J$22</f>
        <v>61.560000000000009</v>
      </c>
      <c r="T26" s="11">
        <f>[22]Janeiro!$J$23</f>
        <v>41.4</v>
      </c>
      <c r="U26" s="11">
        <f>[22]Janeiro!$J$24</f>
        <v>27.720000000000002</v>
      </c>
      <c r="V26" s="11">
        <f>[22]Janeiro!$J$25</f>
        <v>27.720000000000002</v>
      </c>
      <c r="W26" s="11">
        <f>[22]Janeiro!$J$26</f>
        <v>24.12</v>
      </c>
      <c r="X26" s="11">
        <f>[22]Janeiro!$J$27</f>
        <v>25.92</v>
      </c>
      <c r="Y26" s="11">
        <f>[22]Janeiro!$J$28</f>
        <v>33.480000000000004</v>
      </c>
      <c r="Z26" s="11">
        <f>[22]Janeiro!$J$29</f>
        <v>21.96</v>
      </c>
      <c r="AA26" s="11">
        <f>[22]Janeiro!$J$30</f>
        <v>41.76</v>
      </c>
      <c r="AB26" s="11">
        <f>[22]Janeiro!$J$31</f>
        <v>54.36</v>
      </c>
      <c r="AC26" s="11">
        <f>[22]Janeiro!$J$32</f>
        <v>38.519999999999996</v>
      </c>
      <c r="AD26" s="11">
        <f>[22]Janeiro!$J$33</f>
        <v>51.480000000000004</v>
      </c>
      <c r="AE26" s="11">
        <f>[22]Janeiro!$J$34</f>
        <v>32.4</v>
      </c>
      <c r="AF26" s="11">
        <f>[22]Janeiro!$J$35</f>
        <v>44.64</v>
      </c>
      <c r="AG26" s="93">
        <f>MAX(B26:AF26)</f>
        <v>61.560000000000009</v>
      </c>
      <c r="AH26" s="116">
        <f t="shared" si="10"/>
        <v>38.310967741935492</v>
      </c>
      <c r="AK26" t="s">
        <v>47</v>
      </c>
    </row>
    <row r="27" spans="1:38" x14ac:dyDescent="0.2">
      <c r="A27" s="58" t="s">
        <v>8</v>
      </c>
      <c r="B27" s="11">
        <f>[23]Janeiro!$J$5</f>
        <v>28.44</v>
      </c>
      <c r="C27" s="11">
        <f>[23]Janeiro!$J$6</f>
        <v>35.64</v>
      </c>
      <c r="D27" s="11">
        <f>[23]Janeiro!$J$7</f>
        <v>44.64</v>
      </c>
      <c r="E27" s="11">
        <f>[23]Janeiro!$J$8</f>
        <v>43.2</v>
      </c>
      <c r="F27" s="11">
        <f>[23]Janeiro!$J$9</f>
        <v>45</v>
      </c>
      <c r="G27" s="11">
        <f>[23]Janeiro!$J$10</f>
        <v>30.96</v>
      </c>
      <c r="H27" s="11">
        <f>[23]Janeiro!$J$11</f>
        <v>50.04</v>
      </c>
      <c r="I27" s="11">
        <f>[23]Janeiro!$J$12</f>
        <v>36.72</v>
      </c>
      <c r="J27" s="11">
        <f>[23]Janeiro!$J$13</f>
        <v>35.28</v>
      </c>
      <c r="K27" s="11">
        <f>[23]Janeiro!$J$14</f>
        <v>41.04</v>
      </c>
      <c r="L27" s="11">
        <f>[23]Janeiro!$J$15</f>
        <v>43.2</v>
      </c>
      <c r="M27" s="11">
        <f>[23]Janeiro!$J$16</f>
        <v>43.2</v>
      </c>
      <c r="N27" s="11">
        <f>[23]Janeiro!$J$17</f>
        <v>31.319999999999997</v>
      </c>
      <c r="O27" s="11">
        <f>[23]Janeiro!$J$18</f>
        <v>31.680000000000003</v>
      </c>
      <c r="P27" s="11">
        <f>[23]Janeiro!$J$19</f>
        <v>34.92</v>
      </c>
      <c r="Q27" s="11">
        <f>[23]Janeiro!$J$20</f>
        <v>38.880000000000003</v>
      </c>
      <c r="R27" s="11">
        <f>[23]Janeiro!$J$21</f>
        <v>31.680000000000003</v>
      </c>
      <c r="S27" s="11">
        <f>[23]Janeiro!$J$22</f>
        <v>48.6</v>
      </c>
      <c r="T27" s="11">
        <f>[23]Janeiro!$J$23</f>
        <v>32.04</v>
      </c>
      <c r="U27" s="11">
        <f>[23]Janeiro!$J$24</f>
        <v>22.32</v>
      </c>
      <c r="V27" s="11">
        <f>[23]Janeiro!$J$25</f>
        <v>27.36</v>
      </c>
      <c r="W27" s="11">
        <f>[23]Janeiro!$J$26</f>
        <v>48.6</v>
      </c>
      <c r="X27" s="11">
        <f>[23]Janeiro!$J$27</f>
        <v>27</v>
      </c>
      <c r="Y27" s="11">
        <f>[23]Janeiro!$J$28</f>
        <v>46.080000000000005</v>
      </c>
      <c r="Z27" s="11">
        <f>[23]Janeiro!$J$29</f>
        <v>24.840000000000003</v>
      </c>
      <c r="AA27" s="11">
        <f>[23]Janeiro!$J$30</f>
        <v>28.44</v>
      </c>
      <c r="AB27" s="11">
        <f>[23]Janeiro!$J$31</f>
        <v>41.04</v>
      </c>
      <c r="AC27" s="11">
        <f>[23]Janeiro!$J$32</f>
        <v>54.72</v>
      </c>
      <c r="AD27" s="11">
        <f>[23]Janeiro!$J$33</f>
        <v>27</v>
      </c>
      <c r="AE27" s="11">
        <f>[23]Janeiro!$J$34</f>
        <v>24.840000000000003</v>
      </c>
      <c r="AF27" s="11">
        <f>[23]Janeiro!$J$35</f>
        <v>34.92</v>
      </c>
      <c r="AG27" s="15">
        <f t="shared" ref="AG27:AG30" si="12">MAX(B27:AF27)</f>
        <v>54.72</v>
      </c>
      <c r="AH27" s="126">
        <f>AVERAGE(B27:AF27)</f>
        <v>36.56903225806451</v>
      </c>
      <c r="AK27" t="s">
        <v>47</v>
      </c>
    </row>
    <row r="28" spans="1:38" x14ac:dyDescent="0.2">
      <c r="A28" s="58" t="s">
        <v>9</v>
      </c>
      <c r="B28" s="11">
        <f>[24]Janeiro!$J$5</f>
        <v>38.159999999999997</v>
      </c>
      <c r="C28" s="11">
        <f>[24]Janeiro!$J$6</f>
        <v>49.32</v>
      </c>
      <c r="D28" s="11">
        <f>[24]Janeiro!$J$7</f>
        <v>45</v>
      </c>
      <c r="E28" s="11">
        <f>[24]Janeiro!$J$8</f>
        <v>40.680000000000007</v>
      </c>
      <c r="F28" s="11">
        <f>[24]Janeiro!$J$9</f>
        <v>33.840000000000003</v>
      </c>
      <c r="G28" s="11">
        <f>[24]Janeiro!$J$10</f>
        <v>44.64</v>
      </c>
      <c r="H28" s="11">
        <f>[24]Janeiro!$J$11</f>
        <v>42.84</v>
      </c>
      <c r="I28" s="11">
        <f>[24]Janeiro!$J$12</f>
        <v>29.880000000000003</v>
      </c>
      <c r="J28" s="11">
        <f>[24]Janeiro!$J$13</f>
        <v>70.56</v>
      </c>
      <c r="K28" s="11">
        <f>[24]Janeiro!$J$14</f>
        <v>66.239999999999995</v>
      </c>
      <c r="L28" s="11">
        <f>[24]Janeiro!$J$15</f>
        <v>46.800000000000004</v>
      </c>
      <c r="M28" s="11">
        <f>[24]Janeiro!$J$16</f>
        <v>50.76</v>
      </c>
      <c r="N28" s="11">
        <f>[24]Janeiro!$J$17</f>
        <v>42.84</v>
      </c>
      <c r="O28" s="11">
        <f>[24]Janeiro!$J$18</f>
        <v>39.6</v>
      </c>
      <c r="P28" s="11">
        <f>[24]Janeiro!$J$19</f>
        <v>58.32</v>
      </c>
      <c r="Q28" s="11">
        <f>[24]Janeiro!$J$20</f>
        <v>30.240000000000002</v>
      </c>
      <c r="R28" s="11">
        <f>[24]Janeiro!$J$21</f>
        <v>27</v>
      </c>
      <c r="S28" s="11">
        <f>[24]Janeiro!$J$22</f>
        <v>42.12</v>
      </c>
      <c r="T28" s="11">
        <f>[24]Janeiro!$J$23</f>
        <v>24.12</v>
      </c>
      <c r="U28" s="11">
        <f>[24]Janeiro!$J$24</f>
        <v>27.36</v>
      </c>
      <c r="V28" s="11">
        <f>[24]Janeiro!$J$25</f>
        <v>29.16</v>
      </c>
      <c r="W28" s="11">
        <f>[24]Janeiro!$J$26</f>
        <v>30.6</v>
      </c>
      <c r="X28" s="11">
        <f>[24]Janeiro!$J$27</f>
        <v>24.840000000000003</v>
      </c>
      <c r="Y28" s="11">
        <f>[24]Janeiro!$J$28</f>
        <v>45</v>
      </c>
      <c r="Z28" s="11">
        <f>[24]Janeiro!$J$29</f>
        <v>25.2</v>
      </c>
      <c r="AA28" s="11">
        <f>[24]Janeiro!$J$30</f>
        <v>39.6</v>
      </c>
      <c r="AB28" s="11">
        <f>[24]Janeiro!$J$31</f>
        <v>46.080000000000005</v>
      </c>
      <c r="AC28" s="11">
        <f>[24]Janeiro!$J$32</f>
        <v>65.160000000000011</v>
      </c>
      <c r="AD28" s="11">
        <f>[24]Janeiro!$J$33</f>
        <v>30.240000000000002</v>
      </c>
      <c r="AE28" s="11">
        <f>[24]Janeiro!$J$34</f>
        <v>43.2</v>
      </c>
      <c r="AF28" s="11">
        <f>[24]Janeiro!$J$35</f>
        <v>31.319999999999997</v>
      </c>
      <c r="AG28" s="15">
        <f t="shared" si="12"/>
        <v>70.56</v>
      </c>
      <c r="AH28" s="126">
        <f t="shared" ref="AH28:AH31" si="13">AVERAGE(B28:AF28)</f>
        <v>40.668387096774204</v>
      </c>
      <c r="AK28" t="s">
        <v>47</v>
      </c>
    </row>
    <row r="29" spans="1:38" x14ac:dyDescent="0.2">
      <c r="A29" s="58" t="s">
        <v>42</v>
      </c>
      <c r="B29" s="11">
        <f>[25]Janeiro!$J$5</f>
        <v>29.16</v>
      </c>
      <c r="C29" s="11">
        <f>[25]Janeiro!$J$6</f>
        <v>32.76</v>
      </c>
      <c r="D29" s="11">
        <f>[25]Janeiro!$J$7</f>
        <v>36.36</v>
      </c>
      <c r="E29" s="11">
        <f>[25]Janeiro!$J$8</f>
        <v>41.4</v>
      </c>
      <c r="F29" s="11">
        <f>[25]Janeiro!$J$9</f>
        <v>24.48</v>
      </c>
      <c r="G29" s="11">
        <f>[25]Janeiro!$J$10</f>
        <v>38.880000000000003</v>
      </c>
      <c r="H29" s="11">
        <f>[25]Janeiro!$J$11</f>
        <v>42.480000000000004</v>
      </c>
      <c r="I29" s="11">
        <f>[25]Janeiro!$J$12</f>
        <v>38.519999999999996</v>
      </c>
      <c r="J29" s="11">
        <f>[25]Janeiro!$J$13</f>
        <v>34.200000000000003</v>
      </c>
      <c r="K29" s="11">
        <f>[25]Janeiro!$J$14</f>
        <v>68.039999999999992</v>
      </c>
      <c r="L29" s="11">
        <f>[25]Janeiro!$J$15</f>
        <v>39.96</v>
      </c>
      <c r="M29" s="11">
        <f>[25]Janeiro!$J$16</f>
        <v>23.759999999999998</v>
      </c>
      <c r="N29" s="11">
        <f>[25]Janeiro!$J$17</f>
        <v>32.76</v>
      </c>
      <c r="O29" s="11">
        <f>[25]Janeiro!$J$18</f>
        <v>28.08</v>
      </c>
      <c r="P29" s="11">
        <f>[25]Janeiro!$J$19</f>
        <v>34.200000000000003</v>
      </c>
      <c r="Q29" s="11">
        <f>[25]Janeiro!$J$20</f>
        <v>35.28</v>
      </c>
      <c r="R29" s="11">
        <f>[25]Janeiro!$J$21</f>
        <v>36</v>
      </c>
      <c r="S29" s="11">
        <f>[25]Janeiro!$J$22</f>
        <v>30.6</v>
      </c>
      <c r="T29" s="11">
        <f>[25]Janeiro!$J$23</f>
        <v>27.720000000000002</v>
      </c>
      <c r="U29" s="11">
        <f>[25]Janeiro!$J$24</f>
        <v>18.36</v>
      </c>
      <c r="V29" s="11">
        <f>[25]Janeiro!$J$25</f>
        <v>29.52</v>
      </c>
      <c r="W29" s="11">
        <f>[25]Janeiro!$J$26</f>
        <v>27.720000000000002</v>
      </c>
      <c r="X29" s="11">
        <f>[25]Janeiro!$J$27</f>
        <v>22.68</v>
      </c>
      <c r="Y29" s="11">
        <f>[25]Janeiro!$J$28</f>
        <v>50.4</v>
      </c>
      <c r="Z29" s="11">
        <f>[25]Janeiro!$J$29</f>
        <v>22.68</v>
      </c>
      <c r="AA29" s="11">
        <f>[25]Janeiro!$J$30</f>
        <v>31.680000000000003</v>
      </c>
      <c r="AB29" s="11">
        <f>[25]Janeiro!$J$31</f>
        <v>30.6</v>
      </c>
      <c r="AC29" s="11">
        <f>[25]Janeiro!$J$32</f>
        <v>55.800000000000004</v>
      </c>
      <c r="AD29" s="11">
        <f>[25]Janeiro!$J$33</f>
        <v>38.880000000000003</v>
      </c>
      <c r="AE29" s="11">
        <f>[25]Janeiro!$J$34</f>
        <v>30.6</v>
      </c>
      <c r="AF29" s="11">
        <f>[25]Janeiro!$J$35</f>
        <v>33.480000000000004</v>
      </c>
      <c r="AG29" s="15">
        <f t="shared" si="12"/>
        <v>68.039999999999992</v>
      </c>
      <c r="AH29" s="126">
        <f t="shared" si="13"/>
        <v>34.420645161290317</v>
      </c>
      <c r="AK29" t="s">
        <v>47</v>
      </c>
    </row>
    <row r="30" spans="1:38" x14ac:dyDescent="0.2">
      <c r="A30" s="58" t="s">
        <v>10</v>
      </c>
      <c r="B30" s="11">
        <f>[26]Janeiro!$J$5</f>
        <v>38.880000000000003</v>
      </c>
      <c r="C30" s="11">
        <f>[26]Janeiro!$J$6</f>
        <v>34.56</v>
      </c>
      <c r="D30" s="11">
        <f>[26]Janeiro!$J$7</f>
        <v>37.440000000000005</v>
      </c>
      <c r="E30" s="11">
        <f>[26]Janeiro!$J$8</f>
        <v>34.56</v>
      </c>
      <c r="F30" s="11">
        <f>[26]Janeiro!$J$9</f>
        <v>38.880000000000003</v>
      </c>
      <c r="G30" s="11">
        <f>[26]Janeiro!$J$10</f>
        <v>41.04</v>
      </c>
      <c r="H30" s="11">
        <f>[26]Janeiro!$J$11</f>
        <v>39.24</v>
      </c>
      <c r="I30" s="11">
        <f>[26]Janeiro!$J$12</f>
        <v>34.200000000000003</v>
      </c>
      <c r="J30" s="11">
        <f>[26]Janeiro!$J$13</f>
        <v>47.88</v>
      </c>
      <c r="K30" s="11">
        <f>[26]Janeiro!$J$14</f>
        <v>33.480000000000004</v>
      </c>
      <c r="L30" s="11">
        <f>[26]Janeiro!$J$15</f>
        <v>60.12</v>
      </c>
      <c r="M30" s="11">
        <f>[26]Janeiro!$J$16</f>
        <v>41.4</v>
      </c>
      <c r="N30" s="11">
        <f>[26]Janeiro!$J$17</f>
        <v>38.159999999999997</v>
      </c>
      <c r="O30" s="11">
        <f>[26]Janeiro!$J$18</f>
        <v>40.680000000000007</v>
      </c>
      <c r="P30" s="11">
        <f>[26]Janeiro!$J$19</f>
        <v>27.36</v>
      </c>
      <c r="Q30" s="11">
        <f>[26]Janeiro!$J$20</f>
        <v>28.8</v>
      </c>
      <c r="R30" s="11">
        <f>[26]Janeiro!$J$21</f>
        <v>30.240000000000002</v>
      </c>
      <c r="S30" s="11">
        <f>[26]Janeiro!$J$22</f>
        <v>36</v>
      </c>
      <c r="T30" s="11">
        <f>[26]Janeiro!$J$23</f>
        <v>24.840000000000003</v>
      </c>
      <c r="U30" s="11">
        <f>[26]Janeiro!$J$24</f>
        <v>20.16</v>
      </c>
      <c r="V30" s="11">
        <f>[26]Janeiro!$J$25</f>
        <v>27</v>
      </c>
      <c r="W30" s="11">
        <f>[26]Janeiro!$J$26</f>
        <v>23.040000000000003</v>
      </c>
      <c r="X30" s="11">
        <f>[26]Janeiro!$J$27</f>
        <v>22.32</v>
      </c>
      <c r="Y30" s="11">
        <f>[26]Janeiro!$J$28</f>
        <v>45</v>
      </c>
      <c r="Z30" s="11">
        <f>[26]Janeiro!$J$29</f>
        <v>22.68</v>
      </c>
      <c r="AA30" s="11">
        <f>[26]Janeiro!$J$30</f>
        <v>35.28</v>
      </c>
      <c r="AB30" s="11">
        <f>[26]Janeiro!$J$31</f>
        <v>31.680000000000003</v>
      </c>
      <c r="AC30" s="11">
        <f>[26]Janeiro!$J$32</f>
        <v>57.960000000000008</v>
      </c>
      <c r="AD30" s="11">
        <f>[26]Janeiro!$J$33</f>
        <v>34.56</v>
      </c>
      <c r="AE30" s="11">
        <f>[26]Janeiro!$J$34</f>
        <v>23.400000000000002</v>
      </c>
      <c r="AF30" s="11">
        <f>[26]Janeiro!$J$35</f>
        <v>27</v>
      </c>
      <c r="AG30" s="15">
        <f t="shared" si="12"/>
        <v>60.12</v>
      </c>
      <c r="AH30" s="126">
        <f t="shared" si="13"/>
        <v>34.769032258064513</v>
      </c>
      <c r="AK30" t="s">
        <v>47</v>
      </c>
    </row>
    <row r="31" spans="1:38" x14ac:dyDescent="0.2">
      <c r="A31" s="58" t="s">
        <v>172</v>
      </c>
      <c r="B31" s="11">
        <f>[27]Janeiro!$J$5</f>
        <v>48.24</v>
      </c>
      <c r="C31" s="11">
        <f>[27]Janeiro!$J$6</f>
        <v>39.6</v>
      </c>
      <c r="D31" s="11">
        <f>[27]Janeiro!$J$7</f>
        <v>43.2</v>
      </c>
      <c r="E31" s="11">
        <f>[27]Janeiro!$J$8</f>
        <v>33.119999999999997</v>
      </c>
      <c r="F31" s="11">
        <f>[27]Janeiro!$J$9</f>
        <v>53.28</v>
      </c>
      <c r="G31" s="11">
        <f>[27]Janeiro!$J$10</f>
        <v>36.72</v>
      </c>
      <c r="H31" s="11">
        <f>[27]Janeiro!$J$11</f>
        <v>48.6</v>
      </c>
      <c r="I31" s="11">
        <f>[27]Janeiro!$J$12</f>
        <v>38.880000000000003</v>
      </c>
      <c r="J31" s="11">
        <f>[27]Janeiro!$J$13</f>
        <v>43.92</v>
      </c>
      <c r="K31" s="11">
        <f>[27]Janeiro!$J$14</f>
        <v>41.4</v>
      </c>
      <c r="L31" s="11">
        <f>[27]Janeiro!$J$15</f>
        <v>30.240000000000002</v>
      </c>
      <c r="M31" s="11">
        <f>[27]Janeiro!$J$16</f>
        <v>59.04</v>
      </c>
      <c r="N31" s="11">
        <f>[27]Janeiro!$J$17</f>
        <v>37.080000000000005</v>
      </c>
      <c r="O31" s="11">
        <f>[27]Janeiro!$J$18</f>
        <v>46.440000000000005</v>
      </c>
      <c r="P31" s="11">
        <f>[27]Janeiro!$J$19</f>
        <v>67.680000000000007</v>
      </c>
      <c r="Q31" s="11">
        <f>[27]Janeiro!$J$20</f>
        <v>34.92</v>
      </c>
      <c r="R31" s="11">
        <f>[27]Janeiro!$J$21</f>
        <v>36.36</v>
      </c>
      <c r="S31" s="11">
        <f>[27]Janeiro!$J$22</f>
        <v>43.92</v>
      </c>
      <c r="T31" s="11">
        <f>[27]Janeiro!$J$23</f>
        <v>33.119999999999997</v>
      </c>
      <c r="U31" s="11">
        <f>[27]Janeiro!$J$24</f>
        <v>25.92</v>
      </c>
      <c r="V31" s="11">
        <f>[27]Janeiro!$J$25</f>
        <v>42.480000000000004</v>
      </c>
      <c r="W31" s="11">
        <f>[27]Janeiro!$J$26</f>
        <v>31.319999999999997</v>
      </c>
      <c r="X31" s="11">
        <f>[27]Janeiro!$J$27</f>
        <v>28.8</v>
      </c>
      <c r="Y31" s="11">
        <f>[27]Janeiro!$J$28</f>
        <v>38.880000000000003</v>
      </c>
      <c r="Z31" s="11">
        <f>[27]Janeiro!$J$29</f>
        <v>30.96</v>
      </c>
      <c r="AA31" s="11">
        <f>[27]Janeiro!$J$30</f>
        <v>47.88</v>
      </c>
      <c r="AB31" s="11">
        <f>[27]Janeiro!$J$31</f>
        <v>37.080000000000005</v>
      </c>
      <c r="AC31" s="11">
        <f>[27]Janeiro!$J$32</f>
        <v>56.88</v>
      </c>
      <c r="AD31" s="11">
        <f>[27]Janeiro!$J$33</f>
        <v>47.88</v>
      </c>
      <c r="AE31" s="11">
        <f>[27]Janeiro!$J$34</f>
        <v>39.96</v>
      </c>
      <c r="AF31" s="11">
        <f>[27]Janeiro!$J$35</f>
        <v>47.88</v>
      </c>
      <c r="AG31" s="93">
        <f>MAX(B31:AF31)</f>
        <v>67.680000000000007</v>
      </c>
      <c r="AH31" s="116">
        <f t="shared" si="13"/>
        <v>41.66709677419356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[28]Janeiro!$J$5</f>
        <v>23.759999999999998</v>
      </c>
      <c r="C32" s="11">
        <f>[28]Janeiro!$J$6</f>
        <v>24.12</v>
      </c>
      <c r="D32" s="11">
        <f>[28]Janeiro!$J$7</f>
        <v>32.04</v>
      </c>
      <c r="E32" s="11">
        <f>[28]Janeiro!$J$8</f>
        <v>34.92</v>
      </c>
      <c r="F32" s="11">
        <f>[28]Janeiro!$J$9</f>
        <v>32.04</v>
      </c>
      <c r="G32" s="11">
        <f>[28]Janeiro!$J$10</f>
        <v>31.319999999999997</v>
      </c>
      <c r="H32" s="11">
        <f>[28]Janeiro!$J$11</f>
        <v>46.080000000000005</v>
      </c>
      <c r="I32" s="11">
        <f>[28]Janeiro!$J$12</f>
        <v>27.720000000000002</v>
      </c>
      <c r="J32" s="11">
        <f>[28]Janeiro!$J$13</f>
        <v>46.800000000000004</v>
      </c>
      <c r="K32" s="11">
        <f>[28]Janeiro!$J$14</f>
        <v>20.88</v>
      </c>
      <c r="L32" s="11">
        <f>[28]Janeiro!$J$15</f>
        <v>28.8</v>
      </c>
      <c r="M32" s="11">
        <f>[28]Janeiro!$J$16</f>
        <v>37.800000000000004</v>
      </c>
      <c r="N32" s="11">
        <f>[28]Janeiro!$J$17</f>
        <v>22.32</v>
      </c>
      <c r="O32" s="11">
        <f>[28]Janeiro!$J$18</f>
        <v>51.84</v>
      </c>
      <c r="P32" s="11">
        <f>[28]Janeiro!$J$19</f>
        <v>29.880000000000003</v>
      </c>
      <c r="Q32" s="11">
        <f>[28]Janeiro!$J$20</f>
        <v>21.6</v>
      </c>
      <c r="R32" s="11">
        <f>[28]Janeiro!$J$21</f>
        <v>15.120000000000001</v>
      </c>
      <c r="S32" s="11">
        <f>[28]Janeiro!$J$22</f>
        <v>32.4</v>
      </c>
      <c r="T32" s="11">
        <f>[28]Janeiro!$J$23</f>
        <v>26.64</v>
      </c>
      <c r="U32" s="11">
        <f>[28]Janeiro!$J$24</f>
        <v>0</v>
      </c>
      <c r="V32" s="11">
        <f>[28]Janeiro!$J$25</f>
        <v>11.520000000000001</v>
      </c>
      <c r="W32" s="11">
        <f>[28]Janeiro!$J$26</f>
        <v>15.840000000000002</v>
      </c>
      <c r="X32" s="11">
        <f>[28]Janeiro!$J$27</f>
        <v>19.079999999999998</v>
      </c>
      <c r="Y32" s="11">
        <f>[28]Janeiro!$J$28</f>
        <v>43.56</v>
      </c>
      <c r="Z32" s="11">
        <f>[28]Janeiro!$J$29</f>
        <v>10.08</v>
      </c>
      <c r="AA32" s="11">
        <f>[28]Janeiro!$J$30</f>
        <v>48.24</v>
      </c>
      <c r="AB32" s="11">
        <f>[28]Janeiro!$J$31</f>
        <v>34.56</v>
      </c>
      <c r="AC32" s="11">
        <f>[28]Janeiro!$J$32</f>
        <v>31.319999999999997</v>
      </c>
      <c r="AD32" s="11">
        <f>[28]Janeiro!$J$33</f>
        <v>20.52</v>
      </c>
      <c r="AE32" s="11">
        <f>[28]Janeiro!$J$34</f>
        <v>25.2</v>
      </c>
      <c r="AF32" s="11">
        <f>[28]Janeiro!$J$35</f>
        <v>43.56</v>
      </c>
      <c r="AG32" s="15">
        <f t="shared" ref="AG32:AG36" si="14">MAX(B32:AF32)</f>
        <v>51.84</v>
      </c>
      <c r="AH32" s="126">
        <f t="shared" ref="AH32:AH36" si="15">AVERAGE(B32:AF32)</f>
        <v>28.695483870967756</v>
      </c>
      <c r="AK32" t="s">
        <v>47</v>
      </c>
    </row>
    <row r="33" spans="1:38" s="5" customFormat="1" x14ac:dyDescent="0.2">
      <c r="A33" s="58" t="s">
        <v>12</v>
      </c>
      <c r="B33" s="11">
        <f>[29]Janeiro!$J$5</f>
        <v>42.84</v>
      </c>
      <c r="C33" s="11">
        <f>[29]Janeiro!$J$6</f>
        <v>29.52</v>
      </c>
      <c r="D33" s="11">
        <f>[29]Janeiro!$J$7</f>
        <v>33.480000000000004</v>
      </c>
      <c r="E33" s="11">
        <f>[29]Janeiro!$J$8</f>
        <v>30.240000000000002</v>
      </c>
      <c r="F33" s="11">
        <f>[29]Janeiro!$J$9</f>
        <v>23.400000000000002</v>
      </c>
      <c r="G33" s="11">
        <f>[29]Janeiro!$J$10</f>
        <v>32.4</v>
      </c>
      <c r="H33" s="11">
        <f>[29]Janeiro!$J$11</f>
        <v>35.64</v>
      </c>
      <c r="I33" s="11">
        <f>[29]Janeiro!$J$12</f>
        <v>27</v>
      </c>
      <c r="J33" s="11">
        <f>[29]Janeiro!$J$13</f>
        <v>34.200000000000003</v>
      </c>
      <c r="K33" s="11">
        <f>[29]Janeiro!$J$14</f>
        <v>72</v>
      </c>
      <c r="L33" s="11">
        <f>[29]Janeiro!$J$15</f>
        <v>35.64</v>
      </c>
      <c r="M33" s="11">
        <f>[29]Janeiro!$J$16</f>
        <v>40.32</v>
      </c>
      <c r="N33" s="11">
        <f>[29]Janeiro!$J$17</f>
        <v>33.480000000000004</v>
      </c>
      <c r="O33" s="11">
        <f>[29]Janeiro!$J$18</f>
        <v>29.880000000000003</v>
      </c>
      <c r="P33" s="11">
        <f>[29]Janeiro!$J$19</f>
        <v>28.8</v>
      </c>
      <c r="Q33" s="11">
        <f>[29]Janeiro!$J$20</f>
        <v>29.52</v>
      </c>
      <c r="R33" s="11">
        <f>[29]Janeiro!$J$21</f>
        <v>36.72</v>
      </c>
      <c r="S33" s="11">
        <f>[29]Janeiro!$J$22</f>
        <v>20.88</v>
      </c>
      <c r="T33" s="11">
        <f>[29]Janeiro!$J$23</f>
        <v>20.88</v>
      </c>
      <c r="U33" s="11">
        <f>[29]Janeiro!$J$24</f>
        <v>25.2</v>
      </c>
      <c r="V33" s="11">
        <f>[29]Janeiro!$J$25</f>
        <v>28.08</v>
      </c>
      <c r="W33" s="11">
        <f>[29]Janeiro!$J$26</f>
        <v>28.44</v>
      </c>
      <c r="X33" s="11">
        <f>[29]Janeiro!$J$27</f>
        <v>24.48</v>
      </c>
      <c r="Y33" s="11">
        <f>[29]Janeiro!$J$28</f>
        <v>18.36</v>
      </c>
      <c r="Z33" s="11">
        <f>[29]Janeiro!$J$29</f>
        <v>25.2</v>
      </c>
      <c r="AA33" s="11">
        <f>[29]Janeiro!$J$30</f>
        <v>30.96</v>
      </c>
      <c r="AB33" s="11">
        <f>[29]Janeiro!$J$31</f>
        <v>25.2</v>
      </c>
      <c r="AC33" s="11">
        <f>[29]Janeiro!$J$32</f>
        <v>38.159999999999997</v>
      </c>
      <c r="AD33" s="11">
        <f>[29]Janeiro!$J$33</f>
        <v>28.08</v>
      </c>
      <c r="AE33" s="11">
        <f>[29]Janeiro!$J$34</f>
        <v>29.880000000000003</v>
      </c>
      <c r="AF33" s="11">
        <f>[29]Janeiro!$J$35</f>
        <v>25.92</v>
      </c>
      <c r="AG33" s="15">
        <f t="shared" si="14"/>
        <v>72</v>
      </c>
      <c r="AH33" s="126">
        <f t="shared" si="15"/>
        <v>31.1225806451613</v>
      </c>
      <c r="AK33" s="5" t="s">
        <v>47</v>
      </c>
    </row>
    <row r="34" spans="1:38" x14ac:dyDescent="0.2">
      <c r="A34" s="58" t="s">
        <v>13</v>
      </c>
      <c r="B34" s="11">
        <f>[30]Janeiro!$J$5</f>
        <v>38.519999999999996</v>
      </c>
      <c r="C34" s="11">
        <f>[30]Janeiro!$J$6</f>
        <v>37.440000000000005</v>
      </c>
      <c r="D34" s="11">
        <f>[30]Janeiro!$J$7</f>
        <v>38.880000000000003</v>
      </c>
      <c r="E34" s="11">
        <f>[30]Janeiro!$J$8</f>
        <v>66.239999999999995</v>
      </c>
      <c r="F34" s="11">
        <f>[30]Janeiro!$J$9</f>
        <v>31.680000000000003</v>
      </c>
      <c r="G34" s="11">
        <f>[30]Janeiro!$J$10</f>
        <v>46.440000000000005</v>
      </c>
      <c r="H34" s="11">
        <f>[30]Janeiro!$J$11</f>
        <v>58.32</v>
      </c>
      <c r="I34" s="11">
        <f>[30]Janeiro!$J$12</f>
        <v>36</v>
      </c>
      <c r="J34" s="11">
        <f>[30]Janeiro!$J$13</f>
        <v>87.48</v>
      </c>
      <c r="K34" s="11">
        <f>[30]Janeiro!$J$14</f>
        <v>32.76</v>
      </c>
      <c r="L34" s="11">
        <f>[30]Janeiro!$J$15</f>
        <v>30.6</v>
      </c>
      <c r="M34" s="11">
        <f>[30]Janeiro!$J$16</f>
        <v>32.76</v>
      </c>
      <c r="N34" s="11">
        <f>[30]Janeiro!$J$17</f>
        <v>43.2</v>
      </c>
      <c r="O34" s="11">
        <f>[30]Janeiro!$J$18</f>
        <v>28.44</v>
      </c>
      <c r="P34" s="11">
        <f>[30]Janeiro!$J$19</f>
        <v>51.84</v>
      </c>
      <c r="Q34" s="11">
        <f>[30]Janeiro!$J$20</f>
        <v>31.319999999999997</v>
      </c>
      <c r="R34" s="11">
        <f>[30]Janeiro!$J$21</f>
        <v>37.440000000000005</v>
      </c>
      <c r="S34" s="11">
        <f>[30]Janeiro!$J$22</f>
        <v>72.360000000000014</v>
      </c>
      <c r="T34" s="11">
        <f>[30]Janeiro!$J$23</f>
        <v>26.64</v>
      </c>
      <c r="U34" s="11">
        <f>[30]Janeiro!$J$24</f>
        <v>26.64</v>
      </c>
      <c r="V34" s="11">
        <f>[30]Janeiro!$J$25</f>
        <v>32.4</v>
      </c>
      <c r="W34" s="11">
        <f>[30]Janeiro!$J$26</f>
        <v>25.56</v>
      </c>
      <c r="X34" s="11">
        <f>[30]Janeiro!$J$27</f>
        <v>60.12</v>
      </c>
      <c r="Y34" s="11">
        <f>[30]Janeiro!$J$28</f>
        <v>51.480000000000004</v>
      </c>
      <c r="Z34" s="11">
        <f>[30]Janeiro!$J$29</f>
        <v>42.84</v>
      </c>
      <c r="AA34" s="11">
        <f>[30]Janeiro!$J$30</f>
        <v>37.440000000000005</v>
      </c>
      <c r="AB34" s="11">
        <f>[30]Janeiro!$J$31</f>
        <v>40.32</v>
      </c>
      <c r="AC34" s="11">
        <f>[30]Janeiro!$J$32</f>
        <v>54.36</v>
      </c>
      <c r="AD34" s="11">
        <f>[30]Janeiro!$J$33</f>
        <v>35.64</v>
      </c>
      <c r="AE34" s="11">
        <f>[30]Janeiro!$J$34</f>
        <v>32.04</v>
      </c>
      <c r="AF34" s="11">
        <f>[30]Janeiro!$J$35</f>
        <v>41.76</v>
      </c>
      <c r="AG34" s="15">
        <f t="shared" si="14"/>
        <v>87.48</v>
      </c>
      <c r="AH34" s="126">
        <f t="shared" si="15"/>
        <v>42.22451612903226</v>
      </c>
      <c r="AK34" t="s">
        <v>47</v>
      </c>
    </row>
    <row r="35" spans="1:38" x14ac:dyDescent="0.2">
      <c r="A35" s="58" t="s">
        <v>173</v>
      </c>
      <c r="B35" s="11">
        <f>[31]Janeiro!$J$5</f>
        <v>38.159999999999997</v>
      </c>
      <c r="C35" s="11">
        <f>[31]Janeiro!$J$6</f>
        <v>51.12</v>
      </c>
      <c r="D35" s="11">
        <f>[31]Janeiro!$J$7</f>
        <v>36</v>
      </c>
      <c r="E35" s="11">
        <f>[31]Janeiro!$J$8</f>
        <v>37.800000000000004</v>
      </c>
      <c r="F35" s="11">
        <f>[31]Janeiro!$J$9</f>
        <v>48.24</v>
      </c>
      <c r="G35" s="11">
        <f>[31]Janeiro!$J$10</f>
        <v>41.76</v>
      </c>
      <c r="H35" s="11">
        <f>[31]Janeiro!$J$11</f>
        <v>43.56</v>
      </c>
      <c r="I35" s="11">
        <f>[31]Janeiro!$J$12</f>
        <v>32.76</v>
      </c>
      <c r="J35" s="11">
        <f>[31]Janeiro!$J$13</f>
        <v>54.36</v>
      </c>
      <c r="K35" s="11">
        <f>[31]Janeiro!$J$14</f>
        <v>33.480000000000004</v>
      </c>
      <c r="L35" s="11">
        <f>[31]Janeiro!$J$15</f>
        <v>30.6</v>
      </c>
      <c r="M35" s="11">
        <f>[31]Janeiro!$J$16</f>
        <v>53.64</v>
      </c>
      <c r="N35" s="11">
        <f>[31]Janeiro!$J$17</f>
        <v>38.519999999999996</v>
      </c>
      <c r="O35" s="11">
        <f>[31]Janeiro!$J$18</f>
        <v>34.92</v>
      </c>
      <c r="P35" s="11">
        <f>[31]Janeiro!$J$19</f>
        <v>44.64</v>
      </c>
      <c r="Q35" s="11">
        <f>[31]Janeiro!$J$20</f>
        <v>27.36</v>
      </c>
      <c r="R35" s="11">
        <f>[31]Janeiro!$J$21</f>
        <v>24.840000000000003</v>
      </c>
      <c r="S35" s="11">
        <f>[31]Janeiro!$J$22</f>
        <v>39.6</v>
      </c>
      <c r="T35" s="11">
        <f>[31]Janeiro!$J$23</f>
        <v>26.28</v>
      </c>
      <c r="U35" s="11">
        <f>[31]Janeiro!$J$24</f>
        <v>32.4</v>
      </c>
      <c r="V35" s="11">
        <f>[31]Janeiro!$J$25</f>
        <v>29.880000000000003</v>
      </c>
      <c r="W35" s="11">
        <f>[31]Janeiro!$J$26</f>
        <v>23.400000000000002</v>
      </c>
      <c r="X35" s="11">
        <f>[31]Janeiro!$J$27</f>
        <v>24.840000000000003</v>
      </c>
      <c r="Y35" s="11">
        <f>[31]Janeiro!$J$28</f>
        <v>42.12</v>
      </c>
      <c r="Z35" s="11">
        <f>[31]Janeiro!$J$29</f>
        <v>32.76</v>
      </c>
      <c r="AA35" s="11">
        <f>[31]Janeiro!$J$30</f>
        <v>42.12</v>
      </c>
      <c r="AB35" s="11">
        <f>[31]Janeiro!$J$31</f>
        <v>47.519999999999996</v>
      </c>
      <c r="AC35" s="11">
        <f>[31]Janeiro!$J$32</f>
        <v>50.04</v>
      </c>
      <c r="AD35" s="11">
        <f>[31]Janeiro!$J$33</f>
        <v>37.440000000000005</v>
      </c>
      <c r="AE35" s="11">
        <f>[31]Janeiro!$J$34</f>
        <v>47.16</v>
      </c>
      <c r="AF35" s="11">
        <f>[31]Janeiro!$J$35</f>
        <v>29.16</v>
      </c>
      <c r="AG35" s="93">
        <f t="shared" si="14"/>
        <v>54.36</v>
      </c>
      <c r="AH35" s="116">
        <f t="shared" si="15"/>
        <v>37.950967741935493</v>
      </c>
    </row>
    <row r="36" spans="1:38" x14ac:dyDescent="0.2">
      <c r="A36" s="58" t="s">
        <v>144</v>
      </c>
      <c r="B36" s="11">
        <f>[32]Janeiro!$J$5</f>
        <v>35.28</v>
      </c>
      <c r="C36" s="11">
        <f>[32]Janeiro!$J$6</f>
        <v>48.6</v>
      </c>
      <c r="D36" s="11">
        <f>[32]Janeiro!$J$7</f>
        <v>33.119999999999997</v>
      </c>
      <c r="E36" s="11">
        <f>[32]Janeiro!$J$8</f>
        <v>53.28</v>
      </c>
      <c r="F36" s="11">
        <f>[32]Janeiro!$J$9</f>
        <v>46.080000000000005</v>
      </c>
      <c r="G36" s="11">
        <f>[32]Janeiro!$J$10</f>
        <v>38.159999999999997</v>
      </c>
      <c r="H36" s="11">
        <f>[32]Janeiro!$J$11</f>
        <v>61.560000000000009</v>
      </c>
      <c r="I36" s="11">
        <f>[32]Janeiro!$J$12</f>
        <v>37.800000000000004</v>
      </c>
      <c r="J36" s="11">
        <f>[32]Janeiro!$J$13</f>
        <v>32.4</v>
      </c>
      <c r="K36" s="11">
        <f>[32]Janeiro!$J$14</f>
        <v>26.64</v>
      </c>
      <c r="L36" s="11">
        <f>[32]Janeiro!$J$15</f>
        <v>30.6</v>
      </c>
      <c r="M36" s="11">
        <f>[32]Janeiro!$J$16</f>
        <v>32.04</v>
      </c>
      <c r="N36" s="11">
        <f>[32]Janeiro!$J$17</f>
        <v>76.319999999999993</v>
      </c>
      <c r="O36" s="11">
        <f>[32]Janeiro!$J$18</f>
        <v>30.96</v>
      </c>
      <c r="P36" s="11">
        <f>[32]Janeiro!$J$19</f>
        <v>62.28</v>
      </c>
      <c r="Q36" s="11">
        <f>[32]Janeiro!$J$20</f>
        <v>36.72</v>
      </c>
      <c r="R36" s="11">
        <f>[32]Janeiro!$J$21</f>
        <v>32.76</v>
      </c>
      <c r="S36" s="11">
        <f>[32]Janeiro!$J$22</f>
        <v>38.880000000000003</v>
      </c>
      <c r="T36" s="11">
        <f>[32]Janeiro!$J$23</f>
        <v>32.76</v>
      </c>
      <c r="U36" s="11">
        <f>[32]Janeiro!$J$24</f>
        <v>22.32</v>
      </c>
      <c r="V36" s="11">
        <f>[32]Janeiro!$J$25</f>
        <v>34.56</v>
      </c>
      <c r="W36" s="11">
        <f>[32]Janeiro!$J$26</f>
        <v>20.52</v>
      </c>
      <c r="X36" s="11">
        <f>[32]Janeiro!$J$27</f>
        <v>38.880000000000003</v>
      </c>
      <c r="Y36" s="11">
        <f>[32]Janeiro!$J$28</f>
        <v>33.840000000000003</v>
      </c>
      <c r="Z36" s="11">
        <f>[32]Janeiro!$J$29</f>
        <v>42.12</v>
      </c>
      <c r="AA36" s="11">
        <f>[32]Janeiro!$J$30</f>
        <v>48.6</v>
      </c>
      <c r="AB36" s="11">
        <f>[32]Janeiro!$J$31</f>
        <v>55.800000000000004</v>
      </c>
      <c r="AC36" s="11">
        <f>[32]Janeiro!$J$32</f>
        <v>47.16</v>
      </c>
      <c r="AD36" s="11">
        <f>[32]Janeiro!$J$33</f>
        <v>32.76</v>
      </c>
      <c r="AE36" s="11">
        <f>[32]Janeiro!$J$34</f>
        <v>42.84</v>
      </c>
      <c r="AF36" s="11">
        <f>[32]Janeiro!$J$35</f>
        <v>33.480000000000004</v>
      </c>
      <c r="AG36" s="93">
        <f t="shared" si="14"/>
        <v>76.319999999999993</v>
      </c>
      <c r="AH36" s="116">
        <f t="shared" si="15"/>
        <v>39.971612903225811</v>
      </c>
      <c r="AK36" t="s">
        <v>47</v>
      </c>
    </row>
    <row r="37" spans="1:38" x14ac:dyDescent="0.2">
      <c r="A37" s="58" t="s">
        <v>14</v>
      </c>
      <c r="B37" s="11">
        <f>[33]Janeiro!$J$5</f>
        <v>36.72</v>
      </c>
      <c r="C37" s="11">
        <f>[33]Janeiro!$J$6</f>
        <v>29.16</v>
      </c>
      <c r="D37" s="11">
        <f>[33]Janeiro!$J$7</f>
        <v>30.6</v>
      </c>
      <c r="E37" s="11">
        <f>[33]Janeiro!$J$8</f>
        <v>30.240000000000002</v>
      </c>
      <c r="F37" s="11">
        <f>[33]Janeiro!$J$9</f>
        <v>36</v>
      </c>
      <c r="G37" s="11">
        <f>[33]Janeiro!$J$10</f>
        <v>32.04</v>
      </c>
      <c r="H37" s="11">
        <f>[33]Janeiro!$J$11</f>
        <v>37.800000000000004</v>
      </c>
      <c r="I37" s="11">
        <f>[33]Janeiro!$J$12</f>
        <v>30.96</v>
      </c>
      <c r="J37" s="11">
        <f>[33]Janeiro!$J$13</f>
        <v>43.56</v>
      </c>
      <c r="K37" s="11">
        <f>[33]Janeiro!$J$14</f>
        <v>36.36</v>
      </c>
      <c r="L37" s="11">
        <f>[33]Janeiro!$J$15</f>
        <v>30.240000000000002</v>
      </c>
      <c r="M37" s="11">
        <f>[33]Janeiro!$J$16</f>
        <v>25.2</v>
      </c>
      <c r="N37" s="11">
        <f>[33]Janeiro!$J$17</f>
        <v>37.440000000000005</v>
      </c>
      <c r="O37" s="11">
        <f>[33]Janeiro!$J$18</f>
        <v>30.6</v>
      </c>
      <c r="P37" s="11">
        <f>[33]Janeiro!$J$19</f>
        <v>22.32</v>
      </c>
      <c r="Q37" s="11">
        <f>[33]Janeiro!$J$20</f>
        <v>73.08</v>
      </c>
      <c r="R37" s="11">
        <f>[33]Janeiro!$J$21</f>
        <v>57.6</v>
      </c>
      <c r="S37" s="11">
        <f>[33]Janeiro!$J$22</f>
        <v>36</v>
      </c>
      <c r="T37" s="11">
        <f>[33]Janeiro!$J$23</f>
        <v>52.92</v>
      </c>
      <c r="U37" s="11">
        <f>[33]Janeiro!$J$24</f>
        <v>29.52</v>
      </c>
      <c r="V37" s="11">
        <f>[33]Janeiro!$J$25</f>
        <v>26.64</v>
      </c>
      <c r="W37" s="11">
        <f>[33]Janeiro!$J$26</f>
        <v>30.240000000000002</v>
      </c>
      <c r="X37" s="11">
        <f>[33]Janeiro!$J$27</f>
        <v>28.08</v>
      </c>
      <c r="Y37" s="11">
        <f>[33]Janeiro!$J$28</f>
        <v>55.440000000000005</v>
      </c>
      <c r="Z37" s="11">
        <f>[33]Janeiro!$J$29</f>
        <v>29.52</v>
      </c>
      <c r="AA37" s="11">
        <f>[33]Janeiro!$J$30</f>
        <v>59.4</v>
      </c>
      <c r="AB37" s="11">
        <f>[33]Janeiro!$J$31</f>
        <v>44.28</v>
      </c>
      <c r="AC37" s="11">
        <f>[33]Janeiro!$J$32</f>
        <v>39.96</v>
      </c>
      <c r="AD37" s="11">
        <f>[33]Janeiro!$J$33</f>
        <v>34.56</v>
      </c>
      <c r="AE37" s="11">
        <f>[33]Janeiro!$J$34</f>
        <v>40.680000000000007</v>
      </c>
      <c r="AF37" s="11">
        <f>[33]Janeiro!$J$35</f>
        <v>35.28</v>
      </c>
      <c r="AG37" s="15">
        <f t="shared" ref="AG37:AG38" si="16">MAX(B37:AF37)</f>
        <v>73.08</v>
      </c>
      <c r="AH37" s="126">
        <f t="shared" ref="AH37:AH38" si="17">AVERAGE(B37:AF37)</f>
        <v>37.498064516129034</v>
      </c>
    </row>
    <row r="38" spans="1:38" x14ac:dyDescent="0.2">
      <c r="A38" s="58" t="s">
        <v>174</v>
      </c>
      <c r="B38" s="11">
        <f>[34]Janeiro!$J$5</f>
        <v>41.4</v>
      </c>
      <c r="C38" s="11">
        <f>[34]Janeiro!$J$6</f>
        <v>18.36</v>
      </c>
      <c r="D38" s="11">
        <f>[34]Janeiro!$J$7</f>
        <v>14.76</v>
      </c>
      <c r="E38" s="11">
        <f>[34]Janeiro!$J$8</f>
        <v>57.6</v>
      </c>
      <c r="F38" s="11">
        <f>[34]Janeiro!$J$9</f>
        <v>30.6</v>
      </c>
      <c r="G38" s="11">
        <f>[34]Janeiro!$J$10</f>
        <v>38.880000000000003</v>
      </c>
      <c r="H38" s="11">
        <f>[34]Janeiro!$J$11</f>
        <v>54.72</v>
      </c>
      <c r="I38" s="11">
        <f>[34]Janeiro!$J$12</f>
        <v>34.56</v>
      </c>
      <c r="J38" s="11">
        <f>[34]Janeiro!$J$13</f>
        <v>48.24</v>
      </c>
      <c r="K38" s="11">
        <f>[34]Janeiro!$J$14</f>
        <v>38.880000000000003</v>
      </c>
      <c r="L38" s="11">
        <f>[34]Janeiro!$J$15</f>
        <v>51.84</v>
      </c>
      <c r="M38" s="11">
        <f>[34]Janeiro!$J$16</f>
        <v>13.32</v>
      </c>
      <c r="N38" s="11">
        <f>[34]Janeiro!$J$17</f>
        <v>39.6</v>
      </c>
      <c r="O38" s="11">
        <f>[34]Janeiro!$J$18</f>
        <v>20.16</v>
      </c>
      <c r="P38" s="11">
        <f>[34]Janeiro!$J$19</f>
        <v>16.2</v>
      </c>
      <c r="Q38" s="11">
        <f>[34]Janeiro!$J$20</f>
        <v>58.32</v>
      </c>
      <c r="R38" s="11">
        <f>[34]Janeiro!$J$21</f>
        <v>70.56</v>
      </c>
      <c r="S38" s="11">
        <f>[34]Janeiro!$J$22</f>
        <v>32.76</v>
      </c>
      <c r="T38" s="11">
        <f>[34]Janeiro!$J$23</f>
        <v>39.24</v>
      </c>
      <c r="U38" s="11">
        <f>[34]Janeiro!$J$24</f>
        <v>33.119999999999997</v>
      </c>
      <c r="V38" s="11">
        <f>[34]Janeiro!$J$25</f>
        <v>42.84</v>
      </c>
      <c r="W38" s="11">
        <f>[34]Janeiro!$J$26</f>
        <v>14.04</v>
      </c>
      <c r="X38" s="11">
        <f>[34]Janeiro!$J$27</f>
        <v>60.12</v>
      </c>
      <c r="Y38" s="11">
        <f>[34]Janeiro!$J$28</f>
        <v>45.72</v>
      </c>
      <c r="Z38" s="11">
        <f>[34]Janeiro!$J$29</f>
        <v>44.28</v>
      </c>
      <c r="AA38" s="11">
        <f>[34]Janeiro!$J$30</f>
        <v>27.36</v>
      </c>
      <c r="AB38" s="11">
        <f>[34]Janeiro!$J$31</f>
        <v>37.800000000000004</v>
      </c>
      <c r="AC38" s="11">
        <f>[34]Janeiro!$J$32</f>
        <v>31.680000000000003</v>
      </c>
      <c r="AD38" s="11">
        <f>[34]Janeiro!$J$33</f>
        <v>38.159999999999997</v>
      </c>
      <c r="AE38" s="11">
        <f>[34]Janeiro!$J$34</f>
        <v>55.800000000000004</v>
      </c>
      <c r="AF38" s="11">
        <f>[34]Janeiro!$J$35</f>
        <v>12.6</v>
      </c>
      <c r="AG38" s="93">
        <f t="shared" si="16"/>
        <v>70.56</v>
      </c>
      <c r="AH38" s="116">
        <f t="shared" si="17"/>
        <v>37.532903225806457</v>
      </c>
      <c r="AK38" t="s">
        <v>47</v>
      </c>
    </row>
    <row r="39" spans="1:38" x14ac:dyDescent="0.2">
      <c r="A39" s="58" t="s">
        <v>15</v>
      </c>
      <c r="B39" s="11">
        <f>[35]Janeiro!$J$5</f>
        <v>30.6</v>
      </c>
      <c r="C39" s="11">
        <f>[35]Janeiro!$J$6</f>
        <v>33.840000000000003</v>
      </c>
      <c r="D39" s="11">
        <f>[35]Janeiro!$J$7</f>
        <v>47.88</v>
      </c>
      <c r="E39" s="11">
        <f>[35]Janeiro!$J$8</f>
        <v>42.12</v>
      </c>
      <c r="F39" s="11">
        <f>[35]Janeiro!$J$9</f>
        <v>33.480000000000004</v>
      </c>
      <c r="G39" s="11">
        <f>[35]Janeiro!$J$10</f>
        <v>35.64</v>
      </c>
      <c r="H39" s="11">
        <f>[35]Janeiro!$J$11</f>
        <v>46.440000000000005</v>
      </c>
      <c r="I39" s="11">
        <f>[35]Janeiro!$J$12</f>
        <v>37.800000000000004</v>
      </c>
      <c r="J39" s="11">
        <f>[35]Janeiro!$J$13</f>
        <v>35.28</v>
      </c>
      <c r="K39" s="11">
        <f>[35]Janeiro!$J$14</f>
        <v>37.800000000000004</v>
      </c>
      <c r="L39" s="11">
        <f>[35]Janeiro!$J$15</f>
        <v>38.519999999999996</v>
      </c>
      <c r="M39" s="11">
        <f>[35]Janeiro!$J$16</f>
        <v>30.96</v>
      </c>
      <c r="N39" s="11">
        <f>[35]Janeiro!$J$17</f>
        <v>42.84</v>
      </c>
      <c r="O39" s="11">
        <f>[35]Janeiro!$J$18</f>
        <v>26.64</v>
      </c>
      <c r="P39" s="11">
        <f>[35]Janeiro!$J$19</f>
        <v>50.04</v>
      </c>
      <c r="Q39" s="11">
        <f>[35]Janeiro!$J$20</f>
        <v>36.36</v>
      </c>
      <c r="R39" s="11">
        <f>[35]Janeiro!$J$21</f>
        <v>28.8</v>
      </c>
      <c r="S39" s="11">
        <f>[35]Janeiro!$J$22</f>
        <v>42.12</v>
      </c>
      <c r="T39" s="11">
        <f>[35]Janeiro!$J$23</f>
        <v>27.720000000000002</v>
      </c>
      <c r="U39" s="11">
        <f>[35]Janeiro!$J$24</f>
        <v>25.92</v>
      </c>
      <c r="V39" s="11">
        <f>[35]Janeiro!$J$25</f>
        <v>32.4</v>
      </c>
      <c r="W39" s="11">
        <f>[35]Janeiro!$J$26</f>
        <v>32.04</v>
      </c>
      <c r="X39" s="11">
        <f>[35]Janeiro!$J$27</f>
        <v>28.8</v>
      </c>
      <c r="Y39" s="11">
        <f>[35]Janeiro!$J$28</f>
        <v>43.92</v>
      </c>
      <c r="Z39" s="11">
        <f>[35]Janeiro!$J$29</f>
        <v>23.400000000000002</v>
      </c>
      <c r="AA39" s="11">
        <f>[35]Janeiro!$J$30</f>
        <v>43.92</v>
      </c>
      <c r="AB39" s="11">
        <f>[35]Janeiro!$J$31</f>
        <v>37.440000000000005</v>
      </c>
      <c r="AC39" s="11">
        <f>[35]Janeiro!$J$32</f>
        <v>46.440000000000005</v>
      </c>
      <c r="AD39" s="11">
        <f>[35]Janeiro!$J$33</f>
        <v>32.4</v>
      </c>
      <c r="AE39" s="11">
        <f>[35]Janeiro!$J$34</f>
        <v>40.32</v>
      </c>
      <c r="AF39" s="11">
        <f>[35]Janeiro!$J$35</f>
        <v>36.36</v>
      </c>
      <c r="AG39" s="15">
        <f t="shared" ref="AG39:AG41" si="18">MAX(B39:AF39)</f>
        <v>50.04</v>
      </c>
      <c r="AH39" s="126">
        <f t="shared" ref="AH39:AH41" si="19">AVERAGE(B39:AF39)</f>
        <v>36.394838709677416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[36]Janeiro!$J$5</f>
        <v>25.56</v>
      </c>
      <c r="C40" s="11">
        <f>[36]Janeiro!$J$6</f>
        <v>36.36</v>
      </c>
      <c r="D40" s="11">
        <f>[36]Janeiro!$J$7</f>
        <v>35.28</v>
      </c>
      <c r="E40" s="11">
        <f>[36]Janeiro!$J$8</f>
        <v>30.6</v>
      </c>
      <c r="F40" s="11">
        <f>[36]Janeiro!$J$9</f>
        <v>33.119999999999997</v>
      </c>
      <c r="G40" s="11">
        <f>[36]Janeiro!$J$10</f>
        <v>51.480000000000004</v>
      </c>
      <c r="H40" s="11">
        <f>[36]Janeiro!$J$11</f>
        <v>36.72</v>
      </c>
      <c r="I40" s="11">
        <f>[36]Janeiro!$J$12</f>
        <v>37.080000000000005</v>
      </c>
      <c r="J40" s="11">
        <f>[36]Janeiro!$J$13</f>
        <v>44.64</v>
      </c>
      <c r="K40" s="11">
        <f>[36]Janeiro!$J$14</f>
        <v>50.4</v>
      </c>
      <c r="L40" s="11">
        <f>[36]Janeiro!$J$15</f>
        <v>30.6</v>
      </c>
      <c r="M40" s="11">
        <f>[36]Janeiro!$J$16</f>
        <v>59.760000000000005</v>
      </c>
      <c r="N40" s="11">
        <f>[36]Janeiro!$J$17</f>
        <v>38.159999999999997</v>
      </c>
      <c r="O40" s="11">
        <f>[36]Janeiro!$J$18</f>
        <v>39.24</v>
      </c>
      <c r="P40" s="11">
        <f>[36]Janeiro!$J$19</f>
        <v>43.92</v>
      </c>
      <c r="Q40" s="11">
        <f>[36]Janeiro!$J$20</f>
        <v>41.04</v>
      </c>
      <c r="R40" s="11">
        <f>[36]Janeiro!$J$21</f>
        <v>39.6</v>
      </c>
      <c r="S40" s="11">
        <f>[36]Janeiro!$J$22</f>
        <v>33.480000000000004</v>
      </c>
      <c r="T40" s="11">
        <f>[36]Janeiro!$J$23</f>
        <v>30.240000000000002</v>
      </c>
      <c r="U40" s="11">
        <f>[36]Janeiro!$J$24</f>
        <v>27.36</v>
      </c>
      <c r="V40" s="11">
        <f>[36]Janeiro!$J$25</f>
        <v>30.6</v>
      </c>
      <c r="W40" s="11">
        <f>[36]Janeiro!$J$26</f>
        <v>31.680000000000003</v>
      </c>
      <c r="X40" s="11">
        <f>[36]Janeiro!$J$27</f>
        <v>33.840000000000003</v>
      </c>
      <c r="Y40" s="11">
        <f>[36]Janeiro!$J$28</f>
        <v>36</v>
      </c>
      <c r="Z40" s="11">
        <f>[36]Janeiro!$J$29</f>
        <v>37.080000000000005</v>
      </c>
      <c r="AA40" s="11">
        <f>[36]Janeiro!$J$30</f>
        <v>25.56</v>
      </c>
      <c r="AB40" s="11">
        <f>[36]Janeiro!$J$31</f>
        <v>25.2</v>
      </c>
      <c r="AC40" s="11">
        <f>[36]Janeiro!$J$32</f>
        <v>58.32</v>
      </c>
      <c r="AD40" s="11">
        <f>[36]Janeiro!$J$33</f>
        <v>43.92</v>
      </c>
      <c r="AE40" s="11">
        <f>[36]Janeiro!$J$34</f>
        <v>43.92</v>
      </c>
      <c r="AF40" s="11">
        <f>[36]Janeiro!$J$35</f>
        <v>34.92</v>
      </c>
      <c r="AG40" s="15">
        <f t="shared" si="18"/>
        <v>59.760000000000005</v>
      </c>
      <c r="AH40" s="126">
        <f t="shared" si="19"/>
        <v>37.602580645161297</v>
      </c>
      <c r="AL40" t="s">
        <v>47</v>
      </c>
    </row>
    <row r="41" spans="1:38" x14ac:dyDescent="0.2">
      <c r="A41" s="58" t="s">
        <v>175</v>
      </c>
      <c r="B41" s="11">
        <f>[37]Janeiro!$J$5</f>
        <v>47.16</v>
      </c>
      <c r="C41" s="11">
        <f>[37]Janeiro!$J$6</f>
        <v>57.6</v>
      </c>
      <c r="D41" s="11">
        <f>[37]Janeiro!$J$7</f>
        <v>36.36</v>
      </c>
      <c r="E41" s="11">
        <f>[37]Janeiro!$J$8</f>
        <v>43.56</v>
      </c>
      <c r="F41" s="11">
        <f>[37]Janeiro!$J$9</f>
        <v>28.8</v>
      </c>
      <c r="G41" s="11">
        <f>[37]Janeiro!$J$10</f>
        <v>38.880000000000003</v>
      </c>
      <c r="H41" s="11">
        <f>[37]Janeiro!$J$11</f>
        <v>43.2</v>
      </c>
      <c r="I41" s="11">
        <f>[37]Janeiro!$J$12</f>
        <v>46.080000000000005</v>
      </c>
      <c r="J41" s="11">
        <f>[37]Janeiro!$J$13</f>
        <v>59.04</v>
      </c>
      <c r="K41" s="11">
        <f>[37]Janeiro!$J$14</f>
        <v>27</v>
      </c>
      <c r="L41" s="11">
        <f>[37]Janeiro!$J$15</f>
        <v>42.480000000000004</v>
      </c>
      <c r="M41" s="11">
        <f>[37]Janeiro!$J$16</f>
        <v>39.96</v>
      </c>
      <c r="N41" s="11">
        <f>[37]Janeiro!$J$17</f>
        <v>39.6</v>
      </c>
      <c r="O41" s="11">
        <f>[37]Janeiro!$J$18</f>
        <v>29.52</v>
      </c>
      <c r="P41" s="11">
        <f>[37]Janeiro!$J$19</f>
        <v>47.16</v>
      </c>
      <c r="Q41" s="11">
        <f>[37]Janeiro!$J$20</f>
        <v>39.6</v>
      </c>
      <c r="R41" s="11">
        <f>[37]Janeiro!$J$21</f>
        <v>36.72</v>
      </c>
      <c r="S41" s="11">
        <f>[37]Janeiro!$J$22</f>
        <v>38.159999999999997</v>
      </c>
      <c r="T41" s="11">
        <f>[37]Janeiro!$J$23</f>
        <v>47.16</v>
      </c>
      <c r="U41" s="11">
        <f>[37]Janeiro!$J$24</f>
        <v>35.64</v>
      </c>
      <c r="V41" s="11">
        <f>[37]Janeiro!$J$25</f>
        <v>26.64</v>
      </c>
      <c r="W41" s="11">
        <f>[37]Janeiro!$J$26</f>
        <v>21.240000000000002</v>
      </c>
      <c r="X41" s="11">
        <f>[37]Janeiro!$J$27</f>
        <v>27</v>
      </c>
      <c r="Y41" s="11">
        <f>[37]Janeiro!$J$28</f>
        <v>66.960000000000008</v>
      </c>
      <c r="Z41" s="11">
        <f>[37]Janeiro!$J$29</f>
        <v>23.759999999999998</v>
      </c>
      <c r="AA41" s="11">
        <f>[37]Janeiro!$J$30</f>
        <v>41.76</v>
      </c>
      <c r="AB41" s="11">
        <f>[37]Janeiro!$J$31</f>
        <v>48.24</v>
      </c>
      <c r="AC41" s="11">
        <f>[37]Janeiro!$J$32</f>
        <v>45</v>
      </c>
      <c r="AD41" s="11">
        <f>[37]Janeiro!$J$33</f>
        <v>29.16</v>
      </c>
      <c r="AE41" s="11">
        <f>[37]Janeiro!$J$34</f>
        <v>31.680000000000003</v>
      </c>
      <c r="AF41" s="11">
        <f>[37]Janeiro!$J$35</f>
        <v>39.24</v>
      </c>
      <c r="AG41" s="15">
        <f t="shared" si="18"/>
        <v>66.960000000000008</v>
      </c>
      <c r="AH41" s="126">
        <f t="shared" si="19"/>
        <v>39.495483870967746</v>
      </c>
    </row>
    <row r="42" spans="1:38" x14ac:dyDescent="0.2">
      <c r="A42" s="58" t="s">
        <v>17</v>
      </c>
      <c r="B42" s="11">
        <f>[38]Janeiro!$J$5</f>
        <v>25.92</v>
      </c>
      <c r="C42" s="11">
        <f>[38]Janeiro!$J$6</f>
        <v>42.12</v>
      </c>
      <c r="D42" s="11">
        <f>[38]Janeiro!$J$7</f>
        <v>44.28</v>
      </c>
      <c r="E42" s="11">
        <f>[38]Janeiro!$J$8</f>
        <v>40.680000000000007</v>
      </c>
      <c r="F42" s="11">
        <f>[38]Janeiro!$J$9</f>
        <v>38.880000000000003</v>
      </c>
      <c r="G42" s="11">
        <f>[38]Janeiro!$J$10</f>
        <v>39.24</v>
      </c>
      <c r="H42" s="11">
        <f>[38]Janeiro!$J$11</f>
        <v>67.680000000000007</v>
      </c>
      <c r="I42" s="11">
        <f>[38]Janeiro!$J$12</f>
        <v>28.08</v>
      </c>
      <c r="J42" s="11">
        <f>[38]Janeiro!$J$13</f>
        <v>68.039999999999992</v>
      </c>
      <c r="K42" s="11">
        <f>[38]Janeiro!$J$14</f>
        <v>56.519999999999996</v>
      </c>
      <c r="L42" s="11">
        <f>[38]Janeiro!$J$15</f>
        <v>24.12</v>
      </c>
      <c r="M42" s="11">
        <f>[38]Janeiro!$J$16</f>
        <v>56.519999999999996</v>
      </c>
      <c r="N42" s="11">
        <f>[38]Janeiro!$J$17</f>
        <v>64.08</v>
      </c>
      <c r="O42" s="11">
        <f>[38]Janeiro!$J$18</f>
        <v>54.36</v>
      </c>
      <c r="P42" s="11">
        <f>[38]Janeiro!$J$19</f>
        <v>67.319999999999993</v>
      </c>
      <c r="Q42" s="11">
        <f>[38]Janeiro!$J$20</f>
        <v>28.44</v>
      </c>
      <c r="R42" s="11">
        <f>[38]Janeiro!$J$21</f>
        <v>25.2</v>
      </c>
      <c r="S42" s="11">
        <f>[38]Janeiro!$J$22</f>
        <v>64.8</v>
      </c>
      <c r="T42" s="11">
        <f>[38]Janeiro!$J$23</f>
        <v>33.119999999999997</v>
      </c>
      <c r="U42" s="11">
        <f>[38]Janeiro!$J$24</f>
        <v>20.88</v>
      </c>
      <c r="V42" s="11">
        <f>[38]Janeiro!$J$25</f>
        <v>25.2</v>
      </c>
      <c r="W42" s="11">
        <f>[38]Janeiro!$J$26</f>
        <v>21.240000000000002</v>
      </c>
      <c r="X42" s="11">
        <f>[38]Janeiro!$J$27</f>
        <v>28.08</v>
      </c>
      <c r="Y42" s="11">
        <f>[38]Janeiro!$J$28</f>
        <v>38.880000000000003</v>
      </c>
      <c r="Z42" s="11">
        <f>[38]Janeiro!$J$29</f>
        <v>25.56</v>
      </c>
      <c r="AA42" s="11">
        <f>[38]Janeiro!$J$30</f>
        <v>52.92</v>
      </c>
      <c r="AB42" s="11">
        <f>[38]Janeiro!$J$31</f>
        <v>54.36</v>
      </c>
      <c r="AC42" s="11">
        <f>[38]Janeiro!$J$32</f>
        <v>47.16</v>
      </c>
      <c r="AD42" s="11">
        <f>[38]Janeiro!$J$33</f>
        <v>55.440000000000005</v>
      </c>
      <c r="AE42" s="11">
        <f>[38]Janeiro!$J$34</f>
        <v>59.4</v>
      </c>
      <c r="AF42" s="11">
        <f>[38]Janeiro!$J$35</f>
        <v>21.240000000000002</v>
      </c>
      <c r="AG42" s="15">
        <f t="shared" ref="AG42:AG43" si="20">MAX(B42:AF42)</f>
        <v>68.039999999999992</v>
      </c>
      <c r="AH42" s="126">
        <f t="shared" ref="AH42:AH43" si="21">AVERAGE(B42:AF42)</f>
        <v>42.572903225806456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[39]Janeiro!$J$5</f>
        <v>45</v>
      </c>
      <c r="C43" s="11">
        <f>[39]Janeiro!$J$6</f>
        <v>31.680000000000003</v>
      </c>
      <c r="D43" s="11">
        <f>[39]Janeiro!$J$7</f>
        <v>48.6</v>
      </c>
      <c r="E43" s="11">
        <f>[39]Janeiro!$J$8</f>
        <v>38.880000000000003</v>
      </c>
      <c r="F43" s="11">
        <f>[39]Janeiro!$J$9</f>
        <v>41.4</v>
      </c>
      <c r="G43" s="11">
        <f>[39]Janeiro!$J$10</f>
        <v>39.24</v>
      </c>
      <c r="H43" s="11">
        <f>[39]Janeiro!$J$11</f>
        <v>46.440000000000005</v>
      </c>
      <c r="I43" s="11">
        <f>[39]Janeiro!$J$12</f>
        <v>28.08</v>
      </c>
      <c r="J43" s="11">
        <f>[39]Janeiro!$J$13</f>
        <v>32.4</v>
      </c>
      <c r="K43" s="11">
        <f>[39]Janeiro!$J$14</f>
        <v>30.96</v>
      </c>
      <c r="L43" s="11">
        <f>[39]Janeiro!$J$15</f>
        <v>87.84</v>
      </c>
      <c r="M43" s="11">
        <f>[39]Janeiro!$J$16</f>
        <v>46.080000000000005</v>
      </c>
      <c r="N43" s="11">
        <f>[39]Janeiro!$J$17</f>
        <v>27.720000000000002</v>
      </c>
      <c r="O43" s="11">
        <f>[39]Janeiro!$J$18</f>
        <v>48.6</v>
      </c>
      <c r="P43" s="11">
        <f>[39]Janeiro!$J$19</f>
        <v>60.480000000000004</v>
      </c>
      <c r="Q43" s="11">
        <f>[39]Janeiro!$J$20</f>
        <v>42.84</v>
      </c>
      <c r="R43" s="11">
        <f>[39]Janeiro!$J$21</f>
        <v>37.800000000000004</v>
      </c>
      <c r="S43" s="11">
        <f>[39]Janeiro!$J$22</f>
        <v>42.84</v>
      </c>
      <c r="T43" s="11">
        <f>[39]Janeiro!$J$23</f>
        <v>44.64</v>
      </c>
      <c r="U43" s="11">
        <f>[39]Janeiro!$J$24</f>
        <v>28.8</v>
      </c>
      <c r="V43" s="11">
        <f>[39]Janeiro!$J$25</f>
        <v>28.08</v>
      </c>
      <c r="W43" s="11">
        <f>[39]Janeiro!$J$26</f>
        <v>17.28</v>
      </c>
      <c r="X43" s="11">
        <f>[39]Janeiro!$J$27</f>
        <v>30.96</v>
      </c>
      <c r="Y43" s="11">
        <f>[39]Janeiro!$J$28</f>
        <v>52.2</v>
      </c>
      <c r="Z43" s="11">
        <f>[39]Janeiro!$J$29</f>
        <v>43.2</v>
      </c>
      <c r="AA43" s="11">
        <f>[39]Janeiro!$J$30</f>
        <v>46.440000000000005</v>
      </c>
      <c r="AB43" s="11">
        <f>[39]Janeiro!$J$31</f>
        <v>57.960000000000008</v>
      </c>
      <c r="AC43" s="11">
        <f>[39]Janeiro!$J$32</f>
        <v>33.119999999999997</v>
      </c>
      <c r="AD43" s="11">
        <f>[39]Janeiro!$J$33</f>
        <v>40.32</v>
      </c>
      <c r="AE43" s="11">
        <f>[39]Janeiro!$J$34</f>
        <v>49.32</v>
      </c>
      <c r="AF43" s="11">
        <f>[39]Janeiro!$J$35</f>
        <v>30.96</v>
      </c>
      <c r="AG43" s="93">
        <f t="shared" si="20"/>
        <v>87.84</v>
      </c>
      <c r="AH43" s="116">
        <f t="shared" si="21"/>
        <v>41.295483870967743</v>
      </c>
      <c r="AK43" t="s">
        <v>47</v>
      </c>
    </row>
    <row r="44" spans="1:38" x14ac:dyDescent="0.2">
      <c r="A44" s="58" t="s">
        <v>18</v>
      </c>
      <c r="B44" s="11">
        <f>[40]Janeiro!$J$5</f>
        <v>40.32</v>
      </c>
      <c r="C44" s="11">
        <f>[40]Janeiro!$J$6</f>
        <v>38.519999999999996</v>
      </c>
      <c r="D44" s="11">
        <f>[40]Janeiro!$J$7</f>
        <v>35.64</v>
      </c>
      <c r="E44" s="11">
        <f>[40]Janeiro!$J$8</f>
        <v>34.200000000000003</v>
      </c>
      <c r="F44" s="11">
        <f>[40]Janeiro!$J$9</f>
        <v>30.96</v>
      </c>
      <c r="G44" s="11">
        <f>[40]Janeiro!$J$10</f>
        <v>37.440000000000005</v>
      </c>
      <c r="H44" s="11">
        <f>[40]Janeiro!$J$11</f>
        <v>44.28</v>
      </c>
      <c r="I44" s="11">
        <f>[40]Janeiro!$J$12</f>
        <v>30.6</v>
      </c>
      <c r="J44" s="11">
        <f>[40]Janeiro!$J$13</f>
        <v>38.519999999999996</v>
      </c>
      <c r="K44" s="11">
        <f>[40]Janeiro!$J$14</f>
        <v>33.840000000000003</v>
      </c>
      <c r="L44" s="11">
        <f>[40]Janeiro!$J$15</f>
        <v>31.680000000000003</v>
      </c>
      <c r="M44" s="11">
        <f>[40]Janeiro!$J$16</f>
        <v>21.6</v>
      </c>
      <c r="N44" s="11">
        <f>[40]Janeiro!$J$17</f>
        <v>34.200000000000003</v>
      </c>
      <c r="O44" s="11">
        <f>[40]Janeiro!$J$18</f>
        <v>33.840000000000003</v>
      </c>
      <c r="P44" s="11">
        <f>[40]Janeiro!$J$19</f>
        <v>38.519999999999996</v>
      </c>
      <c r="Q44" s="11">
        <f>[40]Janeiro!$J$20</f>
        <v>35.64</v>
      </c>
      <c r="R44" s="11">
        <f>[40]Janeiro!$J$21</f>
        <v>32.76</v>
      </c>
      <c r="S44" s="11">
        <f>[40]Janeiro!$J$22</f>
        <v>47.88</v>
      </c>
      <c r="T44" s="11">
        <f>[40]Janeiro!$J$23</f>
        <v>37.440000000000005</v>
      </c>
      <c r="U44" s="11">
        <f>[40]Janeiro!$J$24</f>
        <v>33.119999999999997</v>
      </c>
      <c r="V44" s="11">
        <f>[40]Janeiro!$J$25</f>
        <v>30.96</v>
      </c>
      <c r="W44" s="11">
        <f>[40]Janeiro!$J$26</f>
        <v>30.6</v>
      </c>
      <c r="X44" s="11">
        <f>[40]Janeiro!$J$27</f>
        <v>57.960000000000008</v>
      </c>
      <c r="Y44" s="11">
        <f>[40]Janeiro!$J$28</f>
        <v>41.76</v>
      </c>
      <c r="Z44" s="11">
        <f>[40]Janeiro!$J$29</f>
        <v>40.32</v>
      </c>
      <c r="AA44" s="11">
        <f>[40]Janeiro!$J$30</f>
        <v>71.28</v>
      </c>
      <c r="AB44" s="11">
        <f>[40]Janeiro!$J$31</f>
        <v>47.519999999999996</v>
      </c>
      <c r="AC44" s="11">
        <f>[40]Janeiro!$J$32</f>
        <v>45</v>
      </c>
      <c r="AD44" s="11">
        <f>[40]Janeiro!$J$33</f>
        <v>27.36</v>
      </c>
      <c r="AE44" s="11">
        <f>[40]Janeiro!$J$34</f>
        <v>33.480000000000004</v>
      </c>
      <c r="AF44" s="11">
        <f>[40]Janeiro!$J$35</f>
        <v>30.6</v>
      </c>
      <c r="AG44" s="15">
        <f t="shared" ref="AG44:AG45" si="22">MAX(B44:AF44)</f>
        <v>71.28</v>
      </c>
      <c r="AH44" s="126">
        <f t="shared" ref="AH44:AH45" si="23">AVERAGE(B44:AF44)</f>
        <v>37.672258064516136</v>
      </c>
      <c r="AK44" t="s">
        <v>47</v>
      </c>
    </row>
    <row r="45" spans="1:38" x14ac:dyDescent="0.2">
      <c r="A45" s="58" t="s">
        <v>162</v>
      </c>
      <c r="B45" s="11">
        <f>[41]Janeiro!$J$5</f>
        <v>39.96</v>
      </c>
      <c r="C45" s="11">
        <f>[41]Janeiro!$J$6</f>
        <v>34.92</v>
      </c>
      <c r="D45" s="11">
        <f>[41]Janeiro!$J$7</f>
        <v>34.92</v>
      </c>
      <c r="E45" s="11">
        <f>[41]Janeiro!$J$8</f>
        <v>32.76</v>
      </c>
      <c r="F45" s="11">
        <f>[41]Janeiro!$J$9</f>
        <v>38.159999999999997</v>
      </c>
      <c r="G45" s="11">
        <f>[41]Janeiro!$J$10</f>
        <v>56.88</v>
      </c>
      <c r="H45" s="11">
        <f>[41]Janeiro!$J$11</f>
        <v>37.080000000000005</v>
      </c>
      <c r="I45" s="11">
        <f>[41]Janeiro!$J$12</f>
        <v>36.72</v>
      </c>
      <c r="J45" s="11">
        <f>[41]Janeiro!$J$13</f>
        <v>48.96</v>
      </c>
      <c r="K45" s="11">
        <f>[41]Janeiro!$J$14</f>
        <v>34.200000000000003</v>
      </c>
      <c r="L45" s="11">
        <f>[41]Janeiro!$J$15</f>
        <v>28.44</v>
      </c>
      <c r="M45" s="11">
        <f>[41]Janeiro!$J$16</f>
        <v>42.12</v>
      </c>
      <c r="N45" s="11">
        <f>[41]Janeiro!$J$17</f>
        <v>42.84</v>
      </c>
      <c r="O45" s="11">
        <f>[41]Janeiro!$J$18</f>
        <v>21.6</v>
      </c>
      <c r="P45" s="11">
        <f>[41]Janeiro!$J$19</f>
        <v>36.36</v>
      </c>
      <c r="Q45" s="11">
        <f>[41]Janeiro!$J$20</f>
        <v>34.92</v>
      </c>
      <c r="R45" s="11">
        <f>[41]Janeiro!$J$21</f>
        <v>29.880000000000003</v>
      </c>
      <c r="S45" s="11">
        <f>[41]Janeiro!$J$22</f>
        <v>23.040000000000003</v>
      </c>
      <c r="T45" s="11">
        <f>[41]Janeiro!$J$23</f>
        <v>40.680000000000007</v>
      </c>
      <c r="U45" s="11">
        <f>[41]Janeiro!$J$24</f>
        <v>36.36</v>
      </c>
      <c r="V45" s="11">
        <f>[41]Janeiro!$J$25</f>
        <v>39.96</v>
      </c>
      <c r="W45" s="11">
        <f>[41]Janeiro!$J$26</f>
        <v>23.040000000000003</v>
      </c>
      <c r="X45" s="11">
        <f>[41]Janeiro!$J$27</f>
        <v>23.759999999999998</v>
      </c>
      <c r="Y45" s="11">
        <f>[41]Janeiro!$J$28</f>
        <v>55.440000000000005</v>
      </c>
      <c r="Z45" s="11">
        <f>[41]Janeiro!$J$29</f>
        <v>35.64</v>
      </c>
      <c r="AA45" s="11">
        <f>[41]Janeiro!$J$30</f>
        <v>45.72</v>
      </c>
      <c r="AB45" s="11">
        <f>[41]Janeiro!$J$31</f>
        <v>49.680000000000007</v>
      </c>
      <c r="AC45" s="11">
        <f>[41]Janeiro!$J$32</f>
        <v>30.6</v>
      </c>
      <c r="AD45" s="11">
        <f>[41]Janeiro!$J$33</f>
        <v>25.2</v>
      </c>
      <c r="AE45" s="11">
        <f>[41]Janeiro!$J$34</f>
        <v>29.880000000000003</v>
      </c>
      <c r="AF45" s="11">
        <f>[41]Janeiro!$J$35</f>
        <v>25.56</v>
      </c>
      <c r="AG45" s="93">
        <f t="shared" si="22"/>
        <v>56.88</v>
      </c>
      <c r="AH45" s="116">
        <f t="shared" si="23"/>
        <v>35.976774193548387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[42]Janeiro!$J$5</f>
        <v>28.08</v>
      </c>
      <c r="C46" s="11">
        <f>[42]Janeiro!$J$6</f>
        <v>30.240000000000002</v>
      </c>
      <c r="D46" s="11">
        <f>[42]Janeiro!$J$7</f>
        <v>34.92</v>
      </c>
      <c r="E46" s="11">
        <f>[42]Janeiro!$J$8</f>
        <v>39.24</v>
      </c>
      <c r="F46" s="11">
        <f>[42]Janeiro!$J$9</f>
        <v>32.04</v>
      </c>
      <c r="G46" s="11">
        <f>[42]Janeiro!$J$10</f>
        <v>31.319999999999997</v>
      </c>
      <c r="H46" s="11">
        <f>[42]Janeiro!$J$11</f>
        <v>47.519999999999996</v>
      </c>
      <c r="I46" s="11">
        <f>[42]Janeiro!$J$12</f>
        <v>41.04</v>
      </c>
      <c r="J46" s="11">
        <f>[42]Janeiro!$J$13</f>
        <v>41.04</v>
      </c>
      <c r="K46" s="11">
        <f>[42]Janeiro!$J$14</f>
        <v>37.080000000000005</v>
      </c>
      <c r="L46" s="11">
        <f>[42]Janeiro!$J$15</f>
        <v>35.64</v>
      </c>
      <c r="M46" s="11">
        <f>[42]Janeiro!$J$16</f>
        <v>31.319999999999997</v>
      </c>
      <c r="N46" s="11">
        <f>[42]Janeiro!$J$17</f>
        <v>62.28</v>
      </c>
      <c r="O46" s="11">
        <f>[42]Janeiro!$J$18</f>
        <v>35.64</v>
      </c>
      <c r="P46" s="11">
        <f>[42]Janeiro!$J$19</f>
        <v>49.32</v>
      </c>
      <c r="Q46" s="11">
        <f>[42]Janeiro!$J$20</f>
        <v>31.319999999999997</v>
      </c>
      <c r="R46" s="11">
        <f>[42]Janeiro!$J$21</f>
        <v>35.64</v>
      </c>
      <c r="S46" s="11">
        <f>[42]Janeiro!$J$22</f>
        <v>35.64</v>
      </c>
      <c r="T46" s="11">
        <f>[42]Janeiro!$J$23</f>
        <v>30.96</v>
      </c>
      <c r="U46" s="11">
        <f>[42]Janeiro!$J$24</f>
        <v>25.2</v>
      </c>
      <c r="V46" s="11">
        <f>[42]Janeiro!$J$25</f>
        <v>39.24</v>
      </c>
      <c r="W46" s="11">
        <f>[42]Janeiro!$J$26</f>
        <v>26.64</v>
      </c>
      <c r="X46" s="11">
        <f>[42]Janeiro!$J$27</f>
        <v>27</v>
      </c>
      <c r="Y46" s="11">
        <f>[42]Janeiro!$J$28</f>
        <v>46.800000000000004</v>
      </c>
      <c r="Z46" s="11">
        <f>[42]Janeiro!$J$29</f>
        <v>21.6</v>
      </c>
      <c r="AA46" s="11">
        <f>[42]Janeiro!$J$30</f>
        <v>32.4</v>
      </c>
      <c r="AB46" s="11">
        <f>[42]Janeiro!$J$31</f>
        <v>38.159999999999997</v>
      </c>
      <c r="AC46" s="11">
        <f>[42]Janeiro!$J$32</f>
        <v>52.56</v>
      </c>
      <c r="AD46" s="11">
        <f>[42]Janeiro!$J$33</f>
        <v>37.080000000000005</v>
      </c>
      <c r="AE46" s="11">
        <f>[42]Janeiro!$J$34</f>
        <v>41.04</v>
      </c>
      <c r="AF46" s="11">
        <f>[42]Janeiro!$J$35</f>
        <v>35.28</v>
      </c>
      <c r="AG46" s="15">
        <f t="shared" ref="AG46:AG49" si="24">MAX(B46:AF46)</f>
        <v>62.28</v>
      </c>
      <c r="AH46" s="126">
        <f t="shared" ref="AH46" si="25">AVERAGE(B46:AF46)</f>
        <v>36.557419354838707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[43]Janeiro!$J$5</f>
        <v>25.92</v>
      </c>
      <c r="C47" s="11">
        <f>[43]Janeiro!$J$6</f>
        <v>36</v>
      </c>
      <c r="D47" s="11">
        <f>[43]Janeiro!$J$7</f>
        <v>41.76</v>
      </c>
      <c r="E47" s="11">
        <f>[43]Janeiro!$J$8</f>
        <v>35.64</v>
      </c>
      <c r="F47" s="11">
        <f>[43]Janeiro!$J$9</f>
        <v>22.32</v>
      </c>
      <c r="G47" s="11">
        <f>[43]Janeiro!$J$10</f>
        <v>43.2</v>
      </c>
      <c r="H47" s="11">
        <f>[43]Janeiro!$J$11</f>
        <v>41.04</v>
      </c>
      <c r="I47" s="11">
        <f>[43]Janeiro!$J$12</f>
        <v>31.680000000000003</v>
      </c>
      <c r="J47" s="11">
        <f>[43]Janeiro!$J$13</f>
        <v>38.519999999999996</v>
      </c>
      <c r="K47" s="11">
        <f>[43]Janeiro!$J$14</f>
        <v>30.96</v>
      </c>
      <c r="L47" s="11">
        <f>[43]Janeiro!$J$15</f>
        <v>35.28</v>
      </c>
      <c r="M47" s="11">
        <f>[43]Janeiro!$J$16</f>
        <v>57.960000000000008</v>
      </c>
      <c r="N47" s="11">
        <f>[43]Janeiro!$J$17</f>
        <v>26.64</v>
      </c>
      <c r="O47" s="11">
        <f>[43]Janeiro!$J$18</f>
        <v>39.96</v>
      </c>
      <c r="P47" s="11">
        <f>[43]Janeiro!$J$19</f>
        <v>30.96</v>
      </c>
      <c r="Q47" s="11">
        <f>[43]Janeiro!$J$20</f>
        <v>26.28</v>
      </c>
      <c r="R47" s="11">
        <f>[43]Janeiro!$J$21</f>
        <v>30.6</v>
      </c>
      <c r="S47" s="11">
        <f>[43]Janeiro!$J$22</f>
        <v>37.440000000000005</v>
      </c>
      <c r="T47" s="11">
        <f>[43]Janeiro!$J$23</f>
        <v>37.080000000000005</v>
      </c>
      <c r="U47" s="11">
        <f>[43]Janeiro!$J$24</f>
        <v>18.36</v>
      </c>
      <c r="V47" s="11">
        <f>[43]Janeiro!$J$25</f>
        <v>25.92</v>
      </c>
      <c r="W47" s="11">
        <f>[43]Janeiro!$J$26</f>
        <v>34.200000000000003</v>
      </c>
      <c r="X47" s="11">
        <f>[43]Janeiro!$J$27</f>
        <v>26.64</v>
      </c>
      <c r="Y47" s="11">
        <f>[43]Janeiro!$J$28</f>
        <v>36.36</v>
      </c>
      <c r="Z47" s="11">
        <f>[43]Janeiro!$J$29</f>
        <v>40.680000000000007</v>
      </c>
      <c r="AA47" s="11">
        <f>[43]Janeiro!$J$30</f>
        <v>35.28</v>
      </c>
      <c r="AB47" s="11">
        <f>[43]Janeiro!$J$31</f>
        <v>56.88</v>
      </c>
      <c r="AC47" s="11">
        <f>[43]Janeiro!$J$32</f>
        <v>51.12</v>
      </c>
      <c r="AD47" s="11">
        <f>[43]Janeiro!$J$33</f>
        <v>35.64</v>
      </c>
      <c r="AE47" s="11">
        <f>[43]Janeiro!$J$34</f>
        <v>33.840000000000003</v>
      </c>
      <c r="AF47" s="11">
        <f>[43]Janeiro!$J$35</f>
        <v>41.04</v>
      </c>
      <c r="AG47" s="15">
        <f t="shared" si="24"/>
        <v>57.960000000000008</v>
      </c>
      <c r="AH47" s="126">
        <f>AVERAGE(B47:AF47)</f>
        <v>35.651612903225811</v>
      </c>
      <c r="AK47" t="s">
        <v>47</v>
      </c>
    </row>
    <row r="48" spans="1:38" x14ac:dyDescent="0.2">
      <c r="A48" s="58" t="s">
        <v>44</v>
      </c>
      <c r="B48" s="11">
        <f>[44]Janeiro!$J$5</f>
        <v>29.880000000000003</v>
      </c>
      <c r="C48" s="11">
        <f>[44]Janeiro!$J$6</f>
        <v>35.64</v>
      </c>
      <c r="D48" s="11">
        <f>[44]Janeiro!$J$7</f>
        <v>34.200000000000003</v>
      </c>
      <c r="E48" s="11">
        <f>[44]Janeiro!$J$8</f>
        <v>37.440000000000005</v>
      </c>
      <c r="F48" s="11">
        <f>[44]Janeiro!$J$9</f>
        <v>38.159999999999997</v>
      </c>
      <c r="G48" s="11">
        <f>[44]Janeiro!$J$10</f>
        <v>41.04</v>
      </c>
      <c r="H48" s="11">
        <f>[44]Janeiro!$J$11</f>
        <v>59.4</v>
      </c>
      <c r="I48" s="11">
        <f>[44]Janeiro!$J$12</f>
        <v>35.28</v>
      </c>
      <c r="J48" s="11">
        <f>[44]Janeiro!$J$13</f>
        <v>52.56</v>
      </c>
      <c r="K48" s="11">
        <f>[44]Janeiro!$J$14</f>
        <v>55.800000000000004</v>
      </c>
      <c r="L48" s="11">
        <f>[44]Janeiro!$J$15</f>
        <v>62.28</v>
      </c>
      <c r="M48" s="11">
        <f>[44]Janeiro!$J$16</f>
        <v>25.2</v>
      </c>
      <c r="N48" s="11">
        <f>[44]Janeiro!$J$17</f>
        <v>59.760000000000005</v>
      </c>
      <c r="O48" s="11">
        <f>[44]Janeiro!$J$18</f>
        <v>46.080000000000005</v>
      </c>
      <c r="P48" s="11">
        <f>[44]Janeiro!$J$19</f>
        <v>30.6</v>
      </c>
      <c r="Q48" s="11">
        <f>[44]Janeiro!$J$20</f>
        <v>41.4</v>
      </c>
      <c r="R48" s="11">
        <f>[44]Janeiro!$J$21</f>
        <v>26.28</v>
      </c>
      <c r="S48" s="11">
        <f>[44]Janeiro!$J$22</f>
        <v>44.64</v>
      </c>
      <c r="T48" s="11">
        <f>[44]Janeiro!$J$23</f>
        <v>43.2</v>
      </c>
      <c r="U48" s="11">
        <f>[44]Janeiro!$J$24</f>
        <v>36</v>
      </c>
      <c r="V48" s="11">
        <f>[44]Janeiro!$J$25</f>
        <v>28.08</v>
      </c>
      <c r="W48" s="11">
        <f>[44]Janeiro!$J$26</f>
        <v>41.4</v>
      </c>
      <c r="X48" s="11">
        <f>[44]Janeiro!$J$27</f>
        <v>55.080000000000005</v>
      </c>
      <c r="Y48" s="11">
        <f>[44]Janeiro!$J$28</f>
        <v>51.84</v>
      </c>
      <c r="Z48" s="11">
        <f>[44]Janeiro!$J$29</f>
        <v>52.56</v>
      </c>
      <c r="AA48" s="11">
        <f>[44]Janeiro!$J$30</f>
        <v>42.12</v>
      </c>
      <c r="AB48" s="11">
        <f>[44]Janeiro!$J$31</f>
        <v>45.36</v>
      </c>
      <c r="AC48" s="11">
        <f>[44]Janeiro!$J$32</f>
        <v>46.080000000000005</v>
      </c>
      <c r="AD48" s="11">
        <f>[44]Janeiro!$J$33</f>
        <v>32.04</v>
      </c>
      <c r="AE48" s="11">
        <f>[44]Janeiro!$J$34</f>
        <v>56.16</v>
      </c>
      <c r="AF48" s="11">
        <f>[44]Janeiro!$J$35</f>
        <v>27.36</v>
      </c>
      <c r="AG48" s="15">
        <f>MAX(B48:AF48)</f>
        <v>62.28</v>
      </c>
      <c r="AH48" s="126">
        <f>AVERAGE(B48:AF48)</f>
        <v>42.352258064516121</v>
      </c>
      <c r="AI48" s="12" t="s">
        <v>47</v>
      </c>
      <c r="AK48" t="s">
        <v>47</v>
      </c>
    </row>
    <row r="49" spans="1:38" x14ac:dyDescent="0.2">
      <c r="A49" s="58" t="s">
        <v>20</v>
      </c>
      <c r="B49" s="11">
        <f>[45]Janeiro!$J$5</f>
        <v>58.32</v>
      </c>
      <c r="C49" s="11">
        <f>[45]Janeiro!$J$6</f>
        <v>33.480000000000004</v>
      </c>
      <c r="D49" s="11">
        <f>[45]Janeiro!$J$7</f>
        <v>32.04</v>
      </c>
      <c r="E49" s="11">
        <f>[45]Janeiro!$J$8</f>
        <v>29.880000000000003</v>
      </c>
      <c r="F49" s="11">
        <f>[45]Janeiro!$J$9</f>
        <v>30.240000000000002</v>
      </c>
      <c r="G49" s="11">
        <f>[45]Janeiro!$J$10</f>
        <v>25.2</v>
      </c>
      <c r="H49" s="11">
        <f>[45]Janeiro!$J$11</f>
        <v>32.04</v>
      </c>
      <c r="I49" s="11">
        <f>[45]Janeiro!$J$12</f>
        <v>33.840000000000003</v>
      </c>
      <c r="J49" s="11">
        <f>[45]Janeiro!$J$13</f>
        <v>27</v>
      </c>
      <c r="K49" s="11">
        <f>[45]Janeiro!$J$14</f>
        <v>43.56</v>
      </c>
      <c r="L49" s="11">
        <f>[45]Janeiro!$J$15</f>
        <v>25.2</v>
      </c>
      <c r="M49" s="11">
        <f>[45]Janeiro!$J$16</f>
        <v>38.880000000000003</v>
      </c>
      <c r="N49" s="11">
        <f>[45]Janeiro!$J$17</f>
        <v>40.32</v>
      </c>
      <c r="O49" s="11">
        <f>[45]Janeiro!$J$18</f>
        <v>24.48</v>
      </c>
      <c r="P49" s="11">
        <f>[45]Janeiro!$J$19</f>
        <v>37.800000000000004</v>
      </c>
      <c r="Q49" s="11">
        <f>[45]Janeiro!$J$20</f>
        <v>27</v>
      </c>
      <c r="R49" s="11">
        <f>[45]Janeiro!$J$21</f>
        <v>38.159999999999997</v>
      </c>
      <c r="S49" s="11">
        <f>[45]Janeiro!$J$22</f>
        <v>25.56</v>
      </c>
      <c r="T49" s="11">
        <f>[45]Janeiro!$J$23</f>
        <v>25.92</v>
      </c>
      <c r="U49" s="11">
        <f>[45]Janeiro!$J$24</f>
        <v>60.480000000000004</v>
      </c>
      <c r="V49" s="11">
        <f>[45]Janeiro!$J$25</f>
        <v>22.68</v>
      </c>
      <c r="W49" s="11">
        <f>[45]Janeiro!$J$26</f>
        <v>24.12</v>
      </c>
      <c r="X49" s="11">
        <f>[45]Janeiro!$J$27</f>
        <v>26.28</v>
      </c>
      <c r="Y49" s="11">
        <f>[45]Janeiro!$J$28</f>
        <v>54.36</v>
      </c>
      <c r="Z49" s="11">
        <f>[45]Janeiro!$J$29</f>
        <v>24.48</v>
      </c>
      <c r="AA49" s="11">
        <f>[45]Janeiro!$J$30</f>
        <v>42.480000000000004</v>
      </c>
      <c r="AB49" s="11">
        <f>[45]Janeiro!$J$31</f>
        <v>47.519999999999996</v>
      </c>
      <c r="AC49" s="11">
        <f>[45]Janeiro!$J$32</f>
        <v>27</v>
      </c>
      <c r="AD49" s="11">
        <f>[45]Janeiro!$J$33</f>
        <v>27.720000000000002</v>
      </c>
      <c r="AE49" s="11">
        <f>[45]Janeiro!$J$34</f>
        <v>34.92</v>
      </c>
      <c r="AF49" s="11">
        <f>[45]Janeiro!$J$35</f>
        <v>32.76</v>
      </c>
      <c r="AG49" s="15">
        <f t="shared" si="24"/>
        <v>60.480000000000004</v>
      </c>
      <c r="AH49" s="126">
        <f>AVERAGE(B49:AF49)</f>
        <v>33.990967741935478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6">MAX(B5:B49)</f>
        <v>58.32</v>
      </c>
      <c r="C50" s="13">
        <f t="shared" si="26"/>
        <v>57.6</v>
      </c>
      <c r="D50" s="13">
        <f t="shared" si="26"/>
        <v>52.2</v>
      </c>
      <c r="E50" s="13">
        <f t="shared" si="26"/>
        <v>66.239999999999995</v>
      </c>
      <c r="F50" s="13">
        <f t="shared" si="26"/>
        <v>53.28</v>
      </c>
      <c r="G50" s="13">
        <f t="shared" si="26"/>
        <v>56.88</v>
      </c>
      <c r="H50" s="13">
        <f t="shared" si="26"/>
        <v>75.600000000000009</v>
      </c>
      <c r="I50" s="13">
        <f t="shared" si="26"/>
        <v>47.88</v>
      </c>
      <c r="J50" s="13">
        <f t="shared" si="26"/>
        <v>87.48</v>
      </c>
      <c r="K50" s="13">
        <f t="shared" si="26"/>
        <v>74.52</v>
      </c>
      <c r="L50" s="13">
        <f t="shared" si="26"/>
        <v>87.84</v>
      </c>
      <c r="M50" s="13">
        <f t="shared" si="26"/>
        <v>75.960000000000008</v>
      </c>
      <c r="N50" s="13">
        <f t="shared" si="26"/>
        <v>76.319999999999993</v>
      </c>
      <c r="O50" s="13">
        <f t="shared" si="26"/>
        <v>86.039999999999992</v>
      </c>
      <c r="P50" s="13">
        <f t="shared" si="26"/>
        <v>68.760000000000005</v>
      </c>
      <c r="Q50" s="13">
        <f t="shared" si="26"/>
        <v>73.08</v>
      </c>
      <c r="R50" s="13">
        <f t="shared" si="26"/>
        <v>80.28</v>
      </c>
      <c r="S50" s="13">
        <f t="shared" si="26"/>
        <v>72.360000000000014</v>
      </c>
      <c r="T50" s="13">
        <f t="shared" si="26"/>
        <v>68.039999999999992</v>
      </c>
      <c r="U50" s="13">
        <f t="shared" si="26"/>
        <v>60.480000000000004</v>
      </c>
      <c r="V50" s="13">
        <f t="shared" si="26"/>
        <v>48.96</v>
      </c>
      <c r="W50" s="13">
        <f t="shared" si="26"/>
        <v>48.6</v>
      </c>
      <c r="X50" s="13">
        <f t="shared" si="26"/>
        <v>60.12</v>
      </c>
      <c r="Y50" s="13">
        <f t="shared" si="26"/>
        <v>66.960000000000008</v>
      </c>
      <c r="Z50" s="13">
        <f t="shared" si="26"/>
        <v>52.56</v>
      </c>
      <c r="AA50" s="13">
        <f t="shared" si="26"/>
        <v>71.28</v>
      </c>
      <c r="AB50" s="13">
        <f t="shared" si="26"/>
        <v>59.4</v>
      </c>
      <c r="AC50" s="13">
        <f t="shared" si="26"/>
        <v>70.2</v>
      </c>
      <c r="AD50" s="13">
        <f t="shared" si="26"/>
        <v>60.480000000000004</v>
      </c>
      <c r="AE50" s="13">
        <f t="shared" si="26"/>
        <v>77.400000000000006</v>
      </c>
      <c r="AF50" s="13">
        <f t="shared" si="26"/>
        <v>77.400000000000006</v>
      </c>
      <c r="AG50" s="15">
        <f t="shared" si="26"/>
        <v>87.84</v>
      </c>
      <c r="AH50" s="94">
        <f>AVERAGE(AH5:AH49)</f>
        <v>37.473870967741938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3" t="s">
        <v>97</v>
      </c>
      <c r="U52" s="153"/>
      <c r="V52" s="153"/>
      <c r="W52" s="153"/>
      <c r="X52" s="153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4" t="s">
        <v>98</v>
      </c>
      <c r="U53" s="154"/>
      <c r="V53" s="154"/>
      <c r="W53" s="154"/>
      <c r="X53" s="154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4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4" x14ac:dyDescent="0.2">
      <c r="K66" s="2" t="s">
        <v>47</v>
      </c>
    </row>
    <row r="67" spans="7:34" x14ac:dyDescent="0.2">
      <c r="K67" s="2" t="s">
        <v>47</v>
      </c>
    </row>
    <row r="68" spans="7:34" x14ac:dyDescent="0.2">
      <c r="G68" s="2" t="s">
        <v>47</v>
      </c>
      <c r="H68" s="2" t="s">
        <v>47</v>
      </c>
    </row>
    <row r="69" spans="7:34" x14ac:dyDescent="0.2">
      <c r="P69" s="2" t="s">
        <v>47</v>
      </c>
    </row>
    <row r="71" spans="7:34" x14ac:dyDescent="0.2">
      <c r="H71" s="2" t="s">
        <v>47</v>
      </c>
      <c r="Z71" s="2" t="s">
        <v>47</v>
      </c>
    </row>
    <row r="72" spans="7:34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2022-03-10T19:11:03Z</dcterms:modified>
</cp:coreProperties>
</file>