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0\"/>
    </mc:Choice>
  </mc:AlternateContent>
  <bookViews>
    <workbookView xWindow="0" yWindow="0" windowWidth="20730" windowHeight="963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Chuva!$A$1:$AI$32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G9" i="13" l="1"/>
  <c r="AF49" i="4" l="1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49" i="14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G38" i="4" l="1"/>
  <c r="AG38" i="7"/>
  <c r="AG38" i="8"/>
  <c r="AH38" i="8"/>
  <c r="AH38" i="5"/>
  <c r="AG38" i="5"/>
  <c r="AH38" i="15"/>
  <c r="AG38" i="15"/>
  <c r="AH38" i="9"/>
  <c r="AG38" i="9"/>
  <c r="AG38" i="6"/>
  <c r="AH38" i="6"/>
  <c r="AG38" i="14"/>
  <c r="AH38" i="14"/>
  <c r="AI38" i="14"/>
  <c r="AG38" i="12"/>
  <c r="AH38" i="12"/>
  <c r="AG9" i="7"/>
  <c r="AG9" i="4"/>
  <c r="AI31" i="14"/>
  <c r="AG31" i="14"/>
  <c r="AH31" i="14"/>
  <c r="AG31" i="12"/>
  <c r="AH31" i="12"/>
  <c r="AG31" i="7"/>
  <c r="AG31" i="8"/>
  <c r="AH31" i="8"/>
  <c r="AG31" i="5"/>
  <c r="AH31" i="5"/>
  <c r="AG31" i="15"/>
  <c r="AH31" i="15"/>
  <c r="AG31" i="9"/>
  <c r="AH31" i="9"/>
  <c r="AH31" i="6"/>
  <c r="AG31" i="6"/>
  <c r="AG7" i="4"/>
  <c r="AG31" i="4"/>
  <c r="AG35" i="5"/>
  <c r="AH35" i="5"/>
  <c r="AH35" i="9"/>
  <c r="AG35" i="9"/>
  <c r="AG35" i="14"/>
  <c r="AI35" i="14"/>
  <c r="AH35" i="14"/>
  <c r="AG35" i="12"/>
  <c r="AH35" i="12"/>
  <c r="AG35" i="7"/>
  <c r="AG35" i="8"/>
  <c r="AH35" i="8"/>
  <c r="AH35" i="15"/>
  <c r="AG35" i="15"/>
  <c r="AG35" i="6"/>
  <c r="AH35" i="6"/>
  <c r="AG35" i="4"/>
  <c r="AG26" i="4"/>
  <c r="AH26" i="8"/>
  <c r="AG26" i="8"/>
  <c r="AG26" i="5"/>
  <c r="AH26" i="5"/>
  <c r="AH26" i="14"/>
  <c r="AI26" i="14"/>
  <c r="AG26" i="14"/>
  <c r="AH26" i="12"/>
  <c r="AG26" i="12"/>
  <c r="AG26" i="15"/>
  <c r="AH26" i="15"/>
  <c r="AG26" i="9"/>
  <c r="AH26" i="9"/>
  <c r="AG26" i="6"/>
  <c r="AH26" i="6"/>
  <c r="AG26" i="7"/>
  <c r="AH25" i="15"/>
  <c r="AG25" i="15"/>
  <c r="AH25" i="9"/>
  <c r="AG25" i="9"/>
  <c r="AG25" i="6"/>
  <c r="AH25" i="6"/>
  <c r="AI25" i="14"/>
  <c r="AH25" i="14"/>
  <c r="AG25" i="14"/>
  <c r="AH25" i="12"/>
  <c r="AG25" i="12"/>
  <c r="AG25" i="7"/>
  <c r="AG25" i="4"/>
  <c r="AH25" i="8"/>
  <c r="AG25" i="8"/>
  <c r="AH25" i="5"/>
  <c r="AG25" i="5"/>
  <c r="AH15" i="8"/>
  <c r="AG15" i="8"/>
  <c r="AH15" i="9"/>
  <c r="AG15" i="9"/>
  <c r="AH15" i="6"/>
  <c r="AG15" i="6"/>
  <c r="AI15" i="14"/>
  <c r="AH15" i="14"/>
  <c r="AG15" i="14"/>
  <c r="AH15" i="12"/>
  <c r="AG15" i="12"/>
  <c r="AH15" i="5"/>
  <c r="AG15" i="5"/>
  <c r="AG15" i="15"/>
  <c r="AH15" i="15"/>
  <c r="AG15" i="7"/>
  <c r="AG15" i="4"/>
  <c r="AH7" i="8"/>
  <c r="AG7" i="8"/>
  <c r="AH7" i="5"/>
  <c r="AG7" i="5"/>
  <c r="AG7" i="15"/>
  <c r="AH7" i="15"/>
  <c r="AG7" i="9"/>
  <c r="AH7" i="9"/>
  <c r="AG7" i="6"/>
  <c r="AH7" i="6"/>
  <c r="AI7" i="14"/>
  <c r="AG7" i="14"/>
  <c r="AH7" i="14"/>
  <c r="AG7" i="12"/>
  <c r="AH7" i="12"/>
  <c r="AG7" i="7"/>
  <c r="AH9" i="8"/>
  <c r="AG9" i="8"/>
  <c r="AG9" i="5"/>
  <c r="AH9" i="5"/>
  <c r="AG9" i="15"/>
  <c r="AH9" i="15"/>
  <c r="AG9" i="9"/>
  <c r="AH9" i="9"/>
  <c r="AG9" i="6"/>
  <c r="AH9" i="6"/>
  <c r="AI9" i="14"/>
  <c r="AG9" i="14"/>
  <c r="AH9" i="14"/>
  <c r="AH9" i="12"/>
  <c r="AG9" i="12"/>
  <c r="AI20" i="14"/>
  <c r="AI22" i="14"/>
  <c r="AG27" i="6"/>
  <c r="AH27" i="6"/>
  <c r="AG22" i="14"/>
  <c r="AH22" i="14"/>
  <c r="AH41" i="8"/>
  <c r="AG43" i="7" l="1"/>
  <c r="AI45" i="14"/>
  <c r="AH45" i="6"/>
  <c r="AG45" i="14"/>
  <c r="AH43" i="9"/>
  <c r="AG41" i="4"/>
  <c r="AH41" i="12"/>
  <c r="AG41" i="14"/>
  <c r="AG43" i="4"/>
  <c r="AH41" i="5"/>
  <c r="AG45" i="7"/>
  <c r="AH43" i="8"/>
  <c r="AH45" i="9"/>
  <c r="AH43" i="12"/>
  <c r="AG43" i="14"/>
  <c r="AH45" i="5"/>
  <c r="AH43" i="6"/>
  <c r="AG41" i="7"/>
  <c r="AH41" i="9"/>
  <c r="AH43" i="15"/>
  <c r="AI41" i="14"/>
  <c r="AH43" i="14"/>
  <c r="AG45" i="4"/>
  <c r="AH43" i="5"/>
  <c r="AH41" i="6"/>
  <c r="AH45" i="8"/>
  <c r="AH41" i="15"/>
  <c r="AI43" i="14"/>
  <c r="AH45" i="14"/>
  <c r="AH41" i="14"/>
  <c r="AG43" i="15"/>
  <c r="AG41" i="15"/>
  <c r="AG43" i="12"/>
  <c r="AG41" i="12"/>
  <c r="AG45" i="9"/>
  <c r="AG43" i="9"/>
  <c r="AG41" i="9"/>
  <c r="AG45" i="8"/>
  <c r="AG43" i="8"/>
  <c r="AG41" i="8"/>
  <c r="AG45" i="6"/>
  <c r="AG43" i="6"/>
  <c r="AG41" i="6"/>
  <c r="AG45" i="5"/>
  <c r="AG43" i="5"/>
  <c r="AG41" i="5"/>
  <c r="AG46" i="6" l="1"/>
  <c r="AG48" i="6"/>
  <c r="AG27" i="7"/>
  <c r="AG39" i="7"/>
  <c r="AG46" i="7"/>
  <c r="AG23" i="8"/>
  <c r="AH39" i="6"/>
  <c r="AH22" i="8"/>
  <c r="AG40" i="14"/>
  <c r="AH17" i="5"/>
  <c r="AG40" i="6"/>
  <c r="AG28" i="8"/>
  <c r="AH29" i="8"/>
  <c r="AH34" i="8"/>
  <c r="AG39" i="8"/>
  <c r="AH42" i="8"/>
  <c r="AG44" i="8"/>
  <c r="AG47" i="8"/>
  <c r="AH48" i="8"/>
  <c r="AG28" i="9"/>
  <c r="AH29" i="9"/>
  <c r="AH34" i="9"/>
  <c r="AG39" i="9"/>
  <c r="AH42" i="9"/>
  <c r="AG47" i="9"/>
  <c r="AH48" i="9"/>
  <c r="AG28" i="12"/>
  <c r="AH29" i="12"/>
  <c r="AH34" i="12"/>
  <c r="AH42" i="12"/>
  <c r="AG47" i="12"/>
  <c r="AH48" i="12"/>
  <c r="AG28" i="15"/>
  <c r="AH29" i="15"/>
  <c r="AG30" i="15"/>
  <c r="AH34" i="15"/>
  <c r="AH42" i="15"/>
  <c r="AG44" i="15"/>
  <c r="AG47" i="15"/>
  <c r="AH48" i="15"/>
  <c r="AI28" i="14"/>
  <c r="AH19" i="8"/>
  <c r="AG29" i="14"/>
  <c r="AH30" i="14"/>
  <c r="AH37" i="14"/>
  <c r="AG27" i="5"/>
  <c r="AG29" i="5"/>
  <c r="AH39" i="5"/>
  <c r="AG46" i="5"/>
  <c r="AG48" i="5"/>
  <c r="AG33" i="6"/>
  <c r="AG39" i="6"/>
  <c r="AH40" i="6"/>
  <c r="AH23" i="8"/>
  <c r="AG22" i="8"/>
  <c r="AG22" i="5"/>
  <c r="AH22" i="9"/>
  <c r="AH22" i="12"/>
  <c r="AH22" i="15"/>
  <c r="AG21" i="9"/>
  <c r="AG21" i="15"/>
  <c r="AG21" i="14"/>
  <c r="AG21" i="12"/>
  <c r="AG20" i="8"/>
  <c r="AG20" i="5"/>
  <c r="AG20" i="6"/>
  <c r="AG20" i="7"/>
  <c r="AG19" i="8"/>
  <c r="AG18" i="8"/>
  <c r="AG18" i="5"/>
  <c r="AH18" i="9"/>
  <c r="AH18" i="12"/>
  <c r="AH18" i="15"/>
  <c r="AG18" i="14"/>
  <c r="AH18" i="8"/>
  <c r="AG17" i="9"/>
  <c r="AG17" i="12"/>
  <c r="AG17" i="15"/>
  <c r="AG12" i="7"/>
  <c r="AH12" i="8"/>
  <c r="AG12" i="14"/>
  <c r="AH12" i="6"/>
  <c r="AG11" i="5"/>
  <c r="AH8" i="9"/>
  <c r="AH8" i="12"/>
  <c r="AH8" i="15"/>
  <c r="AH8" i="14"/>
  <c r="AG5" i="7"/>
  <c r="AH5" i="8"/>
  <c r="AG5" i="9"/>
  <c r="AG5" i="12"/>
  <c r="AG5" i="15"/>
  <c r="AG19" i="7"/>
  <c r="AG30" i="7"/>
  <c r="AG44" i="7"/>
  <c r="AH8" i="5"/>
  <c r="AH19" i="5"/>
  <c r="AH19" i="6"/>
  <c r="AH23" i="6"/>
  <c r="AG28" i="6"/>
  <c r="AH28" i="8"/>
  <c r="AH33" i="8"/>
  <c r="AH40" i="8"/>
  <c r="AH47" i="8"/>
  <c r="AH28" i="9"/>
  <c r="AG11" i="12"/>
  <c r="AH17" i="12"/>
  <c r="AH28" i="12"/>
  <c r="AH33" i="12"/>
  <c r="AH47" i="12"/>
  <c r="AG11" i="15"/>
  <c r="AH17" i="15"/>
  <c r="AH21" i="15"/>
  <c r="AH28" i="15"/>
  <c r="AH33" i="15"/>
  <c r="AH40" i="15"/>
  <c r="AH47" i="15"/>
  <c r="AI8" i="14"/>
  <c r="AI17" i="14"/>
  <c r="AH21" i="14"/>
  <c r="AG27" i="14"/>
  <c r="AH28" i="14"/>
  <c r="AI29" i="14"/>
  <c r="AG30" i="14"/>
  <c r="AH34" i="14"/>
  <c r="AI37" i="14"/>
  <c r="AH42" i="14"/>
  <c r="AG44" i="14"/>
  <c r="AH12" i="5"/>
  <c r="AH44" i="6"/>
  <c r="AG11" i="7"/>
  <c r="AG23" i="7"/>
  <c r="AG37" i="7"/>
  <c r="AH11" i="8"/>
  <c r="AH44" i="14"/>
  <c r="AI44" i="14"/>
  <c r="AH11" i="5"/>
  <c r="AH23" i="5"/>
  <c r="AH30" i="5"/>
  <c r="AG33" i="5"/>
  <c r="AH37" i="5"/>
  <c r="AH44" i="5"/>
  <c r="AH11" i="6"/>
  <c r="AG30" i="6"/>
  <c r="AH37" i="6"/>
  <c r="AG11" i="9"/>
  <c r="AH17" i="9"/>
  <c r="AH21" i="9"/>
  <c r="AH33" i="9"/>
  <c r="AH40" i="9"/>
  <c r="AH47" i="9"/>
  <c r="AH21" i="12"/>
  <c r="AH40" i="12"/>
  <c r="AG17" i="5"/>
  <c r="AH17" i="8"/>
  <c r="AH20" i="8"/>
  <c r="AH21" i="8"/>
  <c r="AH18" i="5"/>
  <c r="AG21" i="5"/>
  <c r="AH22" i="5"/>
  <c r="AG28" i="5"/>
  <c r="AH29" i="5"/>
  <c r="AH34" i="5"/>
  <c r="AG37" i="5"/>
  <c r="AG39" i="5"/>
  <c r="AH42" i="5"/>
  <c r="AG47" i="5"/>
  <c r="AH48" i="5"/>
  <c r="AH8" i="6"/>
  <c r="AG17" i="6"/>
  <c r="AH18" i="6"/>
  <c r="AG19" i="6"/>
  <c r="AG21" i="6"/>
  <c r="AH22" i="6"/>
  <c r="AG23" i="6"/>
  <c r="AH29" i="6"/>
  <c r="AG34" i="6"/>
  <c r="AH42" i="6"/>
  <c r="AG44" i="6"/>
  <c r="AG47" i="6"/>
  <c r="AH48" i="6"/>
  <c r="AG8" i="7"/>
  <c r="AG18" i="7"/>
  <c r="AG22" i="7"/>
  <c r="AG29" i="7"/>
  <c r="AG34" i="7"/>
  <c r="AG42" i="7"/>
  <c r="AG48" i="7"/>
  <c r="AH8" i="8"/>
  <c r="AG17" i="8"/>
  <c r="AG21" i="8"/>
  <c r="AG27" i="8"/>
  <c r="AG29" i="8"/>
  <c r="AH39" i="8"/>
  <c r="AG46" i="8"/>
  <c r="AG48" i="8"/>
  <c r="AH12" i="9"/>
  <c r="AG18" i="9"/>
  <c r="AG20" i="9"/>
  <c r="AG22" i="9"/>
  <c r="AG27" i="9"/>
  <c r="AG29" i="9"/>
  <c r="AH39" i="9"/>
  <c r="AG46" i="9"/>
  <c r="AG48" i="9"/>
  <c r="AG18" i="12"/>
  <c r="AG20" i="12"/>
  <c r="AG22" i="12"/>
  <c r="AG27" i="12"/>
  <c r="AG29" i="12"/>
  <c r="AG46" i="12"/>
  <c r="AG48" i="12"/>
  <c r="AG18" i="15"/>
  <c r="AG20" i="15"/>
  <c r="AG22" i="15"/>
  <c r="AG27" i="15"/>
  <c r="AG40" i="15"/>
  <c r="AG46" i="15"/>
  <c r="AG48" i="15"/>
  <c r="AG8" i="14"/>
  <c r="AH12" i="14"/>
  <c r="AG20" i="14"/>
  <c r="AI21" i="14"/>
  <c r="AI27" i="14"/>
  <c r="AG28" i="14"/>
  <c r="AG33" i="14"/>
  <c r="AI34" i="14"/>
  <c r="AG37" i="14"/>
  <c r="AH40" i="14"/>
  <c r="AI42" i="14"/>
  <c r="AG48" i="14"/>
  <c r="AH21" i="5"/>
  <c r="AH28" i="5"/>
  <c r="AH33" i="5"/>
  <c r="AH40" i="5"/>
  <c r="AH47" i="5"/>
  <c r="AG11" i="6"/>
  <c r="AH17" i="6"/>
  <c r="AH21" i="6"/>
  <c r="AH28" i="6"/>
  <c r="AH33" i="6"/>
  <c r="AH47" i="6"/>
  <c r="AG17" i="7"/>
  <c r="AG21" i="7"/>
  <c r="AG28" i="7"/>
  <c r="AG33" i="7"/>
  <c r="AG40" i="7"/>
  <c r="AG47" i="7"/>
  <c r="AG11" i="8"/>
  <c r="AH30" i="8"/>
  <c r="AG33" i="8"/>
  <c r="AH37" i="8"/>
  <c r="AH44" i="8"/>
  <c r="AH11" i="9"/>
  <c r="AH19" i="9"/>
  <c r="AH23" i="9"/>
  <c r="AH30" i="9"/>
  <c r="AG33" i="9"/>
  <c r="AH37" i="9"/>
  <c r="AH44" i="9"/>
  <c r="AH11" i="12"/>
  <c r="AH19" i="12"/>
  <c r="AH23" i="12"/>
  <c r="AH30" i="12"/>
  <c r="AG33" i="12"/>
  <c r="AH37" i="12"/>
  <c r="AH44" i="12"/>
  <c r="AH11" i="15"/>
  <c r="AH19" i="15"/>
  <c r="AH23" i="15"/>
  <c r="AH30" i="15"/>
  <c r="AG33" i="15"/>
  <c r="AH37" i="15"/>
  <c r="AH44" i="15"/>
  <c r="AG11" i="14"/>
  <c r="AI12" i="14"/>
  <c r="AI19" i="14"/>
  <c r="AI23" i="14"/>
  <c r="AG34" i="14"/>
  <c r="AG39" i="14"/>
  <c r="AI40" i="14"/>
  <c r="AG42" i="14"/>
  <c r="AH6" i="9"/>
  <c r="AH6" i="14"/>
  <c r="AI6" i="14"/>
  <c r="AG6" i="5"/>
  <c r="AH6" i="5"/>
  <c r="AH6" i="6"/>
  <c r="AG6" i="7"/>
  <c r="AH6" i="8"/>
  <c r="AG6" i="14"/>
  <c r="AG6" i="6"/>
  <c r="AH6" i="12"/>
  <c r="AH6" i="15"/>
  <c r="AH5" i="5"/>
  <c r="AG5" i="6"/>
  <c r="AG5" i="8"/>
  <c r="AH5" i="9"/>
  <c r="AH5" i="12"/>
  <c r="AH5" i="15"/>
  <c r="AG5" i="14"/>
  <c r="AH5" i="6"/>
  <c r="AG5" i="5"/>
  <c r="AH48" i="14"/>
  <c r="AI48" i="14"/>
  <c r="AH39" i="14"/>
  <c r="AI39" i="14"/>
  <c r="AH33" i="14"/>
  <c r="AI33" i="14"/>
  <c r="AI30" i="14"/>
  <c r="AH27" i="14"/>
  <c r="AH29" i="14"/>
  <c r="AG17" i="14"/>
  <c r="AI18" i="14"/>
  <c r="AG19" i="14"/>
  <c r="AG23" i="14"/>
  <c r="AH18" i="14"/>
  <c r="AH17" i="14"/>
  <c r="AH19" i="14"/>
  <c r="AH23" i="14"/>
  <c r="AH20" i="14"/>
  <c r="AH11" i="14"/>
  <c r="AI11" i="14"/>
  <c r="AH5" i="14"/>
  <c r="AI5" i="14"/>
  <c r="AH46" i="15"/>
  <c r="AG42" i="15"/>
  <c r="AG37" i="15"/>
  <c r="AG34" i="15"/>
  <c r="AH27" i="15"/>
  <c r="AG29" i="15"/>
  <c r="AG19" i="15"/>
  <c r="AG23" i="15"/>
  <c r="AH20" i="15"/>
  <c r="AG8" i="15"/>
  <c r="AG6" i="15"/>
  <c r="AH46" i="12"/>
  <c r="AG44" i="12"/>
  <c r="AG42" i="12"/>
  <c r="AG40" i="12"/>
  <c r="AG37" i="12"/>
  <c r="AG34" i="12"/>
  <c r="AH27" i="12"/>
  <c r="AG30" i="12"/>
  <c r="AH20" i="12"/>
  <c r="AG19" i="12"/>
  <c r="AG23" i="12"/>
  <c r="AG8" i="12"/>
  <c r="AG6" i="12"/>
  <c r="AH46" i="9"/>
  <c r="AG44" i="9"/>
  <c r="AG42" i="9"/>
  <c r="AG40" i="9"/>
  <c r="AG37" i="9"/>
  <c r="AG34" i="9"/>
  <c r="AG30" i="9"/>
  <c r="AH27" i="9"/>
  <c r="AG19" i="9"/>
  <c r="AG23" i="9"/>
  <c r="AH20" i="9"/>
  <c r="AG12" i="9"/>
  <c r="AG8" i="9"/>
  <c r="AG6" i="9"/>
  <c r="AH46" i="8"/>
  <c r="AG42" i="8"/>
  <c r="AG40" i="8"/>
  <c r="AG37" i="8"/>
  <c r="AG34" i="8"/>
  <c r="AG30" i="8"/>
  <c r="AH27" i="8"/>
  <c r="AG12" i="8"/>
  <c r="AG8" i="8"/>
  <c r="AG6" i="8"/>
  <c r="AH46" i="6"/>
  <c r="AG42" i="6"/>
  <c r="AG37" i="6"/>
  <c r="AH34" i="6"/>
  <c r="AG29" i="6"/>
  <c r="AH30" i="6"/>
  <c r="AG18" i="6"/>
  <c r="AG22" i="6"/>
  <c r="AH20" i="6"/>
  <c r="AG12" i="6"/>
  <c r="AG8" i="6"/>
  <c r="AH46" i="5"/>
  <c r="AG44" i="5"/>
  <c r="AG42" i="5"/>
  <c r="AG40" i="5"/>
  <c r="AG34" i="5"/>
  <c r="AH27" i="5"/>
  <c r="AG30" i="5"/>
  <c r="AG19" i="5"/>
  <c r="AG23" i="5"/>
  <c r="AH20" i="5"/>
  <c r="AG12" i="5"/>
  <c r="AG8" i="5"/>
  <c r="AG50" i="7" l="1"/>
  <c r="AG6" i="4" l="1"/>
  <c r="AG20" i="4"/>
  <c r="AG23" i="4"/>
  <c r="AG29" i="4"/>
  <c r="AG34" i="4"/>
  <c r="AG42" i="4"/>
  <c r="AG48" i="4"/>
  <c r="AG12" i="4"/>
  <c r="AG19" i="4"/>
  <c r="AG28" i="4"/>
  <c r="AG33" i="4"/>
  <c r="AG40" i="4"/>
  <c r="AG47" i="4"/>
  <c r="AG11" i="4"/>
  <c r="AG18" i="4"/>
  <c r="AG22" i="4"/>
  <c r="AG27" i="4"/>
  <c r="AG39" i="4"/>
  <c r="AG46" i="4"/>
  <c r="AG5" i="4"/>
  <c r="AG8" i="4"/>
  <c r="AG17" i="4"/>
  <c r="AG21" i="4"/>
  <c r="AG30" i="4"/>
  <c r="AG37" i="4"/>
  <c r="AG44" i="4"/>
  <c r="AG50" i="4" l="1"/>
  <c r="AF51" i="14"/>
  <c r="AF50" i="4"/>
  <c r="AF50" i="14"/>
  <c r="AE50" i="6"/>
  <c r="AF50" i="15"/>
  <c r="AE50" i="5"/>
  <c r="AF50" i="9"/>
  <c r="AF50" i="8"/>
  <c r="AF50" i="12"/>
  <c r="AF50" i="7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F50" i="6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U51" i="14"/>
  <c r="AE50" i="15"/>
  <c r="B50" i="15"/>
  <c r="AE50" i="12"/>
  <c r="B50" i="12"/>
  <c r="M50" i="12"/>
  <c r="AC50" i="12"/>
  <c r="AA50" i="12"/>
  <c r="AE50" i="8"/>
  <c r="B50" i="8"/>
  <c r="I50" i="14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F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C50" i="14" l="1"/>
  <c r="G50" i="14"/>
  <c r="K51" i="14"/>
  <c r="O51" i="14"/>
  <c r="S50" i="14"/>
  <c r="W51" i="14"/>
  <c r="AA51" i="14"/>
  <c r="AE51" i="14"/>
  <c r="E50" i="14"/>
  <c r="M51" i="14"/>
  <c r="Q50" i="14"/>
  <c r="Y50" i="14"/>
  <c r="E51" i="14"/>
  <c r="U50" i="14"/>
  <c r="AC50" i="14"/>
  <c r="O50" i="14"/>
  <c r="W50" i="14"/>
  <c r="C51" i="14"/>
  <c r="AC51" i="14"/>
  <c r="F50" i="14"/>
  <c r="J50" i="14"/>
  <c r="N50" i="14"/>
  <c r="R50" i="14"/>
  <c r="V50" i="14"/>
  <c r="Z50" i="14"/>
  <c r="K50" i="14"/>
  <c r="AA50" i="14"/>
  <c r="M50" i="14"/>
  <c r="I51" i="14"/>
  <c r="Q51" i="14"/>
  <c r="Y51" i="14"/>
  <c r="AD50" i="14"/>
  <c r="G51" i="14"/>
  <c r="S51" i="14"/>
  <c r="AE50" i="14"/>
  <c r="AH50" i="15"/>
  <c r="AH50" i="12"/>
  <c r="AH50" i="9"/>
  <c r="AH50" i="8"/>
  <c r="AH50" i="6"/>
  <c r="AG50" i="15"/>
  <c r="AG50" i="12"/>
  <c r="AG50" i="9"/>
  <c r="AG50" i="8"/>
  <c r="AG50" i="6"/>
  <c r="AH50" i="5"/>
  <c r="D51" i="14"/>
  <c r="H51" i="14"/>
  <c r="L51" i="14"/>
  <c r="P51" i="14"/>
  <c r="T51" i="14"/>
  <c r="X51" i="14"/>
  <c r="AB51" i="14"/>
  <c r="B50" i="14"/>
  <c r="AG50" i="5"/>
  <c r="D50" i="14"/>
  <c r="H50" i="14"/>
  <c r="L50" i="14"/>
  <c r="P50" i="14"/>
  <c r="T50" i="14"/>
  <c r="X50" i="14"/>
  <c r="AB50" i="14"/>
  <c r="B51" i="14"/>
  <c r="F51" i="14"/>
  <c r="J51" i="14"/>
  <c r="N51" i="14"/>
  <c r="R51" i="14"/>
  <c r="V51" i="14"/>
  <c r="Z51" i="14"/>
  <c r="AD51" i="14"/>
  <c r="AD50" i="4" l="1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51" i="14" l="1"/>
  <c r="AG50" i="14"/>
  <c r="AH50" i="14"/>
</calcChain>
</file>

<file path=xl/sharedStrings.xml><?xml version="1.0" encoding="utf-8"?>
<sst xmlns="http://schemas.openxmlformats.org/spreadsheetml/2006/main" count="1821" uniqueCount="236">
  <si>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</si>
  <si>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</si>
  <si>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</si>
  <si>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</si>
  <si>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</si>
  <si>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</si>
  <si>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</si>
  <si>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</si>
  <si>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</si>
  <si>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</si>
  <si>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</si>
  <si>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</si>
  <si>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</si>
  <si>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</si>
  <si>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</si>
  <si>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</si>
  <si>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</si>
  <si>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</si>
  <si>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</si>
  <si>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</si>
  <si>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</si>
  <si>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</si>
  <si>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</si>
  <si>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</si>
  <si>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</si>
  <si>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</si>
  <si>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</si>
  <si>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</si>
  <si>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</si>
  <si>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</si>
  <si>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</si>
  <si>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</si>
  <si>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</si>
  <si>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</si>
  <si>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</si>
  <si>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</si>
  <si>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</si>
  <si>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</si>
  <si>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</si>
  <si>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</si>
  <si>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</si>
  <si>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</si>
  <si>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</si>
  <si>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</si>
  <si>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</si>
  <si>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</si>
  <si>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</si>
  <si>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</si>
  <si>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</si>
  <si>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</si>
  <si>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</si>
  <si>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</si>
  <si>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</si>
  <si>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</si>
  <si>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</si>
  <si>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</si>
  <si>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</si>
  <si>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</si>
  <si>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</si>
  <si>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</si>
  <si>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</si>
  <si>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</si>
  <si>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</si>
  <si>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</si>
  <si>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</si>
  <si>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</si>
  <si>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</si>
  <si>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</si>
  <si>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</si>
  <si>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</si>
  <si>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</si>
  <si>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</si>
  <si>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</si>
  <si>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</si>
  <si>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</si>
  <si>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</si>
  <si>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</si>
  <si>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</si>
  <si>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</si>
  <si>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</si>
  <si>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</si>
  <si>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</si>
  <si>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</si>
  <si>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</si>
  <si>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</si>
  <si>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</si>
  <si>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</si>
  <si>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</si>
  <si>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</si>
  <si>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</si>
  <si>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</si>
  <si>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</si>
  <si>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</si>
  <si>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</si>
  <si>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</si>
  <si>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</si>
  <si>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Ma. Franciane Rodrigues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</si>
  <si>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</si>
  <si>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</si>
  <si>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</si>
  <si>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</si>
  <si>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</si>
  <si>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</si>
  <si>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</si>
  <si>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</si>
  <si>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</si>
  <si>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</si>
  <si>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</si>
  <si>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</si>
  <si>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</si>
  <si>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</si>
  <si>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</si>
  <si>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</si>
  <si>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</si>
  <si>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</si>
  <si>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</si>
  <si>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</si>
  <si>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</si>
  <si>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</si>
  <si>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</si>
  <si>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</si>
  <si>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</si>
  <si>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</si>
  <si>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</si>
  <si>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</si>
  <si>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</si>
  <si>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</si>
  <si>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</si>
  <si>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</si>
  <si>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</si>
  <si>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</si>
  <si>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</si>
  <si>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</si>
  <si>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</si>
  <si>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</si>
  <si>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</si>
  <si>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</si>
  <si>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</si>
  <si>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</si>
  <si>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</si>
  <si>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</si>
  <si>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</si>
  <si>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</si>
  <si>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</si>
  <si>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</si>
  <si>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</si>
  <si>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</si>
  <si>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</si>
  <si>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</si>
  <si>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</si>
  <si>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</si>
  <si>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</si>
  <si>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</si>
  <si>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</si>
  <si>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</si>
  <si>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</si>
  <si>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</si>
  <si>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</si>
  <si>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</si>
  <si>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</si>
  <si>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</si>
  <si>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</si>
  <si>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</si>
  <si>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</si>
  <si>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</si>
  <si>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</si>
  <si>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</si>
  <si>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</si>
  <si>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</si>
  <si>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</si>
  <si>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</si>
  <si>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</si>
  <si>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</si>
  <si>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</si>
  <si>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</si>
  <si>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</si>
  <si>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</si>
  <si>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</si>
  <si>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</si>
  <si>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</si>
  <si>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</si>
  <si>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</si>
  <si>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</si>
  <si>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</si>
  <si>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</si>
  <si>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</si>
  <si>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</si>
  <si>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</si>
  <si>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</si>
  <si>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</si>
  <si>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</si>
  <si>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</si>
  <si>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</si>
  <si>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</si>
  <si>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</si>
  <si>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</si>
  <si>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</si>
  <si>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</si>
  <si>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</si>
  <si>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</si>
  <si>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</si>
  <si>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</si>
  <si>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</si>
  <si>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</si>
  <si>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</si>
  <si>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</si>
  <si>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</si>
  <si>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</si>
  <si>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</si>
  <si>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</si>
  <si>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</si>
  <si>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</si>
  <si>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</si>
  <si>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</si>
  <si>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</si>
  <si>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</si>
  <si>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</si>
  <si>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</si>
  <si>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</si>
  <si>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</si>
  <si>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</si>
  <si>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</si>
  <si>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</si>
  <si>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</si>
  <si>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</si>
  <si>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</si>
  <si>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</si>
  <si>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</si>
  <si>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</si>
  <si>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N</t>
  </si>
  <si>
    <t>NO</t>
  </si>
  <si>
    <t>SO</t>
  </si>
  <si>
    <t>JANEIRO/2020</t>
  </si>
  <si>
    <t>L</t>
  </si>
  <si>
    <t>SE</t>
  </si>
  <si>
    <t>Chuva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</si>
</sst>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9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10" fillId="0" borderId="15" xfId="0" applyNumberFormat="1" applyFont="1" applyBorder="1" applyAlignment="1">
      <alignment horizontal="center"/>
    </xf>
    <xf numFmtId="0" fontId="8" fillId="6" borderId="13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4" fillId="8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2" fontId="4" fillId="2" borderId="38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2" fontId="4" fillId="2" borderId="40" xfId="0" applyNumberFormat="1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2" fontId="8" fillId="13" borderId="1" xfId="0" applyNumberFormat="1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2" fontId="4" fillId="5" borderId="15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8" borderId="42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2" fontId="8" fillId="12" borderId="31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Border="1"/>
    <xf numFmtId="0" fontId="10" fillId="8" borderId="41" xfId="0" applyFont="1" applyFill="1" applyBorder="1" applyAlignment="1">
      <alignment horizontal="center" vertical="center"/>
    </xf>
    <xf numFmtId="0" fontId="10" fillId="8" borderId="42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9" fillId="0" borderId="43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 vertical="center"/>
    </xf>
    <xf numFmtId="1" fontId="3" fillId="7" borderId="2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7" borderId="29" xfId="0" applyNumberFormat="1" applyFont="1" applyFill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51</xdr:row>
      <xdr:rowOff>105833</xdr:rowOff>
    </xdr:from>
    <xdr:to>
      <xdr:col>31</xdr:col>
      <xdr:colOff>325967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222250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52</xdr:row>
      <xdr:rowOff>116417</xdr:rowOff>
    </xdr:from>
    <xdr:to>
      <xdr:col>33</xdr:col>
      <xdr:colOff>392642</xdr:colOff>
      <xdr:row>56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105832</xdr:rowOff>
    </xdr:from>
    <xdr:to>
      <xdr:col>18</xdr:col>
      <xdr:colOff>191821</xdr:colOff>
      <xdr:row>56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9525</xdr:colOff>
      <xdr:row>55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51</xdr:row>
      <xdr:rowOff>127000</xdr:rowOff>
    </xdr:from>
    <xdr:to>
      <xdr:col>32</xdr:col>
      <xdr:colOff>467784</xdr:colOff>
      <xdr:row>55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61646</xdr:colOff>
      <xdr:row>55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51</xdr:row>
      <xdr:rowOff>84667</xdr:rowOff>
    </xdr:from>
    <xdr:to>
      <xdr:col>32</xdr:col>
      <xdr:colOff>428625</xdr:colOff>
      <xdr:row>55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23546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200025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51</xdr:row>
      <xdr:rowOff>105834</xdr:rowOff>
    </xdr:from>
    <xdr:to>
      <xdr:col>31</xdr:col>
      <xdr:colOff>294216</xdr:colOff>
      <xdr:row>55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257175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51</xdr:row>
      <xdr:rowOff>42334</xdr:rowOff>
    </xdr:from>
    <xdr:to>
      <xdr:col>33</xdr:col>
      <xdr:colOff>9525</xdr:colOff>
      <xdr:row>54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166421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51</xdr:row>
      <xdr:rowOff>127000</xdr:rowOff>
    </xdr:from>
    <xdr:to>
      <xdr:col>32</xdr:col>
      <xdr:colOff>434975</xdr:colOff>
      <xdr:row>55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42596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51</xdr:row>
      <xdr:rowOff>105833</xdr:rowOff>
    </xdr:from>
    <xdr:to>
      <xdr:col>33</xdr:col>
      <xdr:colOff>205315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114300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52</xdr:row>
      <xdr:rowOff>68792</xdr:rowOff>
    </xdr:from>
    <xdr:to>
      <xdr:col>32</xdr:col>
      <xdr:colOff>753533</xdr:colOff>
      <xdr:row>56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54</xdr:row>
      <xdr:rowOff>39157</xdr:rowOff>
    </xdr:from>
    <xdr:to>
      <xdr:col>24</xdr:col>
      <xdr:colOff>71171</xdr:colOff>
      <xdr:row>57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247650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51</xdr:row>
      <xdr:rowOff>31750</xdr:rowOff>
    </xdr:from>
    <xdr:to>
      <xdr:col>32</xdr:col>
      <xdr:colOff>480482</xdr:colOff>
      <xdr:row>54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AguaClara_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Brasil&#226;ndia_20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Caarap&#243;_20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Camapu&#227;_20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ampoGrande_202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assilandia_20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hapadaoDoSul_20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orumba_202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ostaRica_20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oxim_202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Dourados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Amambai_2020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FatimaDoSul_202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Iguatemi_2020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Itapor&#227;_202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Itaquirai_2020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Ivinhema_202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Jardim_2020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Juti_2020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LagunaCarap&#227;_2020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Maracaju_2020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Miranda_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Agelica_2020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Nhumirim_2020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NovaAlvorada_2020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NovaAndradina_2020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Paranaiba_2020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PedroGomes_2020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PontaPora_2020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PortoMurtinho_2020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RibasdoRioPardo_2020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RioBrilhante_2020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SantaRitadoPardo_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Aquidauana_2020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aoGabriel_2020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Selviria_2020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eteQuedas_2020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idrolandia_2020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onora_2020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TresLagoas_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AralMoreira_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Bandeirantes_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Bataguassu_20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BelaVista_20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Bonito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29.866666666666664</v>
          </cell>
          <cell r="C5">
            <v>38.5</v>
          </cell>
          <cell r="D5">
            <v>22.7</v>
          </cell>
          <cell r="E5">
            <v>60</v>
          </cell>
          <cell r="F5">
            <v>92</v>
          </cell>
          <cell r="G5">
            <v>29</v>
          </cell>
          <cell r="H5">
            <v>11.520000000000001</v>
          </cell>
          <cell r="I5" t="str">
            <v>NE</v>
          </cell>
          <cell r="J5">
            <v>24.12</v>
          </cell>
          <cell r="K5">
            <v>0</v>
          </cell>
        </row>
        <row r="6">
          <cell r="B6">
            <v>26.679166666666664</v>
          </cell>
          <cell r="C6">
            <v>34.299999999999997</v>
          </cell>
          <cell r="D6">
            <v>22.4</v>
          </cell>
          <cell r="E6">
            <v>76.666666666666671</v>
          </cell>
          <cell r="F6">
            <v>96</v>
          </cell>
          <cell r="G6">
            <v>46</v>
          </cell>
          <cell r="H6">
            <v>20.16</v>
          </cell>
          <cell r="I6" t="str">
            <v>NE</v>
          </cell>
          <cell r="J6">
            <v>45</v>
          </cell>
          <cell r="K6">
            <v>6.2</v>
          </cell>
        </row>
        <row r="7">
          <cell r="B7">
            <v>27.5625</v>
          </cell>
          <cell r="C7">
            <v>35</v>
          </cell>
          <cell r="D7">
            <v>23.6</v>
          </cell>
          <cell r="E7">
            <v>77</v>
          </cell>
          <cell r="F7">
            <v>96</v>
          </cell>
          <cell r="G7">
            <v>36</v>
          </cell>
          <cell r="H7">
            <v>16.2</v>
          </cell>
          <cell r="I7" t="str">
            <v>NE</v>
          </cell>
          <cell r="J7">
            <v>36</v>
          </cell>
          <cell r="K7">
            <v>3.1999999999999997</v>
          </cell>
        </row>
        <row r="8">
          <cell r="B8">
            <v>27.220833333333335</v>
          </cell>
          <cell r="C8">
            <v>34.1</v>
          </cell>
          <cell r="D8">
            <v>23.2</v>
          </cell>
          <cell r="E8">
            <v>78.416666666666671</v>
          </cell>
          <cell r="F8">
            <v>98</v>
          </cell>
          <cell r="G8">
            <v>41</v>
          </cell>
          <cell r="H8">
            <v>8.2799999999999994</v>
          </cell>
          <cell r="I8" t="str">
            <v>O</v>
          </cell>
          <cell r="J8">
            <v>25.56</v>
          </cell>
          <cell r="K8">
            <v>0.4</v>
          </cell>
        </row>
        <row r="9">
          <cell r="B9">
            <v>28.262500000000003</v>
          </cell>
          <cell r="C9">
            <v>36.799999999999997</v>
          </cell>
          <cell r="D9">
            <v>22.3</v>
          </cell>
          <cell r="E9">
            <v>66.916666666666671</v>
          </cell>
          <cell r="F9">
            <v>97</v>
          </cell>
          <cell r="G9">
            <v>27</v>
          </cell>
          <cell r="H9">
            <v>13.32</v>
          </cell>
          <cell r="I9" t="str">
            <v>NE</v>
          </cell>
          <cell r="J9">
            <v>30.6</v>
          </cell>
          <cell r="K9">
            <v>0</v>
          </cell>
        </row>
        <row r="10">
          <cell r="B10">
            <v>26.041666666666671</v>
          </cell>
          <cell r="C10">
            <v>32.700000000000003</v>
          </cell>
          <cell r="D10">
            <v>21.2</v>
          </cell>
          <cell r="E10">
            <v>80.416666666666671</v>
          </cell>
          <cell r="F10">
            <v>99</v>
          </cell>
          <cell r="G10">
            <v>53</v>
          </cell>
          <cell r="H10">
            <v>18.36</v>
          </cell>
          <cell r="I10" t="str">
            <v>L</v>
          </cell>
          <cell r="J10">
            <v>41.76</v>
          </cell>
          <cell r="K10">
            <v>8.3999999999999986</v>
          </cell>
        </row>
        <row r="11">
          <cell r="B11">
            <v>26.208333333333332</v>
          </cell>
          <cell r="C11">
            <v>31.4</v>
          </cell>
          <cell r="D11">
            <v>22.6</v>
          </cell>
          <cell r="E11">
            <v>79.375</v>
          </cell>
          <cell r="F11">
            <v>96</v>
          </cell>
          <cell r="G11">
            <v>59</v>
          </cell>
          <cell r="H11">
            <v>18.36</v>
          </cell>
          <cell r="I11" t="str">
            <v>L</v>
          </cell>
          <cell r="J11">
            <v>45.72</v>
          </cell>
          <cell r="K11">
            <v>1.4</v>
          </cell>
        </row>
        <row r="12">
          <cell r="B12">
            <v>26.5625</v>
          </cell>
          <cell r="C12">
            <v>32.6</v>
          </cell>
          <cell r="D12">
            <v>23.4</v>
          </cell>
          <cell r="E12">
            <v>83.875</v>
          </cell>
          <cell r="F12">
            <v>99</v>
          </cell>
          <cell r="G12">
            <v>53</v>
          </cell>
          <cell r="H12">
            <v>12.96</v>
          </cell>
          <cell r="I12" t="str">
            <v>L</v>
          </cell>
          <cell r="J12">
            <v>40.32</v>
          </cell>
          <cell r="K12">
            <v>3.6</v>
          </cell>
        </row>
        <row r="13">
          <cell r="B13">
            <v>26.458333333333332</v>
          </cell>
          <cell r="C13">
            <v>33.4</v>
          </cell>
          <cell r="D13">
            <v>23.1</v>
          </cell>
          <cell r="E13">
            <v>83.166666666666671</v>
          </cell>
          <cell r="F13">
            <v>99</v>
          </cell>
          <cell r="G13">
            <v>53</v>
          </cell>
          <cell r="H13">
            <v>13.68</v>
          </cell>
          <cell r="I13" t="str">
            <v>SE</v>
          </cell>
          <cell r="J13">
            <v>43.56</v>
          </cell>
          <cell r="K13">
            <v>16</v>
          </cell>
        </row>
        <row r="14">
          <cell r="B14">
            <v>27.770833333333332</v>
          </cell>
          <cell r="C14">
            <v>35.5</v>
          </cell>
          <cell r="D14">
            <v>23.5</v>
          </cell>
          <cell r="E14">
            <v>79.041666666666671</v>
          </cell>
          <cell r="F14">
            <v>99</v>
          </cell>
          <cell r="G14">
            <v>39</v>
          </cell>
          <cell r="H14">
            <v>10.44</v>
          </cell>
          <cell r="I14" t="str">
            <v>SE</v>
          </cell>
          <cell r="J14">
            <v>22.68</v>
          </cell>
          <cell r="K14">
            <v>0.4</v>
          </cell>
        </row>
        <row r="15">
          <cell r="B15">
            <v>28.537499999999998</v>
          </cell>
          <cell r="C15">
            <v>35.700000000000003</v>
          </cell>
          <cell r="D15">
            <v>24.5</v>
          </cell>
          <cell r="E15">
            <v>75.75</v>
          </cell>
          <cell r="F15">
            <v>96</v>
          </cell>
          <cell r="G15">
            <v>45</v>
          </cell>
          <cell r="H15">
            <v>10.8</v>
          </cell>
          <cell r="I15" t="str">
            <v>L</v>
          </cell>
          <cell r="J15">
            <v>26.64</v>
          </cell>
          <cell r="K15">
            <v>0</v>
          </cell>
        </row>
        <row r="16">
          <cell r="B16">
            <v>26.758333333333336</v>
          </cell>
          <cell r="C16">
            <v>34.799999999999997</v>
          </cell>
          <cell r="D16">
            <v>24</v>
          </cell>
          <cell r="E16">
            <v>82.916666666666671</v>
          </cell>
          <cell r="F16">
            <v>96</v>
          </cell>
          <cell r="G16">
            <v>52</v>
          </cell>
          <cell r="H16">
            <v>13.32</v>
          </cell>
          <cell r="I16" t="str">
            <v>O</v>
          </cell>
          <cell r="J16">
            <v>34.56</v>
          </cell>
          <cell r="K16">
            <v>22.599999999999998</v>
          </cell>
        </row>
        <row r="17">
          <cell r="B17">
            <v>26.899999999999995</v>
          </cell>
          <cell r="C17">
            <v>33.299999999999997</v>
          </cell>
          <cell r="D17">
            <v>22.5</v>
          </cell>
          <cell r="E17">
            <v>78.958333333333329</v>
          </cell>
          <cell r="F17">
            <v>98</v>
          </cell>
          <cell r="G17">
            <v>45</v>
          </cell>
          <cell r="H17">
            <v>11.16</v>
          </cell>
          <cell r="I17" t="str">
            <v>NO</v>
          </cell>
          <cell r="J17">
            <v>27.36</v>
          </cell>
          <cell r="K17">
            <v>2.8000000000000003</v>
          </cell>
        </row>
        <row r="18">
          <cell r="B18">
            <v>28.291666666666661</v>
          </cell>
          <cell r="C18">
            <v>35.9</v>
          </cell>
          <cell r="D18">
            <v>22.8</v>
          </cell>
          <cell r="E18">
            <v>75.708333333333329</v>
          </cell>
          <cell r="F18">
            <v>100</v>
          </cell>
          <cell r="G18">
            <v>40</v>
          </cell>
          <cell r="H18">
            <v>10.44</v>
          </cell>
          <cell r="I18" t="str">
            <v>S</v>
          </cell>
          <cell r="J18">
            <v>28.08</v>
          </cell>
          <cell r="K18">
            <v>0</v>
          </cell>
        </row>
        <row r="19">
          <cell r="B19">
            <v>30.016666666666669</v>
          </cell>
          <cell r="C19">
            <v>38</v>
          </cell>
          <cell r="D19">
            <v>23.8</v>
          </cell>
          <cell r="E19">
            <v>68.541666666666671</v>
          </cell>
          <cell r="F19">
            <v>97</v>
          </cell>
          <cell r="G19">
            <v>32</v>
          </cell>
          <cell r="H19">
            <v>10.44</v>
          </cell>
          <cell r="I19" t="str">
            <v>S</v>
          </cell>
          <cell r="J19">
            <v>42.480000000000004</v>
          </cell>
          <cell r="K19">
            <v>0</v>
          </cell>
        </row>
        <row r="20">
          <cell r="B20">
            <v>30.350000000000005</v>
          </cell>
          <cell r="C20">
            <v>38.799999999999997</v>
          </cell>
          <cell r="D20">
            <v>24.7</v>
          </cell>
          <cell r="E20">
            <v>66.75</v>
          </cell>
          <cell r="F20">
            <v>95</v>
          </cell>
          <cell r="G20">
            <v>31</v>
          </cell>
          <cell r="H20">
            <v>15.120000000000001</v>
          </cell>
          <cell r="I20" t="str">
            <v>NO</v>
          </cell>
          <cell r="J20">
            <v>45.72</v>
          </cell>
          <cell r="K20">
            <v>0</v>
          </cell>
        </row>
        <row r="21">
          <cell r="B21">
            <v>27.741666666666671</v>
          </cell>
          <cell r="C21">
            <v>34.6</v>
          </cell>
          <cell r="D21">
            <v>22.4</v>
          </cell>
          <cell r="E21">
            <v>77.625</v>
          </cell>
          <cell r="F21">
            <v>99</v>
          </cell>
          <cell r="G21">
            <v>48</v>
          </cell>
          <cell r="H21">
            <v>11.16</v>
          </cell>
          <cell r="I21" t="str">
            <v>L</v>
          </cell>
          <cell r="J21">
            <v>57.960000000000008</v>
          </cell>
          <cell r="K21">
            <v>33.199999999999996</v>
          </cell>
        </row>
        <row r="22">
          <cell r="B22">
            <v>26.441666666666666</v>
          </cell>
          <cell r="C22">
            <v>32.5</v>
          </cell>
          <cell r="D22">
            <v>22.8</v>
          </cell>
          <cell r="E22">
            <v>82.291666666666671</v>
          </cell>
          <cell r="F22">
            <v>99</v>
          </cell>
          <cell r="G22">
            <v>54</v>
          </cell>
          <cell r="H22">
            <v>10.08</v>
          </cell>
          <cell r="I22" t="str">
            <v>SO</v>
          </cell>
          <cell r="J22">
            <v>30.6</v>
          </cell>
          <cell r="K22">
            <v>28.2</v>
          </cell>
        </row>
        <row r="23">
          <cell r="B23">
            <v>28.537499999999998</v>
          </cell>
          <cell r="C23">
            <v>35.299999999999997</v>
          </cell>
          <cell r="D23">
            <v>23</v>
          </cell>
          <cell r="E23">
            <v>73.208333333333329</v>
          </cell>
          <cell r="F23">
            <v>97</v>
          </cell>
          <cell r="G23">
            <v>39</v>
          </cell>
          <cell r="H23">
            <v>9</v>
          </cell>
          <cell r="I23" t="str">
            <v>O</v>
          </cell>
          <cell r="J23">
            <v>20.88</v>
          </cell>
          <cell r="K23">
            <v>0</v>
          </cell>
        </row>
        <row r="24">
          <cell r="B24">
            <v>29.079166666666669</v>
          </cell>
          <cell r="C24">
            <v>36.200000000000003</v>
          </cell>
          <cell r="D24">
            <v>23.3</v>
          </cell>
          <cell r="E24">
            <v>68.625</v>
          </cell>
          <cell r="F24">
            <v>94</v>
          </cell>
          <cell r="G24">
            <v>33</v>
          </cell>
          <cell r="H24">
            <v>9</v>
          </cell>
          <cell r="I24" t="str">
            <v>NO</v>
          </cell>
          <cell r="J24">
            <v>20.16</v>
          </cell>
          <cell r="K24">
            <v>0</v>
          </cell>
        </row>
        <row r="25">
          <cell r="B25">
            <v>29.637500000000003</v>
          </cell>
          <cell r="C25">
            <v>36.299999999999997</v>
          </cell>
          <cell r="D25">
            <v>23.3</v>
          </cell>
          <cell r="E25">
            <v>67.458333333333329</v>
          </cell>
          <cell r="F25">
            <v>94</v>
          </cell>
          <cell r="G25">
            <v>38</v>
          </cell>
          <cell r="H25">
            <v>11.520000000000001</v>
          </cell>
          <cell r="I25" t="str">
            <v>O</v>
          </cell>
          <cell r="J25">
            <v>24.840000000000003</v>
          </cell>
          <cell r="K25">
            <v>0</v>
          </cell>
        </row>
        <row r="26">
          <cell r="B26">
            <v>27.816666666666674</v>
          </cell>
          <cell r="C26">
            <v>31.6</v>
          </cell>
          <cell r="D26">
            <v>24.2</v>
          </cell>
          <cell r="E26">
            <v>73.916666666666671</v>
          </cell>
          <cell r="F26">
            <v>94</v>
          </cell>
          <cell r="G26">
            <v>53</v>
          </cell>
          <cell r="H26">
            <v>11.520000000000001</v>
          </cell>
          <cell r="I26" t="str">
            <v>NE</v>
          </cell>
          <cell r="J26">
            <v>24.48</v>
          </cell>
          <cell r="K26">
            <v>0</v>
          </cell>
        </row>
        <row r="27">
          <cell r="B27">
            <v>26.204166666666666</v>
          </cell>
          <cell r="C27">
            <v>30.9</v>
          </cell>
          <cell r="D27">
            <v>23.5</v>
          </cell>
          <cell r="E27">
            <v>83.458333333333329</v>
          </cell>
          <cell r="F27">
            <v>99</v>
          </cell>
          <cell r="G27">
            <v>61</v>
          </cell>
          <cell r="H27">
            <v>18</v>
          </cell>
          <cell r="I27" t="str">
            <v>L</v>
          </cell>
          <cell r="J27">
            <v>43.92</v>
          </cell>
          <cell r="K27">
            <v>15.6</v>
          </cell>
        </row>
        <row r="28">
          <cell r="B28">
            <v>25.524999999999995</v>
          </cell>
          <cell r="C28">
            <v>32.200000000000003</v>
          </cell>
          <cell r="D28">
            <v>21.5</v>
          </cell>
          <cell r="E28">
            <v>80.958333333333329</v>
          </cell>
          <cell r="F28">
            <v>98</v>
          </cell>
          <cell r="G28">
            <v>50</v>
          </cell>
          <cell r="H28">
            <v>12.96</v>
          </cell>
          <cell r="I28" t="str">
            <v>O</v>
          </cell>
          <cell r="J28">
            <v>25.56</v>
          </cell>
          <cell r="K28">
            <v>0.60000000000000009</v>
          </cell>
        </row>
        <row r="29">
          <cell r="B29">
            <v>27.408333333333331</v>
          </cell>
          <cell r="C29">
            <v>34.799999999999997</v>
          </cell>
          <cell r="D29">
            <v>21.5</v>
          </cell>
          <cell r="E29">
            <v>70.291666666666671</v>
          </cell>
          <cell r="F29">
            <v>98</v>
          </cell>
          <cell r="G29">
            <v>35</v>
          </cell>
          <cell r="H29">
            <v>10.8</v>
          </cell>
          <cell r="I29" t="str">
            <v>NO</v>
          </cell>
          <cell r="J29">
            <v>20.16</v>
          </cell>
          <cell r="K29">
            <v>0</v>
          </cell>
        </row>
        <row r="30">
          <cell r="B30">
            <v>27.762499999999999</v>
          </cell>
          <cell r="C30">
            <v>35.4</v>
          </cell>
          <cell r="D30">
            <v>20.5</v>
          </cell>
          <cell r="E30">
            <v>66.958333333333329</v>
          </cell>
          <cell r="F30">
            <v>98</v>
          </cell>
          <cell r="G30">
            <v>33</v>
          </cell>
          <cell r="H30">
            <v>6.84</v>
          </cell>
          <cell r="I30" t="str">
            <v>SO</v>
          </cell>
          <cell r="J30">
            <v>18</v>
          </cell>
          <cell r="K30">
            <v>0</v>
          </cell>
        </row>
        <row r="31">
          <cell r="B31">
            <v>28.299999999999994</v>
          </cell>
          <cell r="C31">
            <v>36.5</v>
          </cell>
          <cell r="D31">
            <v>20.2</v>
          </cell>
          <cell r="E31">
            <v>62</v>
          </cell>
          <cell r="F31">
            <v>97</v>
          </cell>
          <cell r="G31">
            <v>26</v>
          </cell>
          <cell r="H31">
            <v>6.12</v>
          </cell>
          <cell r="I31" t="str">
            <v>O</v>
          </cell>
          <cell r="J31">
            <v>18.720000000000002</v>
          </cell>
          <cell r="K31">
            <v>0</v>
          </cell>
        </row>
        <row r="32">
          <cell r="B32">
            <v>28.654166666666669</v>
          </cell>
          <cell r="C32">
            <v>36.200000000000003</v>
          </cell>
          <cell r="D32">
            <v>20.7</v>
          </cell>
          <cell r="E32">
            <v>60</v>
          </cell>
          <cell r="F32">
            <v>94</v>
          </cell>
          <cell r="G32">
            <v>28</v>
          </cell>
          <cell r="H32">
            <v>10.44</v>
          </cell>
          <cell r="I32" t="str">
            <v>S</v>
          </cell>
          <cell r="J32">
            <v>27.720000000000002</v>
          </cell>
          <cell r="K32">
            <v>0</v>
          </cell>
        </row>
        <row r="33">
          <cell r="B33">
            <v>27.741666666666671</v>
          </cell>
          <cell r="C33">
            <v>34.799999999999997</v>
          </cell>
          <cell r="D33">
            <v>23.3</v>
          </cell>
          <cell r="E33">
            <v>73.791666666666671</v>
          </cell>
          <cell r="F33">
            <v>96</v>
          </cell>
          <cell r="G33">
            <v>45</v>
          </cell>
          <cell r="H33">
            <v>15.840000000000002</v>
          </cell>
          <cell r="I33" t="str">
            <v>L</v>
          </cell>
          <cell r="J33">
            <v>50.04</v>
          </cell>
          <cell r="K33">
            <v>11.8</v>
          </cell>
        </row>
        <row r="34">
          <cell r="B34">
            <v>26.420833333333334</v>
          </cell>
          <cell r="C34">
            <v>34.4</v>
          </cell>
          <cell r="D34">
            <v>23.7</v>
          </cell>
          <cell r="E34">
            <v>85.333333333333329</v>
          </cell>
          <cell r="F34">
            <v>99</v>
          </cell>
          <cell r="G34">
            <v>47</v>
          </cell>
          <cell r="H34">
            <v>13.32</v>
          </cell>
          <cell r="I34" t="str">
            <v>L</v>
          </cell>
          <cell r="J34">
            <v>55.440000000000005</v>
          </cell>
          <cell r="K34">
            <v>6.8</v>
          </cell>
        </row>
        <row r="35">
          <cell r="B35">
            <v>26.362499999999997</v>
          </cell>
          <cell r="C35">
            <v>33.200000000000003</v>
          </cell>
          <cell r="D35">
            <v>23</v>
          </cell>
          <cell r="E35">
            <v>82.916666666666671</v>
          </cell>
          <cell r="F35">
            <v>97</v>
          </cell>
          <cell r="G35">
            <v>52</v>
          </cell>
          <cell r="H35">
            <v>11.16</v>
          </cell>
          <cell r="I35" t="str">
            <v>L</v>
          </cell>
          <cell r="J35">
            <v>29.52</v>
          </cell>
          <cell r="K35">
            <v>11.2</v>
          </cell>
        </row>
        <row r="36">
          <cell r="I36" t="str">
            <v>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25.25</v>
          </cell>
          <cell r="C5">
            <v>26</v>
          </cell>
          <cell r="D5">
            <v>23.5</v>
          </cell>
          <cell r="E5">
            <v>90</v>
          </cell>
          <cell r="F5">
            <v>93</v>
          </cell>
          <cell r="G5">
            <v>83</v>
          </cell>
          <cell r="H5">
            <v>5.7600000000000007</v>
          </cell>
          <cell r="I5" t="str">
            <v>SO</v>
          </cell>
          <cell r="J5">
            <v>13.68</v>
          </cell>
          <cell r="K5">
            <v>0.2</v>
          </cell>
        </row>
        <row r="6">
          <cell r="B6">
            <v>25.816666666666659</v>
          </cell>
          <cell r="C6">
            <v>30.7</v>
          </cell>
          <cell r="D6">
            <v>21.6</v>
          </cell>
          <cell r="E6">
            <v>78.625</v>
          </cell>
          <cell r="F6">
            <v>97</v>
          </cell>
          <cell r="G6">
            <v>47</v>
          </cell>
          <cell r="H6">
            <v>21.6</v>
          </cell>
          <cell r="I6" t="str">
            <v>O</v>
          </cell>
          <cell r="J6">
            <v>38.519999999999996</v>
          </cell>
          <cell r="K6">
            <v>0</v>
          </cell>
        </row>
        <row r="7">
          <cell r="B7">
            <v>24.608333333333338</v>
          </cell>
          <cell r="C7">
            <v>31.8</v>
          </cell>
          <cell r="D7">
            <v>21.6</v>
          </cell>
          <cell r="E7">
            <v>86</v>
          </cell>
          <cell r="F7">
            <v>95</v>
          </cell>
          <cell r="G7">
            <v>58</v>
          </cell>
          <cell r="H7">
            <v>15.48</v>
          </cell>
          <cell r="I7" t="str">
            <v>S</v>
          </cell>
          <cell r="J7">
            <v>35.28</v>
          </cell>
          <cell r="K7">
            <v>0</v>
          </cell>
        </row>
        <row r="8">
          <cell r="B8">
            <v>24.316666666666663</v>
          </cell>
          <cell r="C8">
            <v>30.2</v>
          </cell>
          <cell r="D8">
            <v>21.8</v>
          </cell>
          <cell r="E8">
            <v>87.416666666666671</v>
          </cell>
          <cell r="F8">
            <v>98</v>
          </cell>
          <cell r="G8">
            <v>61</v>
          </cell>
          <cell r="H8">
            <v>12.96</v>
          </cell>
          <cell r="I8" t="str">
            <v>S</v>
          </cell>
          <cell r="J8">
            <v>25.56</v>
          </cell>
          <cell r="K8">
            <v>5.6</v>
          </cell>
        </row>
        <row r="9">
          <cell r="B9">
            <v>25.737499999999997</v>
          </cell>
          <cell r="C9">
            <v>32.700000000000003</v>
          </cell>
          <cell r="D9">
            <v>19.899999999999999</v>
          </cell>
          <cell r="E9">
            <v>80.5</v>
          </cell>
          <cell r="F9">
            <v>98</v>
          </cell>
          <cell r="G9">
            <v>47</v>
          </cell>
          <cell r="H9">
            <v>11.16</v>
          </cell>
          <cell r="I9" t="str">
            <v>NE</v>
          </cell>
          <cell r="J9">
            <v>22.68</v>
          </cell>
          <cell r="K9">
            <v>0.2</v>
          </cell>
        </row>
        <row r="10">
          <cell r="B10">
            <v>27.195652173913043</v>
          </cell>
          <cell r="C10">
            <v>33.700000000000003</v>
          </cell>
          <cell r="D10">
            <v>21.5</v>
          </cell>
          <cell r="E10">
            <v>72</v>
          </cell>
          <cell r="F10">
            <v>95</v>
          </cell>
          <cell r="G10">
            <v>49</v>
          </cell>
          <cell r="H10">
            <v>19.079999999999998</v>
          </cell>
          <cell r="I10" t="str">
            <v>N</v>
          </cell>
          <cell r="J10">
            <v>36.72</v>
          </cell>
          <cell r="K10">
            <v>0.6</v>
          </cell>
        </row>
        <row r="11">
          <cell r="B11">
            <v>23.758333333333329</v>
          </cell>
          <cell r="C11">
            <v>28.9</v>
          </cell>
          <cell r="D11">
            <v>20.8</v>
          </cell>
          <cell r="E11">
            <v>87.791666666666671</v>
          </cell>
          <cell r="F11">
            <v>98</v>
          </cell>
          <cell r="G11">
            <v>68</v>
          </cell>
          <cell r="H11">
            <v>14.04</v>
          </cell>
          <cell r="I11" t="str">
            <v>NE</v>
          </cell>
          <cell r="J11">
            <v>28.8</v>
          </cell>
          <cell r="K11">
            <v>43.2</v>
          </cell>
        </row>
        <row r="12">
          <cell r="B12">
            <v>24.165217391304349</v>
          </cell>
          <cell r="C12">
            <v>31</v>
          </cell>
          <cell r="D12">
            <v>20.5</v>
          </cell>
          <cell r="E12">
            <v>87.391304347826093</v>
          </cell>
          <cell r="F12">
            <v>98</v>
          </cell>
          <cell r="G12">
            <v>65</v>
          </cell>
          <cell r="H12">
            <v>15.840000000000002</v>
          </cell>
          <cell r="I12" t="str">
            <v>N</v>
          </cell>
          <cell r="J12">
            <v>33.840000000000003</v>
          </cell>
          <cell r="K12">
            <v>0.2</v>
          </cell>
        </row>
        <row r="13">
          <cell r="B13">
            <v>26.965217391304346</v>
          </cell>
          <cell r="C13">
            <v>32.200000000000003</v>
          </cell>
          <cell r="D13">
            <v>23.6</v>
          </cell>
          <cell r="E13">
            <v>80.391304347826093</v>
          </cell>
          <cell r="F13">
            <v>94</v>
          </cell>
          <cell r="G13">
            <v>56</v>
          </cell>
          <cell r="H13">
            <v>18</v>
          </cell>
          <cell r="I13" t="str">
            <v>N</v>
          </cell>
          <cell r="J13">
            <v>36.72</v>
          </cell>
          <cell r="K13">
            <v>0</v>
          </cell>
        </row>
        <row r="14">
          <cell r="B14">
            <v>30.385714285714283</v>
          </cell>
          <cell r="C14">
            <v>33.700000000000003</v>
          </cell>
          <cell r="D14">
            <v>24.2</v>
          </cell>
          <cell r="E14">
            <v>68.714285714285708</v>
          </cell>
          <cell r="F14">
            <v>93</v>
          </cell>
          <cell r="G14">
            <v>55</v>
          </cell>
          <cell r="H14">
            <v>18.720000000000002</v>
          </cell>
          <cell r="I14" t="str">
            <v>N</v>
          </cell>
          <cell r="J14">
            <v>36.72</v>
          </cell>
          <cell r="K14">
            <v>0</v>
          </cell>
        </row>
        <row r="15">
          <cell r="B15">
            <v>27.90588235294118</v>
          </cell>
          <cell r="C15">
            <v>33.4</v>
          </cell>
          <cell r="D15">
            <v>24</v>
          </cell>
          <cell r="E15">
            <v>79.529411764705884</v>
          </cell>
          <cell r="F15">
            <v>96</v>
          </cell>
          <cell r="G15">
            <v>57</v>
          </cell>
          <cell r="H15">
            <v>19.079999999999998</v>
          </cell>
          <cell r="I15" t="str">
            <v>NO</v>
          </cell>
          <cell r="J15">
            <v>34.200000000000003</v>
          </cell>
          <cell r="K15">
            <v>0.4</v>
          </cell>
        </row>
        <row r="16">
          <cell r="B16">
            <v>26.708333333333339</v>
          </cell>
          <cell r="C16">
            <v>34.4</v>
          </cell>
          <cell r="D16">
            <v>23</v>
          </cell>
          <cell r="E16">
            <v>83.458333333333329</v>
          </cell>
          <cell r="F16">
            <v>97</v>
          </cell>
          <cell r="G16">
            <v>53</v>
          </cell>
          <cell r="H16">
            <v>17.64</v>
          </cell>
          <cell r="I16" t="str">
            <v>N</v>
          </cell>
          <cell r="J16">
            <v>40.32</v>
          </cell>
          <cell r="K16">
            <v>12.8</v>
          </cell>
        </row>
        <row r="17">
          <cell r="B17">
            <v>24.895833333333329</v>
          </cell>
          <cell r="C17">
            <v>31.5</v>
          </cell>
          <cell r="D17">
            <v>22.5</v>
          </cell>
          <cell r="E17">
            <v>89.166666666666671</v>
          </cell>
          <cell r="F17">
            <v>97</v>
          </cell>
          <cell r="G17">
            <v>64</v>
          </cell>
          <cell r="H17">
            <v>15.120000000000001</v>
          </cell>
          <cell r="I17" t="str">
            <v>N</v>
          </cell>
          <cell r="J17">
            <v>36.72</v>
          </cell>
          <cell r="K17">
            <v>18</v>
          </cell>
        </row>
        <row r="18">
          <cell r="B18">
            <v>25.208333333333329</v>
          </cell>
          <cell r="C18">
            <v>32.5</v>
          </cell>
          <cell r="D18">
            <v>22.5</v>
          </cell>
          <cell r="E18">
            <v>88.125</v>
          </cell>
          <cell r="F18">
            <v>97</v>
          </cell>
          <cell r="G18">
            <v>52</v>
          </cell>
          <cell r="H18">
            <v>20.52</v>
          </cell>
          <cell r="I18" t="str">
            <v>NE</v>
          </cell>
          <cell r="J18">
            <v>48.96</v>
          </cell>
          <cell r="K18">
            <v>2.2000000000000002</v>
          </cell>
        </row>
        <row r="19">
          <cell r="B19">
            <v>27.754166666666666</v>
          </cell>
          <cell r="C19">
            <v>34.700000000000003</v>
          </cell>
          <cell r="D19">
            <v>23.2</v>
          </cell>
          <cell r="E19">
            <v>77.916666666666671</v>
          </cell>
          <cell r="F19">
            <v>95</v>
          </cell>
          <cell r="G19">
            <v>48</v>
          </cell>
          <cell r="H19">
            <v>20.52</v>
          </cell>
          <cell r="I19" t="str">
            <v>NE</v>
          </cell>
          <cell r="J19">
            <v>37.800000000000004</v>
          </cell>
          <cell r="K19">
            <v>0</v>
          </cell>
        </row>
        <row r="20">
          <cell r="B20">
            <v>28.608333333333324</v>
          </cell>
          <cell r="C20">
            <v>34.9</v>
          </cell>
          <cell r="D20">
            <v>20.3</v>
          </cell>
          <cell r="E20">
            <v>74.875</v>
          </cell>
          <cell r="F20">
            <v>96</v>
          </cell>
          <cell r="G20">
            <v>49</v>
          </cell>
          <cell r="H20">
            <v>17.64</v>
          </cell>
          <cell r="I20" t="str">
            <v>N</v>
          </cell>
          <cell r="J20">
            <v>68.400000000000006</v>
          </cell>
          <cell r="K20">
            <v>19.599999999999998</v>
          </cell>
        </row>
        <row r="21">
          <cell r="B21">
            <v>26.099999999999998</v>
          </cell>
          <cell r="C21">
            <v>32.4</v>
          </cell>
          <cell r="D21">
            <v>21.5</v>
          </cell>
          <cell r="E21">
            <v>85.375</v>
          </cell>
          <cell r="F21">
            <v>98</v>
          </cell>
          <cell r="G21">
            <v>57</v>
          </cell>
          <cell r="H21">
            <v>9.3600000000000012</v>
          </cell>
          <cell r="I21" t="str">
            <v>SE</v>
          </cell>
          <cell r="J21">
            <v>21.240000000000002</v>
          </cell>
          <cell r="K21">
            <v>0.2</v>
          </cell>
        </row>
        <row r="22">
          <cell r="B22">
            <v>26.479166666666668</v>
          </cell>
          <cell r="C22">
            <v>32.700000000000003</v>
          </cell>
          <cell r="D22">
            <v>21.7</v>
          </cell>
          <cell r="E22">
            <v>78.125</v>
          </cell>
          <cell r="F22">
            <v>96</v>
          </cell>
          <cell r="G22">
            <v>57</v>
          </cell>
          <cell r="H22">
            <v>20.52</v>
          </cell>
          <cell r="I22" t="str">
            <v>NE</v>
          </cell>
          <cell r="J22">
            <v>35.28</v>
          </cell>
          <cell r="K22">
            <v>0</v>
          </cell>
        </row>
        <row r="23">
          <cell r="B23">
            <v>26.904166666666665</v>
          </cell>
          <cell r="C23">
            <v>33.1</v>
          </cell>
          <cell r="D23">
            <v>22.1</v>
          </cell>
          <cell r="E23">
            <v>73.375</v>
          </cell>
          <cell r="F23">
            <v>92</v>
          </cell>
          <cell r="G23">
            <v>49</v>
          </cell>
          <cell r="H23">
            <v>16.2</v>
          </cell>
          <cell r="I23" t="str">
            <v>L</v>
          </cell>
          <cell r="J23">
            <v>28.8</v>
          </cell>
          <cell r="K23">
            <v>0</v>
          </cell>
        </row>
        <row r="24">
          <cell r="B24">
            <v>27.191666666666674</v>
          </cell>
          <cell r="C24">
            <v>33.700000000000003</v>
          </cell>
          <cell r="D24">
            <v>20.7</v>
          </cell>
          <cell r="E24">
            <v>69.708333333333329</v>
          </cell>
          <cell r="F24">
            <v>88</v>
          </cell>
          <cell r="G24">
            <v>47</v>
          </cell>
          <cell r="H24">
            <v>18</v>
          </cell>
          <cell r="I24" t="str">
            <v>NE</v>
          </cell>
          <cell r="J24">
            <v>26.64</v>
          </cell>
          <cell r="K24">
            <v>0</v>
          </cell>
        </row>
        <row r="25">
          <cell r="B25">
            <v>27.179166666666664</v>
          </cell>
          <cell r="C25">
            <v>33.9</v>
          </cell>
          <cell r="D25">
            <v>21.2</v>
          </cell>
          <cell r="E25">
            <v>71.166666666666671</v>
          </cell>
          <cell r="F25">
            <v>90</v>
          </cell>
          <cell r="G25">
            <v>53</v>
          </cell>
          <cell r="H25">
            <v>20.16</v>
          </cell>
          <cell r="I25" t="str">
            <v>NE</v>
          </cell>
          <cell r="J25">
            <v>35.28</v>
          </cell>
          <cell r="K25">
            <v>0</v>
          </cell>
        </row>
        <row r="26">
          <cell r="B26">
            <v>24.879166666666666</v>
          </cell>
          <cell r="C26">
            <v>30.7</v>
          </cell>
          <cell r="D26">
            <v>21.8</v>
          </cell>
          <cell r="E26">
            <v>87.583333333333329</v>
          </cell>
          <cell r="F26">
            <v>98</v>
          </cell>
          <cell r="G26">
            <v>61</v>
          </cell>
          <cell r="H26">
            <v>18</v>
          </cell>
          <cell r="I26" t="str">
            <v>NE</v>
          </cell>
          <cell r="J26">
            <v>34.92</v>
          </cell>
          <cell r="K26">
            <v>65.600000000000009</v>
          </cell>
        </row>
        <row r="27">
          <cell r="B27">
            <v>22.600000000000005</v>
          </cell>
          <cell r="C27">
            <v>24.9</v>
          </cell>
          <cell r="D27">
            <v>21.2</v>
          </cell>
          <cell r="E27">
            <v>94.083333333333329</v>
          </cell>
          <cell r="F27">
            <v>98</v>
          </cell>
          <cell r="G27">
            <v>81</v>
          </cell>
          <cell r="H27">
            <v>17.64</v>
          </cell>
          <cell r="I27" t="str">
            <v>L</v>
          </cell>
          <cell r="J27">
            <v>36.72</v>
          </cell>
          <cell r="K27">
            <v>13.6</v>
          </cell>
        </row>
        <row r="28">
          <cell r="B28">
            <v>24.066666666666666</v>
          </cell>
          <cell r="C28">
            <v>30</v>
          </cell>
          <cell r="D28">
            <v>20.399999999999999</v>
          </cell>
          <cell r="E28">
            <v>83.761904761904759</v>
          </cell>
          <cell r="F28">
            <v>98</v>
          </cell>
          <cell r="G28">
            <v>58</v>
          </cell>
          <cell r="H28">
            <v>13.68</v>
          </cell>
          <cell r="I28" t="str">
            <v>S</v>
          </cell>
          <cell r="J28">
            <v>27.720000000000002</v>
          </cell>
          <cell r="K28">
            <v>0.2</v>
          </cell>
        </row>
        <row r="29">
          <cell r="B29">
            <v>28.361538461538462</v>
          </cell>
          <cell r="C29">
            <v>32</v>
          </cell>
          <cell r="D29">
            <v>20.8</v>
          </cell>
          <cell r="E29">
            <v>59.692307692307693</v>
          </cell>
          <cell r="F29">
            <v>89</v>
          </cell>
          <cell r="G29">
            <v>42</v>
          </cell>
          <cell r="H29">
            <v>11.879999999999999</v>
          </cell>
          <cell r="I29" t="str">
            <v>SO</v>
          </cell>
          <cell r="J29">
            <v>24.48</v>
          </cell>
          <cell r="K29">
            <v>0</v>
          </cell>
        </row>
        <row r="30">
          <cell r="B30">
            <v>28.892307692307689</v>
          </cell>
          <cell r="C30">
            <v>33.5</v>
          </cell>
          <cell r="D30">
            <v>20</v>
          </cell>
          <cell r="E30">
            <v>60.07692307692308</v>
          </cell>
          <cell r="F30">
            <v>97</v>
          </cell>
          <cell r="G30">
            <v>39</v>
          </cell>
          <cell r="H30">
            <v>11.879999999999999</v>
          </cell>
          <cell r="I30" t="str">
            <v>SE</v>
          </cell>
          <cell r="J30">
            <v>24.840000000000003</v>
          </cell>
          <cell r="K30">
            <v>0</v>
          </cell>
        </row>
        <row r="31">
          <cell r="B31">
            <v>29.445454545454542</v>
          </cell>
          <cell r="C31">
            <v>33.299999999999997</v>
          </cell>
          <cell r="D31">
            <v>23.5</v>
          </cell>
          <cell r="E31">
            <v>62.272727272727273</v>
          </cell>
          <cell r="F31">
            <v>83</v>
          </cell>
          <cell r="G31">
            <v>45</v>
          </cell>
          <cell r="H31">
            <v>14.04</v>
          </cell>
          <cell r="I31" t="str">
            <v>SE</v>
          </cell>
          <cell r="J31">
            <v>24.840000000000003</v>
          </cell>
          <cell r="K31">
            <v>0</v>
          </cell>
        </row>
        <row r="32">
          <cell r="B32">
            <v>30.120000000000005</v>
          </cell>
          <cell r="C32">
            <v>34.1</v>
          </cell>
          <cell r="D32">
            <v>23.9</v>
          </cell>
          <cell r="E32">
            <v>60.6</v>
          </cell>
          <cell r="F32">
            <v>90</v>
          </cell>
          <cell r="G32">
            <v>48</v>
          </cell>
          <cell r="H32">
            <v>11.520000000000001</v>
          </cell>
          <cell r="I32" t="str">
            <v>NE</v>
          </cell>
          <cell r="J32">
            <v>28.08</v>
          </cell>
          <cell r="K32">
            <v>0</v>
          </cell>
        </row>
        <row r="33">
          <cell r="B33">
            <v>28.477777777777778</v>
          </cell>
          <cell r="C33">
            <v>30.9</v>
          </cell>
          <cell r="D33">
            <v>24.4</v>
          </cell>
          <cell r="E33">
            <v>71.666666666666671</v>
          </cell>
          <cell r="F33">
            <v>86</v>
          </cell>
          <cell r="G33">
            <v>63</v>
          </cell>
          <cell r="H33">
            <v>24.840000000000003</v>
          </cell>
          <cell r="I33" t="str">
            <v>N</v>
          </cell>
          <cell r="J33">
            <v>43.2</v>
          </cell>
          <cell r="K33">
            <v>0</v>
          </cell>
        </row>
        <row r="34">
          <cell r="B34">
            <v>24.04</v>
          </cell>
          <cell r="C34">
            <v>27.2</v>
          </cell>
          <cell r="D34">
            <v>20.5</v>
          </cell>
          <cell r="E34">
            <v>89.4</v>
          </cell>
          <cell r="F34">
            <v>97</v>
          </cell>
          <cell r="G34">
            <v>77</v>
          </cell>
          <cell r="H34">
            <v>20.16</v>
          </cell>
          <cell r="I34" t="str">
            <v>NO</v>
          </cell>
          <cell r="J34">
            <v>38.880000000000003</v>
          </cell>
          <cell r="K34">
            <v>3.4</v>
          </cell>
        </row>
        <row r="35">
          <cell r="B35">
            <v>25.941666666666663</v>
          </cell>
          <cell r="C35">
            <v>28.8</v>
          </cell>
          <cell r="D35">
            <v>21.7</v>
          </cell>
          <cell r="E35">
            <v>77.833333333333329</v>
          </cell>
          <cell r="F35">
            <v>96</v>
          </cell>
          <cell r="G35">
            <v>65</v>
          </cell>
          <cell r="H35">
            <v>10.8</v>
          </cell>
          <cell r="I35" t="str">
            <v>NO</v>
          </cell>
          <cell r="J35">
            <v>22.32</v>
          </cell>
          <cell r="K35">
            <v>0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24.574999999999999</v>
          </cell>
          <cell r="C5">
            <v>31.9</v>
          </cell>
          <cell r="D5">
            <v>19.3</v>
          </cell>
          <cell r="E5">
            <v>79.25</v>
          </cell>
          <cell r="F5">
            <v>96</v>
          </cell>
          <cell r="G5">
            <v>47</v>
          </cell>
          <cell r="H5">
            <v>10.8</v>
          </cell>
          <cell r="I5" t="str">
            <v>N</v>
          </cell>
          <cell r="J5">
            <v>24.840000000000003</v>
          </cell>
          <cell r="K5">
            <v>0.2</v>
          </cell>
        </row>
        <row r="6">
          <cell r="B6">
            <v>24.879166666666666</v>
          </cell>
          <cell r="C6">
            <v>29</v>
          </cell>
          <cell r="D6">
            <v>21.7</v>
          </cell>
          <cell r="E6">
            <v>80.791666666666671</v>
          </cell>
          <cell r="F6">
            <v>92</v>
          </cell>
          <cell r="G6">
            <v>64</v>
          </cell>
          <cell r="H6">
            <v>15.120000000000001</v>
          </cell>
          <cell r="I6" t="str">
            <v>N</v>
          </cell>
          <cell r="J6">
            <v>36.36</v>
          </cell>
          <cell r="K6">
            <v>7.3999999999999995</v>
          </cell>
        </row>
        <row r="7">
          <cell r="B7">
            <v>25.820833333333329</v>
          </cell>
          <cell r="C7">
            <v>31.3</v>
          </cell>
          <cell r="D7">
            <v>21.6</v>
          </cell>
          <cell r="E7">
            <v>74.708333333333329</v>
          </cell>
          <cell r="F7">
            <v>94</v>
          </cell>
          <cell r="G7">
            <v>51</v>
          </cell>
          <cell r="H7">
            <v>14.4</v>
          </cell>
          <cell r="I7" t="str">
            <v>N</v>
          </cell>
          <cell r="J7">
            <v>28.44</v>
          </cell>
          <cell r="K7">
            <v>0</v>
          </cell>
        </row>
        <row r="8">
          <cell r="B8">
            <v>25.775000000000002</v>
          </cell>
          <cell r="C8">
            <v>31.6</v>
          </cell>
          <cell r="D8">
            <v>20.399999999999999</v>
          </cell>
          <cell r="E8">
            <v>72.333333333333329</v>
          </cell>
          <cell r="F8">
            <v>96</v>
          </cell>
          <cell r="G8">
            <v>43</v>
          </cell>
          <cell r="H8">
            <v>18.36</v>
          </cell>
          <cell r="I8" t="str">
            <v>N</v>
          </cell>
          <cell r="J8">
            <v>33.840000000000003</v>
          </cell>
          <cell r="K8">
            <v>0</v>
          </cell>
        </row>
        <row r="9">
          <cell r="B9">
            <v>26</v>
          </cell>
          <cell r="C9">
            <v>31.5</v>
          </cell>
          <cell r="D9">
            <v>20.2</v>
          </cell>
          <cell r="E9">
            <v>69.291666666666671</v>
          </cell>
          <cell r="F9">
            <v>96</v>
          </cell>
          <cell r="G9">
            <v>41</v>
          </cell>
          <cell r="H9">
            <v>12.96</v>
          </cell>
          <cell r="I9" t="str">
            <v>N</v>
          </cell>
          <cell r="J9">
            <v>32.76</v>
          </cell>
          <cell r="K9">
            <v>0</v>
          </cell>
        </row>
        <row r="10">
          <cell r="B10">
            <v>25.383333333333329</v>
          </cell>
          <cell r="C10">
            <v>31.2</v>
          </cell>
          <cell r="D10">
            <v>21.6</v>
          </cell>
          <cell r="E10">
            <v>69.75</v>
          </cell>
          <cell r="F10">
            <v>87</v>
          </cell>
          <cell r="G10">
            <v>53</v>
          </cell>
          <cell r="H10">
            <v>19.8</v>
          </cell>
          <cell r="I10" t="str">
            <v>N</v>
          </cell>
          <cell r="J10">
            <v>39.96</v>
          </cell>
          <cell r="K10">
            <v>1.8</v>
          </cell>
        </row>
        <row r="11">
          <cell r="B11">
            <v>23.729166666666661</v>
          </cell>
          <cell r="C11">
            <v>26.4</v>
          </cell>
          <cell r="D11">
            <v>21.5</v>
          </cell>
          <cell r="E11">
            <v>87.625</v>
          </cell>
          <cell r="F11">
            <v>98</v>
          </cell>
          <cell r="G11">
            <v>76</v>
          </cell>
          <cell r="H11">
            <v>17.64</v>
          </cell>
          <cell r="I11" t="str">
            <v>N</v>
          </cell>
          <cell r="J11">
            <v>44.64</v>
          </cell>
          <cell r="K11">
            <v>22.4</v>
          </cell>
        </row>
        <row r="12">
          <cell r="B12">
            <v>23.970833333333335</v>
          </cell>
          <cell r="C12">
            <v>28.3</v>
          </cell>
          <cell r="D12">
            <v>21.9</v>
          </cell>
          <cell r="E12">
            <v>88.583333333333329</v>
          </cell>
          <cell r="F12">
            <v>99</v>
          </cell>
          <cell r="G12">
            <v>66</v>
          </cell>
          <cell r="H12">
            <v>18</v>
          </cell>
          <cell r="I12" t="str">
            <v>N</v>
          </cell>
          <cell r="J12">
            <v>35.64</v>
          </cell>
          <cell r="K12">
            <v>1.7999999999999998</v>
          </cell>
        </row>
        <row r="13">
          <cell r="B13">
            <v>25.770833333333339</v>
          </cell>
          <cell r="C13">
            <v>30.5</v>
          </cell>
          <cell r="D13">
            <v>22</v>
          </cell>
          <cell r="E13">
            <v>76.375</v>
          </cell>
          <cell r="F13">
            <v>91</v>
          </cell>
          <cell r="G13">
            <v>55</v>
          </cell>
          <cell r="H13">
            <v>19.079999999999998</v>
          </cell>
          <cell r="I13" t="str">
            <v>N</v>
          </cell>
          <cell r="J13">
            <v>36.36</v>
          </cell>
          <cell r="K13">
            <v>0</v>
          </cell>
        </row>
        <row r="14">
          <cell r="B14">
            <v>26.737500000000001</v>
          </cell>
          <cell r="C14">
            <v>32.9</v>
          </cell>
          <cell r="D14">
            <v>23</v>
          </cell>
          <cell r="E14">
            <v>74.583333333333329</v>
          </cell>
          <cell r="F14">
            <v>89</v>
          </cell>
          <cell r="G14">
            <v>50</v>
          </cell>
          <cell r="H14">
            <v>14.4</v>
          </cell>
          <cell r="I14" t="str">
            <v>N</v>
          </cell>
          <cell r="J14">
            <v>28.8</v>
          </cell>
          <cell r="K14">
            <v>0.4</v>
          </cell>
        </row>
        <row r="15">
          <cell r="B15">
            <v>27.570833333333329</v>
          </cell>
          <cell r="C15">
            <v>32.700000000000003</v>
          </cell>
          <cell r="D15">
            <v>23.3</v>
          </cell>
          <cell r="E15">
            <v>70.791666666666671</v>
          </cell>
          <cell r="F15">
            <v>88</v>
          </cell>
          <cell r="G15">
            <v>50</v>
          </cell>
          <cell r="H15">
            <v>14.76</v>
          </cell>
          <cell r="I15" t="str">
            <v>N</v>
          </cell>
          <cell r="J15">
            <v>29.52</v>
          </cell>
          <cell r="K15">
            <v>0</v>
          </cell>
        </row>
        <row r="16">
          <cell r="B16">
            <v>26.962499999999995</v>
          </cell>
          <cell r="C16">
            <v>32.200000000000003</v>
          </cell>
          <cell r="D16">
            <v>22.8</v>
          </cell>
          <cell r="E16">
            <v>74.291666666666671</v>
          </cell>
          <cell r="F16">
            <v>95</v>
          </cell>
          <cell r="G16">
            <v>46</v>
          </cell>
          <cell r="H16">
            <v>16.2</v>
          </cell>
          <cell r="I16" t="str">
            <v>N</v>
          </cell>
          <cell r="J16">
            <v>47.16</v>
          </cell>
          <cell r="K16">
            <v>12.4</v>
          </cell>
        </row>
        <row r="17">
          <cell r="B17">
            <v>24.512499999999999</v>
          </cell>
          <cell r="C17">
            <v>26.8</v>
          </cell>
          <cell r="D17">
            <v>21.6</v>
          </cell>
          <cell r="E17">
            <v>81.916666666666671</v>
          </cell>
          <cell r="F17">
            <v>91</v>
          </cell>
          <cell r="G17">
            <v>70</v>
          </cell>
          <cell r="H17">
            <v>21.6</v>
          </cell>
          <cell r="I17" t="str">
            <v>N</v>
          </cell>
          <cell r="J17">
            <v>38.159999999999997</v>
          </cell>
          <cell r="K17">
            <v>1.2000000000000002</v>
          </cell>
        </row>
        <row r="18">
          <cell r="B18">
            <v>26.808333333333337</v>
          </cell>
          <cell r="C18">
            <v>33.5</v>
          </cell>
          <cell r="D18">
            <v>22.2</v>
          </cell>
          <cell r="E18">
            <v>72.125</v>
          </cell>
          <cell r="F18">
            <v>92</v>
          </cell>
          <cell r="G18">
            <v>42</v>
          </cell>
          <cell r="H18">
            <v>14.04</v>
          </cell>
          <cell r="I18" t="str">
            <v>L</v>
          </cell>
          <cell r="J18">
            <v>72.360000000000014</v>
          </cell>
          <cell r="K18">
            <v>7.8</v>
          </cell>
        </row>
        <row r="19">
          <cell r="B19">
            <v>27.620833333333326</v>
          </cell>
          <cell r="C19">
            <v>33.9</v>
          </cell>
          <cell r="D19">
            <v>23.5</v>
          </cell>
          <cell r="E19">
            <v>69.041666666666671</v>
          </cell>
          <cell r="F19">
            <v>87</v>
          </cell>
          <cell r="G19">
            <v>45</v>
          </cell>
          <cell r="H19">
            <v>18.36</v>
          </cell>
          <cell r="I19" t="str">
            <v xml:space="preserve"> </v>
          </cell>
          <cell r="J19">
            <v>43.92</v>
          </cell>
          <cell r="K19">
            <v>0.60000000000000009</v>
          </cell>
        </row>
        <row r="20">
          <cell r="B20">
            <v>28.083333333333332</v>
          </cell>
          <cell r="C20">
            <v>35.1</v>
          </cell>
          <cell r="D20">
            <v>22.7</v>
          </cell>
          <cell r="E20">
            <v>68.541666666666671</v>
          </cell>
          <cell r="F20">
            <v>89</v>
          </cell>
          <cell r="G20">
            <v>43</v>
          </cell>
          <cell r="H20">
            <v>11.879999999999999</v>
          </cell>
          <cell r="I20" t="str">
            <v>N</v>
          </cell>
          <cell r="J20">
            <v>27</v>
          </cell>
          <cell r="K20">
            <v>0</v>
          </cell>
        </row>
        <row r="21">
          <cell r="B21">
            <v>26.650000000000006</v>
          </cell>
          <cell r="C21">
            <v>33.4</v>
          </cell>
          <cell r="D21">
            <v>22.6</v>
          </cell>
          <cell r="E21">
            <v>72.833333333333329</v>
          </cell>
          <cell r="F21">
            <v>93</v>
          </cell>
          <cell r="G21">
            <v>51</v>
          </cell>
          <cell r="H21">
            <v>20.52</v>
          </cell>
          <cell r="I21" t="str">
            <v>N</v>
          </cell>
          <cell r="J21">
            <v>36.36</v>
          </cell>
          <cell r="K21">
            <v>5.4</v>
          </cell>
        </row>
        <row r="22">
          <cell r="B22">
            <v>26.595833333333342</v>
          </cell>
          <cell r="C22">
            <v>33.1</v>
          </cell>
          <cell r="D22">
            <v>22.2</v>
          </cell>
          <cell r="E22">
            <v>75.875</v>
          </cell>
          <cell r="F22">
            <v>94</v>
          </cell>
          <cell r="G22">
            <v>48</v>
          </cell>
          <cell r="H22">
            <v>20.16</v>
          </cell>
          <cell r="I22" t="str">
            <v>L</v>
          </cell>
          <cell r="J22">
            <v>35.64</v>
          </cell>
          <cell r="K22">
            <v>2.2000000000000002</v>
          </cell>
        </row>
        <row r="23">
          <cell r="B23">
            <v>27.233333333333334</v>
          </cell>
          <cell r="C23">
            <v>33.6</v>
          </cell>
          <cell r="D23">
            <v>22.7</v>
          </cell>
          <cell r="E23">
            <v>71.25</v>
          </cell>
          <cell r="F23">
            <v>93</v>
          </cell>
          <cell r="G23">
            <v>46</v>
          </cell>
          <cell r="H23">
            <v>18</v>
          </cell>
          <cell r="I23" t="str">
            <v>L</v>
          </cell>
          <cell r="J23">
            <v>28.44</v>
          </cell>
          <cell r="K23">
            <v>0.6</v>
          </cell>
        </row>
        <row r="24">
          <cell r="B24">
            <v>28.624999999999996</v>
          </cell>
          <cell r="C24">
            <v>34.799999999999997</v>
          </cell>
          <cell r="D24">
            <v>22.6</v>
          </cell>
          <cell r="E24">
            <v>59.666666666666664</v>
          </cell>
          <cell r="F24">
            <v>80</v>
          </cell>
          <cell r="G24">
            <v>34</v>
          </cell>
          <cell r="H24">
            <v>13.68</v>
          </cell>
          <cell r="I24" t="str">
            <v>N</v>
          </cell>
          <cell r="J24">
            <v>25.56</v>
          </cell>
          <cell r="K24">
            <v>0</v>
          </cell>
        </row>
        <row r="25">
          <cell r="B25">
            <v>28.574999999999999</v>
          </cell>
          <cell r="C25">
            <v>33.799999999999997</v>
          </cell>
          <cell r="D25">
            <v>23.8</v>
          </cell>
          <cell r="E25">
            <v>62.666666666666664</v>
          </cell>
          <cell r="F25">
            <v>77</v>
          </cell>
          <cell r="G25">
            <v>44</v>
          </cell>
          <cell r="H25">
            <v>12.96</v>
          </cell>
          <cell r="I25" t="str">
            <v>N</v>
          </cell>
          <cell r="J25">
            <v>30.6</v>
          </cell>
          <cell r="K25">
            <v>0</v>
          </cell>
        </row>
        <row r="26">
          <cell r="B26">
            <v>24.091666666666669</v>
          </cell>
          <cell r="C26">
            <v>29.1</v>
          </cell>
          <cell r="D26">
            <v>20.2</v>
          </cell>
          <cell r="E26">
            <v>84.833333333333329</v>
          </cell>
          <cell r="F26">
            <v>99</v>
          </cell>
          <cell r="G26">
            <v>62</v>
          </cell>
          <cell r="H26">
            <v>19.079999999999998</v>
          </cell>
          <cell r="I26" t="str">
            <v>N</v>
          </cell>
          <cell r="J26">
            <v>43.56</v>
          </cell>
          <cell r="K26">
            <v>40.800000000000004</v>
          </cell>
        </row>
        <row r="27">
          <cell r="B27">
            <v>23.583333333333332</v>
          </cell>
          <cell r="C27">
            <v>28.4</v>
          </cell>
          <cell r="D27">
            <v>21.6</v>
          </cell>
          <cell r="E27">
            <v>93.916666666666671</v>
          </cell>
          <cell r="F27">
            <v>100</v>
          </cell>
          <cell r="G27">
            <v>70</v>
          </cell>
          <cell r="H27">
            <v>11.520000000000001</v>
          </cell>
          <cell r="I27" t="str">
            <v>N</v>
          </cell>
          <cell r="J27">
            <v>38.159999999999997</v>
          </cell>
          <cell r="K27">
            <v>22.2</v>
          </cell>
        </row>
        <row r="28">
          <cell r="B28">
            <v>24.324999999999992</v>
          </cell>
          <cell r="C28">
            <v>29.9</v>
          </cell>
          <cell r="D28">
            <v>20.6</v>
          </cell>
          <cell r="E28">
            <v>81.458333333333329</v>
          </cell>
          <cell r="F28">
            <v>99</v>
          </cell>
          <cell r="G28">
            <v>55</v>
          </cell>
          <cell r="H28">
            <v>20.88</v>
          </cell>
          <cell r="I28" t="str">
            <v>N</v>
          </cell>
          <cell r="J28">
            <v>37.080000000000005</v>
          </cell>
          <cell r="K28">
            <v>11</v>
          </cell>
        </row>
        <row r="29">
          <cell r="B29">
            <v>25.849999999999998</v>
          </cell>
          <cell r="C29">
            <v>31.7</v>
          </cell>
          <cell r="D29">
            <v>20.3</v>
          </cell>
          <cell r="E29">
            <v>68.375</v>
          </cell>
          <cell r="F29">
            <v>92</v>
          </cell>
          <cell r="G29">
            <v>40</v>
          </cell>
          <cell r="H29">
            <v>11.16</v>
          </cell>
          <cell r="I29" t="str">
            <v>N</v>
          </cell>
          <cell r="J29">
            <v>24.12</v>
          </cell>
          <cell r="K29">
            <v>0</v>
          </cell>
        </row>
        <row r="30">
          <cell r="B30">
            <v>26.604166666666671</v>
          </cell>
          <cell r="C30">
            <v>33.299999999999997</v>
          </cell>
          <cell r="D30">
            <v>20.2</v>
          </cell>
          <cell r="E30">
            <v>63.583333333333336</v>
          </cell>
          <cell r="F30">
            <v>85</v>
          </cell>
          <cell r="G30">
            <v>38</v>
          </cell>
          <cell r="H30">
            <v>10.44</v>
          </cell>
          <cell r="I30" t="str">
            <v>N</v>
          </cell>
          <cell r="J30">
            <v>20.88</v>
          </cell>
          <cell r="K30">
            <v>0</v>
          </cell>
        </row>
        <row r="31">
          <cell r="B31">
            <v>27.216666666666658</v>
          </cell>
          <cell r="C31">
            <v>33.799999999999997</v>
          </cell>
          <cell r="D31">
            <v>22.1</v>
          </cell>
          <cell r="E31">
            <v>62.916666666666664</v>
          </cell>
          <cell r="F31">
            <v>84</v>
          </cell>
          <cell r="G31">
            <v>41</v>
          </cell>
          <cell r="H31">
            <v>14.04</v>
          </cell>
          <cell r="I31" t="str">
            <v>N</v>
          </cell>
          <cell r="J31">
            <v>29.880000000000003</v>
          </cell>
          <cell r="K31">
            <v>0</v>
          </cell>
        </row>
        <row r="32">
          <cell r="B32">
            <v>27.029166666666672</v>
          </cell>
          <cell r="C32">
            <v>33</v>
          </cell>
          <cell r="D32">
            <v>22</v>
          </cell>
          <cell r="E32">
            <v>68.416666666666671</v>
          </cell>
          <cell r="F32">
            <v>87</v>
          </cell>
          <cell r="G32">
            <v>41</v>
          </cell>
          <cell r="H32">
            <v>15.840000000000002</v>
          </cell>
          <cell r="I32" t="str">
            <v>N</v>
          </cell>
          <cell r="J32">
            <v>33.840000000000003</v>
          </cell>
          <cell r="K32">
            <v>0</v>
          </cell>
        </row>
        <row r="33">
          <cell r="B33">
            <v>26.091666666666669</v>
          </cell>
          <cell r="C33">
            <v>32.200000000000003</v>
          </cell>
          <cell r="D33">
            <v>23.3</v>
          </cell>
          <cell r="E33">
            <v>75.666666666666671</v>
          </cell>
          <cell r="F33">
            <v>89</v>
          </cell>
          <cell r="G33">
            <v>50</v>
          </cell>
          <cell r="H33">
            <v>18</v>
          </cell>
          <cell r="I33" t="str">
            <v>N</v>
          </cell>
          <cell r="J33">
            <v>37.440000000000005</v>
          </cell>
          <cell r="K33">
            <v>0</v>
          </cell>
        </row>
        <row r="34">
          <cell r="B34">
            <v>24.379166666666663</v>
          </cell>
          <cell r="C34">
            <v>30.4</v>
          </cell>
          <cell r="D34">
            <v>21.1</v>
          </cell>
          <cell r="E34">
            <v>82.916666666666671</v>
          </cell>
          <cell r="F34">
            <v>99</v>
          </cell>
          <cell r="G34">
            <v>57</v>
          </cell>
          <cell r="H34">
            <v>23.040000000000003</v>
          </cell>
          <cell r="I34" t="str">
            <v>N</v>
          </cell>
          <cell r="J34">
            <v>45.72</v>
          </cell>
          <cell r="K34">
            <v>26.2</v>
          </cell>
        </row>
        <row r="35">
          <cell r="B35">
            <v>23.887500000000003</v>
          </cell>
          <cell r="C35">
            <v>29</v>
          </cell>
          <cell r="D35">
            <v>21.1</v>
          </cell>
          <cell r="E35">
            <v>85.833333333333329</v>
          </cell>
          <cell r="F35">
            <v>100</v>
          </cell>
          <cell r="G35">
            <v>64</v>
          </cell>
          <cell r="H35">
            <v>10.44</v>
          </cell>
          <cell r="I35" t="str">
            <v>N</v>
          </cell>
          <cell r="J35">
            <v>25.2</v>
          </cell>
          <cell r="K35">
            <v>0.4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27.525000000000002</v>
          </cell>
          <cell r="C5">
            <v>35</v>
          </cell>
          <cell r="D5">
            <v>21.8</v>
          </cell>
          <cell r="E5">
            <v>66.5</v>
          </cell>
          <cell r="F5">
            <v>89</v>
          </cell>
          <cell r="G5">
            <v>34</v>
          </cell>
          <cell r="H5">
            <v>14.04</v>
          </cell>
          <cell r="I5" t="str">
            <v>NO</v>
          </cell>
          <cell r="J5">
            <v>26.64</v>
          </cell>
          <cell r="K5">
            <v>0</v>
          </cell>
        </row>
        <row r="6">
          <cell r="B6">
            <v>26.158333333333328</v>
          </cell>
          <cell r="C6">
            <v>33.5</v>
          </cell>
          <cell r="D6">
            <v>22.3</v>
          </cell>
          <cell r="E6">
            <v>72.875</v>
          </cell>
          <cell r="F6">
            <v>91</v>
          </cell>
          <cell r="G6">
            <v>45</v>
          </cell>
          <cell r="H6">
            <v>28.8</v>
          </cell>
          <cell r="I6" t="str">
            <v>NO</v>
          </cell>
          <cell r="J6">
            <v>48.24</v>
          </cell>
          <cell r="K6">
            <v>9.7999999999999989</v>
          </cell>
        </row>
        <row r="7">
          <cell r="B7">
            <v>26.208333333333325</v>
          </cell>
          <cell r="C7">
            <v>32.700000000000003</v>
          </cell>
          <cell r="D7">
            <v>21.5</v>
          </cell>
          <cell r="E7">
            <v>74.375</v>
          </cell>
          <cell r="F7">
            <v>92</v>
          </cell>
          <cell r="G7">
            <v>46</v>
          </cell>
          <cell r="H7">
            <v>12.24</v>
          </cell>
          <cell r="I7" t="str">
            <v>O</v>
          </cell>
          <cell r="J7">
            <v>36</v>
          </cell>
          <cell r="K7">
            <v>0</v>
          </cell>
        </row>
        <row r="8">
          <cell r="B8">
            <v>24.904166666666665</v>
          </cell>
          <cell r="C8">
            <v>32.1</v>
          </cell>
          <cell r="D8">
            <v>21.2</v>
          </cell>
          <cell r="E8">
            <v>80.083333333333329</v>
          </cell>
          <cell r="F8">
            <v>94</v>
          </cell>
          <cell r="G8">
            <v>49</v>
          </cell>
          <cell r="H8">
            <v>15.840000000000002</v>
          </cell>
          <cell r="I8" t="str">
            <v>NO</v>
          </cell>
          <cell r="J8">
            <v>36.72</v>
          </cell>
          <cell r="K8">
            <v>19.8</v>
          </cell>
        </row>
        <row r="9">
          <cell r="B9">
            <v>26.045833333333324</v>
          </cell>
          <cell r="C9">
            <v>33.4</v>
          </cell>
          <cell r="D9">
            <v>21</v>
          </cell>
          <cell r="E9">
            <v>74.041666666666671</v>
          </cell>
          <cell r="F9">
            <v>94</v>
          </cell>
          <cell r="G9">
            <v>34</v>
          </cell>
          <cell r="H9">
            <v>15.840000000000002</v>
          </cell>
          <cell r="I9" t="str">
            <v>SO</v>
          </cell>
          <cell r="J9">
            <v>42.480000000000004</v>
          </cell>
          <cell r="K9">
            <v>0</v>
          </cell>
        </row>
        <row r="10">
          <cell r="B10">
            <v>23.866666666666664</v>
          </cell>
          <cell r="C10">
            <v>28</v>
          </cell>
          <cell r="D10">
            <v>21.3</v>
          </cell>
          <cell r="E10">
            <v>85.541666666666671</v>
          </cell>
          <cell r="F10">
            <v>95</v>
          </cell>
          <cell r="G10">
            <v>69</v>
          </cell>
          <cell r="H10">
            <v>10.44</v>
          </cell>
          <cell r="I10" t="str">
            <v>SO</v>
          </cell>
          <cell r="J10">
            <v>37.800000000000004</v>
          </cell>
          <cell r="K10">
            <v>55.2</v>
          </cell>
        </row>
        <row r="11">
          <cell r="B11">
            <v>24.349999999999998</v>
          </cell>
          <cell r="C11">
            <v>31.3</v>
          </cell>
          <cell r="D11">
            <v>21.5</v>
          </cell>
          <cell r="E11">
            <v>85.25</v>
          </cell>
          <cell r="F11">
            <v>95</v>
          </cell>
          <cell r="G11">
            <v>59</v>
          </cell>
          <cell r="H11">
            <v>20.88</v>
          </cell>
          <cell r="I11" t="str">
            <v>SO</v>
          </cell>
          <cell r="J11">
            <v>55.440000000000005</v>
          </cell>
          <cell r="K11">
            <v>30.599999999999998</v>
          </cell>
        </row>
        <row r="12">
          <cell r="B12">
            <v>24.608333333333331</v>
          </cell>
          <cell r="C12">
            <v>30.8</v>
          </cell>
          <cell r="D12">
            <v>22.2</v>
          </cell>
          <cell r="E12">
            <v>84.166666666666671</v>
          </cell>
          <cell r="F12">
            <v>94</v>
          </cell>
          <cell r="G12">
            <v>60</v>
          </cell>
          <cell r="H12">
            <v>15.120000000000001</v>
          </cell>
          <cell r="I12" t="str">
            <v>O</v>
          </cell>
          <cell r="J12">
            <v>37.440000000000005</v>
          </cell>
          <cell r="K12">
            <v>4</v>
          </cell>
        </row>
        <row r="13">
          <cell r="B13">
            <v>24.412500000000005</v>
          </cell>
          <cell r="C13">
            <v>28.7</v>
          </cell>
          <cell r="D13">
            <v>22.4</v>
          </cell>
          <cell r="E13">
            <v>86.5</v>
          </cell>
          <cell r="F13">
            <v>95</v>
          </cell>
          <cell r="G13">
            <v>63</v>
          </cell>
          <cell r="H13">
            <v>12.96</v>
          </cell>
          <cell r="I13" t="str">
            <v>SO</v>
          </cell>
          <cell r="J13">
            <v>24.840000000000003</v>
          </cell>
          <cell r="K13">
            <v>0.4</v>
          </cell>
        </row>
        <row r="14">
          <cell r="B14">
            <v>26.520833333333332</v>
          </cell>
          <cell r="C14">
            <v>32.700000000000003</v>
          </cell>
          <cell r="D14">
            <v>22.8</v>
          </cell>
          <cell r="E14">
            <v>76.125</v>
          </cell>
          <cell r="F14">
            <v>93</v>
          </cell>
          <cell r="G14">
            <v>45</v>
          </cell>
          <cell r="H14">
            <v>18.720000000000002</v>
          </cell>
          <cell r="I14" t="str">
            <v>O</v>
          </cell>
          <cell r="J14">
            <v>29.52</v>
          </cell>
          <cell r="K14">
            <v>0</v>
          </cell>
        </row>
        <row r="15">
          <cell r="B15">
            <v>27.495833333333334</v>
          </cell>
          <cell r="C15">
            <v>34.700000000000003</v>
          </cell>
          <cell r="D15">
            <v>22.7</v>
          </cell>
          <cell r="E15">
            <v>72.125</v>
          </cell>
          <cell r="F15">
            <v>92</v>
          </cell>
          <cell r="G15">
            <v>40</v>
          </cell>
          <cell r="H15">
            <v>11.520000000000001</v>
          </cell>
          <cell r="I15" t="str">
            <v>NO</v>
          </cell>
          <cell r="J15">
            <v>33.119999999999997</v>
          </cell>
          <cell r="K15">
            <v>0</v>
          </cell>
        </row>
        <row r="16">
          <cell r="B16">
            <v>27.845833333333335</v>
          </cell>
          <cell r="C16">
            <v>35.4</v>
          </cell>
          <cell r="D16">
            <v>23</v>
          </cell>
          <cell r="E16">
            <v>73.041666666666671</v>
          </cell>
          <cell r="F16">
            <v>94</v>
          </cell>
          <cell r="G16">
            <v>41</v>
          </cell>
          <cell r="H16">
            <v>15.120000000000001</v>
          </cell>
          <cell r="I16" t="str">
            <v>NO</v>
          </cell>
          <cell r="J16">
            <v>36.72</v>
          </cell>
          <cell r="K16">
            <v>0</v>
          </cell>
        </row>
        <row r="17">
          <cell r="B17">
            <v>26.662499999999994</v>
          </cell>
          <cell r="C17">
            <v>33.6</v>
          </cell>
          <cell r="D17">
            <v>22.3</v>
          </cell>
          <cell r="E17">
            <v>73.958333333333329</v>
          </cell>
          <cell r="F17">
            <v>94</v>
          </cell>
          <cell r="G17">
            <v>44</v>
          </cell>
          <cell r="H17">
            <v>14.76</v>
          </cell>
          <cell r="I17" t="str">
            <v>SO</v>
          </cell>
          <cell r="J17">
            <v>31.319999999999997</v>
          </cell>
          <cell r="K17">
            <v>6.4000000000000012</v>
          </cell>
        </row>
        <row r="18">
          <cell r="B18">
            <v>27.633333333333329</v>
          </cell>
          <cell r="C18">
            <v>35</v>
          </cell>
          <cell r="D18">
            <v>21.8</v>
          </cell>
          <cell r="E18">
            <v>68.166666666666671</v>
          </cell>
          <cell r="F18">
            <v>92</v>
          </cell>
          <cell r="G18">
            <v>36</v>
          </cell>
          <cell r="H18">
            <v>10.8</v>
          </cell>
          <cell r="I18" t="str">
            <v>O</v>
          </cell>
          <cell r="J18">
            <v>20.16</v>
          </cell>
          <cell r="K18">
            <v>0</v>
          </cell>
        </row>
        <row r="19">
          <cell r="B19">
            <v>28.816666666666663</v>
          </cell>
          <cell r="C19">
            <v>36.5</v>
          </cell>
          <cell r="D19">
            <v>22.3</v>
          </cell>
          <cell r="E19">
            <v>65.125</v>
          </cell>
          <cell r="F19">
            <v>91</v>
          </cell>
          <cell r="G19">
            <v>34</v>
          </cell>
          <cell r="H19">
            <v>10.08</v>
          </cell>
          <cell r="I19" t="str">
            <v>O</v>
          </cell>
          <cell r="J19">
            <v>20.52</v>
          </cell>
          <cell r="K19">
            <v>0</v>
          </cell>
        </row>
        <row r="20">
          <cell r="B20">
            <v>29.520833333333339</v>
          </cell>
          <cell r="C20">
            <v>36.5</v>
          </cell>
          <cell r="D20">
            <v>23.1</v>
          </cell>
          <cell r="E20">
            <v>63.5</v>
          </cell>
          <cell r="F20">
            <v>89</v>
          </cell>
          <cell r="G20">
            <v>36</v>
          </cell>
          <cell r="H20">
            <v>12.6</v>
          </cell>
          <cell r="I20" t="str">
            <v>SO</v>
          </cell>
          <cell r="J20">
            <v>34.56</v>
          </cell>
          <cell r="K20">
            <v>0</v>
          </cell>
        </row>
        <row r="21">
          <cell r="B21">
            <v>25.958333333333332</v>
          </cell>
          <cell r="C21">
            <v>32.799999999999997</v>
          </cell>
          <cell r="D21">
            <v>22.7</v>
          </cell>
          <cell r="E21">
            <v>77.083333333333329</v>
          </cell>
          <cell r="F21">
            <v>92</v>
          </cell>
          <cell r="G21">
            <v>52</v>
          </cell>
          <cell r="H21">
            <v>16.559999999999999</v>
          </cell>
          <cell r="I21" t="str">
            <v>NO</v>
          </cell>
          <cell r="J21">
            <v>37.800000000000004</v>
          </cell>
          <cell r="K21">
            <v>14.2</v>
          </cell>
        </row>
        <row r="22">
          <cell r="B22">
            <v>25.516666666666662</v>
          </cell>
          <cell r="C22">
            <v>31.5</v>
          </cell>
          <cell r="D22">
            <v>22.5</v>
          </cell>
          <cell r="E22">
            <v>78.958333333333329</v>
          </cell>
          <cell r="F22">
            <v>94</v>
          </cell>
          <cell r="G22">
            <v>48</v>
          </cell>
          <cell r="H22">
            <v>10.08</v>
          </cell>
          <cell r="I22" t="str">
            <v>O</v>
          </cell>
          <cell r="J22">
            <v>20.16</v>
          </cell>
          <cell r="K22">
            <v>3</v>
          </cell>
        </row>
        <row r="23">
          <cell r="B23">
            <v>26.641666666666666</v>
          </cell>
          <cell r="C23">
            <v>32.9</v>
          </cell>
          <cell r="D23">
            <v>22.8</v>
          </cell>
          <cell r="E23">
            <v>77.708333333333329</v>
          </cell>
          <cell r="F23">
            <v>92</v>
          </cell>
          <cell r="G23">
            <v>50</v>
          </cell>
          <cell r="H23">
            <v>9.7200000000000006</v>
          </cell>
          <cell r="I23" t="str">
            <v>NO</v>
          </cell>
          <cell r="J23">
            <v>27.36</v>
          </cell>
          <cell r="K23">
            <v>0</v>
          </cell>
        </row>
        <row r="24">
          <cell r="B24">
            <v>26.608333333333334</v>
          </cell>
          <cell r="C24">
            <v>33.1</v>
          </cell>
          <cell r="D24">
            <v>22.4</v>
          </cell>
          <cell r="E24">
            <v>77.666666666666671</v>
          </cell>
          <cell r="F24">
            <v>93</v>
          </cell>
          <cell r="G24">
            <v>48</v>
          </cell>
          <cell r="H24">
            <v>14.4</v>
          </cell>
          <cell r="I24" t="str">
            <v>NO</v>
          </cell>
          <cell r="J24">
            <v>29.880000000000003</v>
          </cell>
          <cell r="K24">
            <v>13</v>
          </cell>
        </row>
        <row r="25">
          <cell r="B25">
            <v>26.679166666666671</v>
          </cell>
          <cell r="C25">
            <v>34</v>
          </cell>
          <cell r="D25">
            <v>22</v>
          </cell>
          <cell r="E25">
            <v>76.041666666666671</v>
          </cell>
          <cell r="F25">
            <v>93</v>
          </cell>
          <cell r="G25">
            <v>43</v>
          </cell>
          <cell r="H25">
            <v>13.32</v>
          </cell>
          <cell r="I25" t="str">
            <v>O</v>
          </cell>
          <cell r="J25">
            <v>36.36</v>
          </cell>
          <cell r="K25">
            <v>1.2000000000000002</v>
          </cell>
        </row>
        <row r="26">
          <cell r="B26">
            <v>24.745833333333326</v>
          </cell>
          <cell r="C26">
            <v>30</v>
          </cell>
          <cell r="D26">
            <v>21.6</v>
          </cell>
          <cell r="E26">
            <v>83.083333333333329</v>
          </cell>
          <cell r="F26">
            <v>94</v>
          </cell>
          <cell r="G26">
            <v>62</v>
          </cell>
          <cell r="H26">
            <v>13.68</v>
          </cell>
          <cell r="I26" t="str">
            <v>O</v>
          </cell>
          <cell r="J26">
            <v>45</v>
          </cell>
          <cell r="K26">
            <v>42.6</v>
          </cell>
        </row>
        <row r="27">
          <cell r="B27">
            <v>24.761111111111109</v>
          </cell>
          <cell r="C27">
            <v>31.1</v>
          </cell>
          <cell r="D27">
            <v>22.3</v>
          </cell>
          <cell r="E27">
            <v>82</v>
          </cell>
          <cell r="F27">
            <v>93</v>
          </cell>
          <cell r="G27">
            <v>55</v>
          </cell>
          <cell r="H27">
            <v>17.28</v>
          </cell>
          <cell r="I27" t="str">
            <v>NO</v>
          </cell>
          <cell r="J27">
            <v>35.28</v>
          </cell>
          <cell r="K27">
            <v>0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>
            <v>29.360000000000003</v>
          </cell>
          <cell r="C29">
            <v>32.4</v>
          </cell>
          <cell r="D29">
            <v>27</v>
          </cell>
          <cell r="E29">
            <v>55.8</v>
          </cell>
          <cell r="F29">
            <v>70</v>
          </cell>
          <cell r="G29">
            <v>43</v>
          </cell>
          <cell r="H29">
            <v>8.2799999999999994</v>
          </cell>
          <cell r="I29" t="str">
            <v>SO</v>
          </cell>
          <cell r="J29">
            <v>20.16</v>
          </cell>
          <cell r="K29">
            <v>0</v>
          </cell>
        </row>
        <row r="30">
          <cell r="B30">
            <v>26.278260869565216</v>
          </cell>
          <cell r="C30">
            <v>33.700000000000003</v>
          </cell>
          <cell r="D30">
            <v>19.8</v>
          </cell>
          <cell r="E30">
            <v>66.086956521739125</v>
          </cell>
          <cell r="F30">
            <v>92</v>
          </cell>
          <cell r="G30">
            <v>31</v>
          </cell>
          <cell r="H30">
            <v>9.3600000000000012</v>
          </cell>
          <cell r="I30" t="str">
            <v>SO</v>
          </cell>
          <cell r="J30">
            <v>23.040000000000003</v>
          </cell>
          <cell r="K30">
            <v>0</v>
          </cell>
        </row>
        <row r="31">
          <cell r="B31">
            <v>27.02941176470588</v>
          </cell>
          <cell r="C31">
            <v>34.4</v>
          </cell>
          <cell r="D31">
            <v>18.5</v>
          </cell>
          <cell r="E31">
            <v>55.235294117647058</v>
          </cell>
          <cell r="F31">
            <v>90</v>
          </cell>
          <cell r="G31">
            <v>25</v>
          </cell>
          <cell r="H31">
            <v>9.3600000000000012</v>
          </cell>
          <cell r="I31" t="str">
            <v>SO</v>
          </cell>
          <cell r="J31">
            <v>24.840000000000003</v>
          </cell>
          <cell r="K31">
            <v>0</v>
          </cell>
        </row>
        <row r="32">
          <cell r="B32">
            <v>23.533333333333331</v>
          </cell>
          <cell r="C32">
            <v>27.4</v>
          </cell>
          <cell r="D32">
            <v>22.8</v>
          </cell>
          <cell r="E32">
            <v>71.333333333333329</v>
          </cell>
          <cell r="F32">
            <v>77</v>
          </cell>
          <cell r="G32">
            <v>49</v>
          </cell>
          <cell r="H32">
            <v>5.04</v>
          </cell>
          <cell r="I32" t="str">
            <v>SO</v>
          </cell>
          <cell r="J32">
            <v>8.2799999999999994</v>
          </cell>
          <cell r="K32">
            <v>0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>
            <v>27.022222222222222</v>
          </cell>
          <cell r="C34">
            <v>33.9</v>
          </cell>
          <cell r="D34">
            <v>21.6</v>
          </cell>
          <cell r="E34">
            <v>73.444444444444443</v>
          </cell>
          <cell r="F34">
            <v>95</v>
          </cell>
          <cell r="G34">
            <v>43</v>
          </cell>
          <cell r="H34">
            <v>16.920000000000002</v>
          </cell>
          <cell r="I34" t="str">
            <v>O</v>
          </cell>
          <cell r="J34">
            <v>0</v>
          </cell>
          <cell r="K34">
            <v>89.800000000000011</v>
          </cell>
        </row>
        <row r="35">
          <cell r="B35">
            <v>24.970833333333328</v>
          </cell>
          <cell r="C35">
            <v>33.299999999999997</v>
          </cell>
          <cell r="D35">
            <v>21.5</v>
          </cell>
          <cell r="E35">
            <v>81.875</v>
          </cell>
          <cell r="F35">
            <v>95</v>
          </cell>
          <cell r="G35">
            <v>45</v>
          </cell>
          <cell r="H35">
            <v>12.96</v>
          </cell>
          <cell r="I35" t="str">
            <v>NO</v>
          </cell>
          <cell r="J35">
            <v>24.840000000000003</v>
          </cell>
          <cell r="K35">
            <v>29.199999999999996</v>
          </cell>
        </row>
        <row r="36">
          <cell r="I36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25.125000000000004</v>
          </cell>
          <cell r="C5">
            <v>31.7</v>
          </cell>
          <cell r="D5">
            <v>20.100000000000001</v>
          </cell>
          <cell r="E5">
            <v>72.708333333333329</v>
          </cell>
          <cell r="F5">
            <v>94</v>
          </cell>
          <cell r="G5">
            <v>42</v>
          </cell>
          <cell r="H5">
            <v>8.64</v>
          </cell>
          <cell r="I5" t="str">
            <v>SE</v>
          </cell>
          <cell r="J5">
            <v>20.52</v>
          </cell>
          <cell r="K5">
            <v>0</v>
          </cell>
        </row>
        <row r="6">
          <cell r="B6">
            <v>24.329166666666666</v>
          </cell>
          <cell r="C6">
            <v>31.2</v>
          </cell>
          <cell r="D6">
            <v>20.399999999999999</v>
          </cell>
          <cell r="E6">
            <v>77.291666666666671</v>
          </cell>
          <cell r="F6">
            <v>94</v>
          </cell>
          <cell r="G6">
            <v>49</v>
          </cell>
          <cell r="H6">
            <v>12.96</v>
          </cell>
          <cell r="I6" t="str">
            <v>SE</v>
          </cell>
          <cell r="J6">
            <v>55.800000000000004</v>
          </cell>
          <cell r="K6">
            <v>15.2</v>
          </cell>
        </row>
        <row r="7">
          <cell r="B7">
            <v>24.474999999999998</v>
          </cell>
          <cell r="C7">
            <v>30.7</v>
          </cell>
          <cell r="D7">
            <v>20.3</v>
          </cell>
          <cell r="E7">
            <v>76.75</v>
          </cell>
          <cell r="F7">
            <v>92</v>
          </cell>
          <cell r="G7">
            <v>50</v>
          </cell>
          <cell r="H7">
            <v>11.520000000000001</v>
          </cell>
          <cell r="I7" t="str">
            <v>SE</v>
          </cell>
          <cell r="J7">
            <v>30.6</v>
          </cell>
          <cell r="K7">
            <v>0.2</v>
          </cell>
        </row>
        <row r="8">
          <cell r="B8">
            <v>24.724999999999998</v>
          </cell>
          <cell r="C8">
            <v>30.4</v>
          </cell>
          <cell r="D8">
            <v>20.2</v>
          </cell>
          <cell r="E8">
            <v>72.083333333333329</v>
          </cell>
          <cell r="F8">
            <v>90</v>
          </cell>
          <cell r="G8">
            <v>44</v>
          </cell>
          <cell r="H8">
            <v>16.2</v>
          </cell>
          <cell r="I8" t="str">
            <v>SE</v>
          </cell>
          <cell r="J8">
            <v>35.28</v>
          </cell>
          <cell r="K8">
            <v>0</v>
          </cell>
        </row>
        <row r="9">
          <cell r="B9">
            <v>24.845833333333335</v>
          </cell>
          <cell r="C9">
            <v>30.3</v>
          </cell>
          <cell r="D9">
            <v>20.100000000000001</v>
          </cell>
          <cell r="E9">
            <v>65.833333333333329</v>
          </cell>
          <cell r="F9">
            <v>84</v>
          </cell>
          <cell r="G9">
            <v>41</v>
          </cell>
          <cell r="H9">
            <v>14.76</v>
          </cell>
          <cell r="I9" t="str">
            <v>SE</v>
          </cell>
          <cell r="J9">
            <v>39.24</v>
          </cell>
          <cell r="K9">
            <v>0</v>
          </cell>
        </row>
        <row r="10">
          <cell r="B10">
            <v>23.441666666666674</v>
          </cell>
          <cell r="C10">
            <v>30.5</v>
          </cell>
          <cell r="D10">
            <v>20.7</v>
          </cell>
          <cell r="E10">
            <v>78.375</v>
          </cell>
          <cell r="F10">
            <v>93</v>
          </cell>
          <cell r="G10">
            <v>56</v>
          </cell>
          <cell r="H10">
            <v>21.96</v>
          </cell>
          <cell r="I10" t="str">
            <v>S</v>
          </cell>
          <cell r="J10">
            <v>46.440000000000005</v>
          </cell>
          <cell r="K10">
            <v>7</v>
          </cell>
        </row>
        <row r="11">
          <cell r="B11">
            <v>23.804166666666664</v>
          </cell>
          <cell r="C11">
            <v>29</v>
          </cell>
          <cell r="D11">
            <v>20.6</v>
          </cell>
          <cell r="E11">
            <v>81.25</v>
          </cell>
          <cell r="F11">
            <v>93</v>
          </cell>
          <cell r="G11">
            <v>59</v>
          </cell>
          <cell r="H11">
            <v>20.16</v>
          </cell>
          <cell r="I11" t="str">
            <v>S</v>
          </cell>
          <cell r="J11">
            <v>42.12</v>
          </cell>
          <cell r="K11">
            <v>1.5999999999999999</v>
          </cell>
        </row>
        <row r="12">
          <cell r="B12">
            <v>23.308333333333334</v>
          </cell>
          <cell r="C12">
            <v>28.4</v>
          </cell>
          <cell r="D12">
            <v>20.8</v>
          </cell>
          <cell r="E12">
            <v>82.333333333333329</v>
          </cell>
          <cell r="F12">
            <v>91</v>
          </cell>
          <cell r="G12">
            <v>61</v>
          </cell>
          <cell r="H12">
            <v>15.840000000000002</v>
          </cell>
          <cell r="I12" t="str">
            <v>S</v>
          </cell>
          <cell r="J12">
            <v>30.96</v>
          </cell>
          <cell r="K12">
            <v>6.0000000000000009</v>
          </cell>
        </row>
        <row r="13">
          <cell r="B13">
            <v>23.020833333333332</v>
          </cell>
          <cell r="C13">
            <v>28.1</v>
          </cell>
          <cell r="D13">
            <v>20.9</v>
          </cell>
          <cell r="E13">
            <v>84</v>
          </cell>
          <cell r="F13">
            <v>93</v>
          </cell>
          <cell r="G13">
            <v>63</v>
          </cell>
          <cell r="H13">
            <v>20.16</v>
          </cell>
          <cell r="I13" t="str">
            <v>SE</v>
          </cell>
          <cell r="J13">
            <v>37.440000000000005</v>
          </cell>
          <cell r="K13">
            <v>0</v>
          </cell>
        </row>
        <row r="14">
          <cell r="B14">
            <v>24.262499999999999</v>
          </cell>
          <cell r="C14">
            <v>31.3</v>
          </cell>
          <cell r="D14">
            <v>20.6</v>
          </cell>
          <cell r="E14">
            <v>75.375</v>
          </cell>
          <cell r="F14">
            <v>90</v>
          </cell>
          <cell r="G14">
            <v>48</v>
          </cell>
          <cell r="H14">
            <v>9.7200000000000006</v>
          </cell>
          <cell r="I14" t="str">
            <v>SO</v>
          </cell>
          <cell r="J14">
            <v>25.56</v>
          </cell>
          <cell r="K14">
            <v>0.4</v>
          </cell>
        </row>
        <row r="15">
          <cell r="B15">
            <v>24.425000000000001</v>
          </cell>
          <cell r="C15">
            <v>30.1</v>
          </cell>
          <cell r="D15">
            <v>21.2</v>
          </cell>
          <cell r="E15">
            <v>80.041666666666671</v>
          </cell>
          <cell r="F15">
            <v>92</v>
          </cell>
          <cell r="G15">
            <v>52</v>
          </cell>
          <cell r="H15">
            <v>10.8</v>
          </cell>
          <cell r="I15" t="str">
            <v>SO</v>
          </cell>
          <cell r="J15">
            <v>29.880000000000003</v>
          </cell>
          <cell r="K15">
            <v>5.3999999999999995</v>
          </cell>
        </row>
        <row r="16">
          <cell r="B16">
            <v>25.033333333333335</v>
          </cell>
          <cell r="C16">
            <v>32.799999999999997</v>
          </cell>
          <cell r="D16">
            <v>20.7</v>
          </cell>
          <cell r="E16">
            <v>76.166666666666671</v>
          </cell>
          <cell r="F16">
            <v>93</v>
          </cell>
          <cell r="G16">
            <v>45</v>
          </cell>
          <cell r="H16">
            <v>12.24</v>
          </cell>
          <cell r="I16" t="str">
            <v>SO</v>
          </cell>
          <cell r="J16">
            <v>30.6</v>
          </cell>
          <cell r="K16">
            <v>0.4</v>
          </cell>
        </row>
        <row r="17">
          <cell r="B17">
            <v>23.062499999999996</v>
          </cell>
          <cell r="C17">
            <v>31.3</v>
          </cell>
          <cell r="D17">
            <v>18.5</v>
          </cell>
          <cell r="E17">
            <v>81.666666666666671</v>
          </cell>
          <cell r="F17">
            <v>95</v>
          </cell>
          <cell r="G17">
            <v>49</v>
          </cell>
          <cell r="H17">
            <v>17.28</v>
          </cell>
          <cell r="I17" t="str">
            <v>N</v>
          </cell>
          <cell r="J17">
            <v>57.960000000000008</v>
          </cell>
          <cell r="K17">
            <v>30.2</v>
          </cell>
        </row>
        <row r="18">
          <cell r="B18">
            <v>25.025000000000002</v>
          </cell>
          <cell r="C18">
            <v>31.8</v>
          </cell>
          <cell r="D18">
            <v>19.600000000000001</v>
          </cell>
          <cell r="E18">
            <v>74.583333333333329</v>
          </cell>
          <cell r="F18">
            <v>92</v>
          </cell>
          <cell r="G18">
            <v>44</v>
          </cell>
          <cell r="H18">
            <v>10.8</v>
          </cell>
          <cell r="I18" t="str">
            <v>NO</v>
          </cell>
          <cell r="J18">
            <v>28.8</v>
          </cell>
          <cell r="K18">
            <v>4.4000000000000021</v>
          </cell>
        </row>
        <row r="19">
          <cell r="B19">
            <v>26.316666666666674</v>
          </cell>
          <cell r="C19">
            <v>33.6</v>
          </cell>
          <cell r="D19">
            <v>21.1</v>
          </cell>
          <cell r="E19">
            <v>69.375</v>
          </cell>
          <cell r="F19">
            <v>91</v>
          </cell>
          <cell r="G19">
            <v>35</v>
          </cell>
          <cell r="H19">
            <v>15.48</v>
          </cell>
          <cell r="I19" t="str">
            <v>S</v>
          </cell>
          <cell r="J19">
            <v>30.96</v>
          </cell>
          <cell r="K19">
            <v>2.4</v>
          </cell>
        </row>
        <row r="20">
          <cell r="B20">
            <v>27.474999999999998</v>
          </cell>
          <cell r="C20">
            <v>33.6</v>
          </cell>
          <cell r="D20">
            <v>22.7</v>
          </cell>
          <cell r="E20">
            <v>64.833333333333329</v>
          </cell>
          <cell r="F20">
            <v>88</v>
          </cell>
          <cell r="G20">
            <v>40</v>
          </cell>
          <cell r="H20">
            <v>12.6</v>
          </cell>
          <cell r="I20" t="str">
            <v>S</v>
          </cell>
          <cell r="J20">
            <v>39.6</v>
          </cell>
          <cell r="K20">
            <v>0.2</v>
          </cell>
        </row>
        <row r="21">
          <cell r="B21">
            <v>23.275000000000002</v>
          </cell>
          <cell r="C21">
            <v>30.8</v>
          </cell>
          <cell r="D21">
            <v>21.2</v>
          </cell>
          <cell r="E21">
            <v>84.5</v>
          </cell>
          <cell r="F21">
            <v>93</v>
          </cell>
          <cell r="G21">
            <v>57</v>
          </cell>
          <cell r="H21">
            <v>23.040000000000003</v>
          </cell>
          <cell r="I21" t="str">
            <v>SO</v>
          </cell>
          <cell r="J21">
            <v>41.76</v>
          </cell>
          <cell r="K21">
            <v>0</v>
          </cell>
        </row>
        <row r="22">
          <cell r="B22">
            <v>24.008333333333329</v>
          </cell>
          <cell r="C22">
            <v>29.2</v>
          </cell>
          <cell r="D22">
            <v>20.8</v>
          </cell>
          <cell r="E22">
            <v>81.125</v>
          </cell>
          <cell r="F22">
            <v>94</v>
          </cell>
          <cell r="G22">
            <v>61</v>
          </cell>
          <cell r="H22">
            <v>10.8</v>
          </cell>
          <cell r="I22" t="str">
            <v>NO</v>
          </cell>
          <cell r="J22">
            <v>20.16</v>
          </cell>
          <cell r="K22">
            <v>0.2</v>
          </cell>
        </row>
        <row r="23">
          <cell r="B23">
            <v>25.179166666666671</v>
          </cell>
          <cell r="C23">
            <v>30.9</v>
          </cell>
          <cell r="D23">
            <v>21.2</v>
          </cell>
          <cell r="E23">
            <v>75.916666666666671</v>
          </cell>
          <cell r="F23">
            <v>89</v>
          </cell>
          <cell r="G23">
            <v>51</v>
          </cell>
          <cell r="H23">
            <v>9.7200000000000006</v>
          </cell>
          <cell r="I23" t="str">
            <v>NO</v>
          </cell>
          <cell r="J23">
            <v>29.16</v>
          </cell>
          <cell r="K23">
            <v>0.8</v>
          </cell>
        </row>
        <row r="24">
          <cell r="B24">
            <v>26.058333333333337</v>
          </cell>
          <cell r="C24">
            <v>32</v>
          </cell>
          <cell r="D24">
            <v>21.2</v>
          </cell>
          <cell r="E24">
            <v>74</v>
          </cell>
          <cell r="F24">
            <v>91</v>
          </cell>
          <cell r="G24">
            <v>49</v>
          </cell>
          <cell r="H24">
            <v>11.879999999999999</v>
          </cell>
          <cell r="I24" t="str">
            <v>NE</v>
          </cell>
          <cell r="J24">
            <v>22.68</v>
          </cell>
          <cell r="K24">
            <v>0.60000000000000009</v>
          </cell>
        </row>
        <row r="25">
          <cell r="B25">
            <v>25.183333333333337</v>
          </cell>
          <cell r="C25">
            <v>30.7</v>
          </cell>
          <cell r="D25">
            <v>21.4</v>
          </cell>
          <cell r="E25">
            <v>76.916666666666671</v>
          </cell>
          <cell r="F25">
            <v>89</v>
          </cell>
          <cell r="G25">
            <v>56</v>
          </cell>
          <cell r="H25">
            <v>13.32</v>
          </cell>
          <cell r="I25" t="str">
            <v>S</v>
          </cell>
          <cell r="J25">
            <v>30.96</v>
          </cell>
          <cell r="K25">
            <v>0</v>
          </cell>
        </row>
        <row r="26">
          <cell r="B26">
            <v>22.899999999999995</v>
          </cell>
          <cell r="C26">
            <v>27.8</v>
          </cell>
          <cell r="D26">
            <v>19.5</v>
          </cell>
          <cell r="E26">
            <v>85.958333333333329</v>
          </cell>
          <cell r="F26">
            <v>94</v>
          </cell>
          <cell r="G26">
            <v>68</v>
          </cell>
          <cell r="H26">
            <v>13.32</v>
          </cell>
          <cell r="I26" t="str">
            <v>S</v>
          </cell>
          <cell r="J26">
            <v>38.519999999999996</v>
          </cell>
          <cell r="K26">
            <v>0.2</v>
          </cell>
        </row>
        <row r="27">
          <cell r="B27">
            <v>23.708333333333332</v>
          </cell>
          <cell r="C27">
            <v>29.3</v>
          </cell>
          <cell r="D27">
            <v>20.399999999999999</v>
          </cell>
          <cell r="E27">
            <v>78.875</v>
          </cell>
          <cell r="F27">
            <v>92</v>
          </cell>
          <cell r="G27">
            <v>56</v>
          </cell>
          <cell r="H27">
            <v>15.120000000000001</v>
          </cell>
          <cell r="I27" t="str">
            <v>S</v>
          </cell>
          <cell r="J27">
            <v>37.440000000000005</v>
          </cell>
          <cell r="K27">
            <v>0</v>
          </cell>
        </row>
        <row r="28">
          <cell r="B28">
            <v>22.495833333333334</v>
          </cell>
          <cell r="C28">
            <v>25.2</v>
          </cell>
          <cell r="D28">
            <v>20.9</v>
          </cell>
          <cell r="E28">
            <v>88.625</v>
          </cell>
          <cell r="F28">
            <v>94</v>
          </cell>
          <cell r="G28">
            <v>74</v>
          </cell>
          <cell r="H28">
            <v>16.2</v>
          </cell>
          <cell r="I28" t="str">
            <v>SE</v>
          </cell>
          <cell r="J28">
            <v>37.800000000000004</v>
          </cell>
          <cell r="K28">
            <v>0.2</v>
          </cell>
        </row>
        <row r="29">
          <cell r="B29">
            <v>23.499999999999996</v>
          </cell>
          <cell r="C29">
            <v>29.4</v>
          </cell>
          <cell r="D29">
            <v>19</v>
          </cell>
          <cell r="E29">
            <v>79.375</v>
          </cell>
          <cell r="F29">
            <v>95</v>
          </cell>
          <cell r="G29">
            <v>53</v>
          </cell>
          <cell r="H29">
            <v>10.44</v>
          </cell>
          <cell r="I29" t="str">
            <v>L</v>
          </cell>
          <cell r="J29">
            <v>26.28</v>
          </cell>
          <cell r="K29">
            <v>0</v>
          </cell>
        </row>
        <row r="30">
          <cell r="B30">
            <v>25.133333333333329</v>
          </cell>
          <cell r="C30">
            <v>31</v>
          </cell>
          <cell r="D30">
            <v>20</v>
          </cell>
          <cell r="E30">
            <v>66.416666666666671</v>
          </cell>
          <cell r="F30">
            <v>94</v>
          </cell>
          <cell r="G30">
            <v>37</v>
          </cell>
          <cell r="H30">
            <v>10.8</v>
          </cell>
          <cell r="I30" t="str">
            <v>NO</v>
          </cell>
          <cell r="J30">
            <v>22.32</v>
          </cell>
          <cell r="K30">
            <v>0.2</v>
          </cell>
        </row>
        <row r="31">
          <cell r="B31">
            <v>25.762499999999999</v>
          </cell>
          <cell r="C31">
            <v>31.6</v>
          </cell>
          <cell r="D31">
            <v>20.2</v>
          </cell>
          <cell r="E31">
            <v>57.583333333333336</v>
          </cell>
          <cell r="F31">
            <v>83</v>
          </cell>
          <cell r="G31">
            <v>34</v>
          </cell>
          <cell r="H31">
            <v>12.24</v>
          </cell>
          <cell r="I31" t="str">
            <v>NO</v>
          </cell>
          <cell r="J31">
            <v>24.12</v>
          </cell>
          <cell r="K31">
            <v>0</v>
          </cell>
        </row>
        <row r="32">
          <cell r="B32">
            <v>24.95</v>
          </cell>
          <cell r="C32">
            <v>31.2</v>
          </cell>
          <cell r="D32">
            <v>20.5</v>
          </cell>
          <cell r="E32">
            <v>64.791666666666671</v>
          </cell>
          <cell r="F32">
            <v>88</v>
          </cell>
          <cell r="G32">
            <v>39</v>
          </cell>
          <cell r="H32">
            <v>16.920000000000002</v>
          </cell>
          <cell r="I32" t="str">
            <v>SO</v>
          </cell>
          <cell r="J32">
            <v>31.680000000000003</v>
          </cell>
          <cell r="K32">
            <v>0.2</v>
          </cell>
        </row>
        <row r="33">
          <cell r="B33">
            <v>24.683333333333337</v>
          </cell>
          <cell r="C33">
            <v>30.1</v>
          </cell>
          <cell r="D33">
            <v>20.7</v>
          </cell>
          <cell r="E33">
            <v>73.791666666666671</v>
          </cell>
          <cell r="F33">
            <v>91</v>
          </cell>
          <cell r="G33">
            <v>48</v>
          </cell>
          <cell r="H33">
            <v>21.240000000000002</v>
          </cell>
          <cell r="I33" t="str">
            <v>S</v>
          </cell>
          <cell r="J33">
            <v>42.480000000000004</v>
          </cell>
          <cell r="K33">
            <v>0</v>
          </cell>
        </row>
        <row r="34">
          <cell r="B34">
            <v>23.974999999999998</v>
          </cell>
          <cell r="C34">
            <v>30.5</v>
          </cell>
          <cell r="D34">
            <v>20.9</v>
          </cell>
          <cell r="E34">
            <v>76.5</v>
          </cell>
          <cell r="F34">
            <v>89</v>
          </cell>
          <cell r="G34">
            <v>48</v>
          </cell>
          <cell r="H34">
            <v>21.6</v>
          </cell>
          <cell r="I34" t="str">
            <v>S</v>
          </cell>
          <cell r="J34">
            <v>55.440000000000005</v>
          </cell>
          <cell r="K34">
            <v>0.2</v>
          </cell>
        </row>
        <row r="35">
          <cell r="B35">
            <v>23.175000000000001</v>
          </cell>
          <cell r="C35">
            <v>31</v>
          </cell>
          <cell r="D35">
            <v>20.7</v>
          </cell>
          <cell r="E35">
            <v>84.125</v>
          </cell>
          <cell r="F35">
            <v>95</v>
          </cell>
          <cell r="G35">
            <v>47</v>
          </cell>
          <cell r="H35">
            <v>14.04</v>
          </cell>
          <cell r="I35" t="str">
            <v>SO</v>
          </cell>
          <cell r="J35">
            <v>32.04</v>
          </cell>
          <cell r="K35">
            <v>0</v>
          </cell>
        </row>
        <row r="36">
          <cell r="I36" t="str">
            <v>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28.087500000000002</v>
          </cell>
          <cell r="C5">
            <v>35.299999999999997</v>
          </cell>
          <cell r="D5">
            <v>23.6</v>
          </cell>
          <cell r="E5">
            <v>72.458333333333329</v>
          </cell>
          <cell r="F5">
            <v>91</v>
          </cell>
          <cell r="G5">
            <v>34</v>
          </cell>
          <cell r="H5">
            <v>7.5600000000000005</v>
          </cell>
          <cell r="I5" t="str">
            <v>NO</v>
          </cell>
          <cell r="J5">
            <v>45.72</v>
          </cell>
          <cell r="K5">
            <v>0</v>
          </cell>
        </row>
        <row r="6">
          <cell r="B6">
            <v>28.741666666666674</v>
          </cell>
          <cell r="C6">
            <v>35.9</v>
          </cell>
          <cell r="D6">
            <v>24.3</v>
          </cell>
          <cell r="E6">
            <v>69.958333333333329</v>
          </cell>
          <cell r="F6">
            <v>90</v>
          </cell>
          <cell r="G6">
            <v>36</v>
          </cell>
          <cell r="H6">
            <v>10.08</v>
          </cell>
          <cell r="I6" t="str">
            <v>O</v>
          </cell>
          <cell r="J6">
            <v>45</v>
          </cell>
          <cell r="K6">
            <v>1.2</v>
          </cell>
        </row>
        <row r="7">
          <cell r="B7">
            <v>29.916666666666668</v>
          </cell>
          <cell r="C7">
            <v>35.4</v>
          </cell>
          <cell r="D7">
            <v>24.5</v>
          </cell>
          <cell r="E7">
            <v>59.416666666666664</v>
          </cell>
          <cell r="F7">
            <v>90</v>
          </cell>
          <cell r="G7">
            <v>29</v>
          </cell>
          <cell r="H7">
            <v>14.4</v>
          </cell>
          <cell r="I7" t="str">
            <v>SO</v>
          </cell>
          <cell r="J7">
            <v>32.76</v>
          </cell>
          <cell r="K7">
            <v>0</v>
          </cell>
        </row>
        <row r="8">
          <cell r="B8">
            <v>29.633333333333336</v>
          </cell>
          <cell r="C8">
            <v>35.700000000000003</v>
          </cell>
          <cell r="D8">
            <v>22.6</v>
          </cell>
          <cell r="E8">
            <v>50.75</v>
          </cell>
          <cell r="F8">
            <v>82</v>
          </cell>
          <cell r="G8">
            <v>29</v>
          </cell>
          <cell r="H8">
            <v>7.5600000000000005</v>
          </cell>
          <cell r="I8" t="str">
            <v>O</v>
          </cell>
          <cell r="J8">
            <v>26.64</v>
          </cell>
          <cell r="K8">
            <v>0</v>
          </cell>
        </row>
        <row r="9">
          <cell r="B9">
            <v>29.908333333333335</v>
          </cell>
          <cell r="C9">
            <v>37.4</v>
          </cell>
          <cell r="D9">
            <v>22.6</v>
          </cell>
          <cell r="E9">
            <v>51.25</v>
          </cell>
          <cell r="F9">
            <v>85</v>
          </cell>
          <cell r="G9">
            <v>26</v>
          </cell>
          <cell r="H9">
            <v>6.12</v>
          </cell>
          <cell r="I9" t="str">
            <v>NO</v>
          </cell>
          <cell r="J9">
            <v>32.4</v>
          </cell>
          <cell r="K9">
            <v>0</v>
          </cell>
        </row>
        <row r="10">
          <cell r="B10">
            <v>29.170833333333334</v>
          </cell>
          <cell r="C10">
            <v>34</v>
          </cell>
          <cell r="D10">
            <v>25.2</v>
          </cell>
          <cell r="E10">
            <v>63.375</v>
          </cell>
          <cell r="F10">
            <v>81</v>
          </cell>
          <cell r="G10">
            <v>45</v>
          </cell>
          <cell r="H10">
            <v>14.04</v>
          </cell>
          <cell r="I10" t="str">
            <v>NE</v>
          </cell>
          <cell r="J10">
            <v>45.36</v>
          </cell>
          <cell r="K10">
            <v>0</v>
          </cell>
        </row>
        <row r="11">
          <cell r="B11">
            <v>28.620833333333334</v>
          </cell>
          <cell r="C11">
            <v>34</v>
          </cell>
          <cell r="D11">
            <v>23</v>
          </cell>
          <cell r="E11">
            <v>70.875</v>
          </cell>
          <cell r="F11">
            <v>92</v>
          </cell>
          <cell r="G11">
            <v>46</v>
          </cell>
          <cell r="H11">
            <v>23.040000000000003</v>
          </cell>
          <cell r="I11" t="str">
            <v>NE</v>
          </cell>
          <cell r="J11">
            <v>51.12</v>
          </cell>
          <cell r="K11">
            <v>34.200000000000003</v>
          </cell>
        </row>
        <row r="12">
          <cell r="B12">
            <v>25.833333333333332</v>
          </cell>
          <cell r="C12">
            <v>30.8</v>
          </cell>
          <cell r="D12">
            <v>22.7</v>
          </cell>
          <cell r="E12">
            <v>82.916666666666671</v>
          </cell>
          <cell r="F12">
            <v>93</v>
          </cell>
          <cell r="G12">
            <v>61</v>
          </cell>
          <cell r="H12">
            <v>5.04</v>
          </cell>
          <cell r="I12" t="str">
            <v>L</v>
          </cell>
          <cell r="J12">
            <v>52.92</v>
          </cell>
          <cell r="K12">
            <v>27.4</v>
          </cell>
        </row>
        <row r="13">
          <cell r="B13">
            <v>28.495833333333326</v>
          </cell>
          <cell r="C13">
            <v>33.799999999999997</v>
          </cell>
          <cell r="D13">
            <v>25.3</v>
          </cell>
          <cell r="E13">
            <v>73</v>
          </cell>
          <cell r="F13">
            <v>85</v>
          </cell>
          <cell r="G13">
            <v>52</v>
          </cell>
          <cell r="H13">
            <v>10.8</v>
          </cell>
          <cell r="I13" t="str">
            <v>L</v>
          </cell>
          <cell r="J13">
            <v>29.880000000000003</v>
          </cell>
          <cell r="K13">
            <v>0</v>
          </cell>
        </row>
        <row r="14">
          <cell r="B14">
            <v>29.816666666666666</v>
          </cell>
          <cell r="C14">
            <v>36.299999999999997</v>
          </cell>
          <cell r="D14">
            <v>25.6</v>
          </cell>
          <cell r="E14">
            <v>66.208333333333329</v>
          </cell>
          <cell r="F14">
            <v>81</v>
          </cell>
          <cell r="G14">
            <v>36</v>
          </cell>
          <cell r="H14">
            <v>5.04</v>
          </cell>
          <cell r="I14" t="str">
            <v>L</v>
          </cell>
          <cell r="J14">
            <v>26.64</v>
          </cell>
          <cell r="K14">
            <v>0</v>
          </cell>
        </row>
        <row r="15">
          <cell r="B15">
            <v>30.745833333333337</v>
          </cell>
          <cell r="C15">
            <v>36.200000000000003</v>
          </cell>
          <cell r="D15">
            <v>27.1</v>
          </cell>
          <cell r="E15">
            <v>61.625</v>
          </cell>
          <cell r="F15">
            <v>76</v>
          </cell>
          <cell r="G15">
            <v>37</v>
          </cell>
          <cell r="H15">
            <v>9.3600000000000012</v>
          </cell>
          <cell r="I15" t="str">
            <v>L</v>
          </cell>
          <cell r="J15">
            <v>19.8</v>
          </cell>
          <cell r="K15">
            <v>0</v>
          </cell>
        </row>
        <row r="16">
          <cell r="B16">
            <v>30.054166666666664</v>
          </cell>
          <cell r="C16">
            <v>34</v>
          </cell>
          <cell r="D16">
            <v>26.8</v>
          </cell>
          <cell r="E16">
            <v>68.625</v>
          </cell>
          <cell r="F16">
            <v>88</v>
          </cell>
          <cell r="G16">
            <v>52</v>
          </cell>
          <cell r="H16">
            <v>11.879999999999999</v>
          </cell>
          <cell r="I16" t="str">
            <v>L</v>
          </cell>
          <cell r="J16">
            <v>27.36</v>
          </cell>
          <cell r="K16">
            <v>1.2</v>
          </cell>
        </row>
        <row r="17">
          <cell r="B17">
            <v>27.875</v>
          </cell>
          <cell r="C17">
            <v>31.7</v>
          </cell>
          <cell r="D17">
            <v>25.2</v>
          </cell>
          <cell r="E17">
            <v>76.833333333333329</v>
          </cell>
          <cell r="F17">
            <v>90</v>
          </cell>
          <cell r="G17">
            <v>59</v>
          </cell>
          <cell r="H17">
            <v>11.520000000000001</v>
          </cell>
          <cell r="I17" t="str">
            <v>L</v>
          </cell>
          <cell r="J17">
            <v>32.04</v>
          </cell>
          <cell r="K17">
            <v>2.8000000000000003</v>
          </cell>
        </row>
        <row r="18">
          <cell r="B18">
            <v>29.334782608695658</v>
          </cell>
          <cell r="C18">
            <v>35.299999999999997</v>
          </cell>
          <cell r="D18">
            <v>25.1</v>
          </cell>
          <cell r="E18">
            <v>68.043478260869563</v>
          </cell>
          <cell r="F18">
            <v>87</v>
          </cell>
          <cell r="G18">
            <v>44</v>
          </cell>
          <cell r="H18">
            <v>2.8800000000000003</v>
          </cell>
          <cell r="I18" t="str">
            <v>L</v>
          </cell>
          <cell r="J18">
            <v>36.72</v>
          </cell>
          <cell r="K18">
            <v>0</v>
          </cell>
        </row>
        <row r="19">
          <cell r="B19">
            <v>30.704166666666666</v>
          </cell>
          <cell r="C19">
            <v>37</v>
          </cell>
          <cell r="D19">
            <v>26.4</v>
          </cell>
          <cell r="E19">
            <v>62.833333333333336</v>
          </cell>
          <cell r="F19">
            <v>79</v>
          </cell>
          <cell r="G19">
            <v>40</v>
          </cell>
          <cell r="H19">
            <v>6.12</v>
          </cell>
          <cell r="I19" t="str">
            <v>L</v>
          </cell>
          <cell r="J19">
            <v>30.96</v>
          </cell>
          <cell r="K19">
            <v>0.6</v>
          </cell>
        </row>
        <row r="20">
          <cell r="B20">
            <v>32.029166666666669</v>
          </cell>
          <cell r="C20">
            <v>37.9</v>
          </cell>
          <cell r="D20">
            <v>27.8</v>
          </cell>
          <cell r="E20">
            <v>57.083333333333336</v>
          </cell>
          <cell r="F20">
            <v>74</v>
          </cell>
          <cell r="G20">
            <v>34</v>
          </cell>
          <cell r="H20">
            <v>0.36000000000000004</v>
          </cell>
          <cell r="I20" t="str">
            <v>NE</v>
          </cell>
          <cell r="J20">
            <v>16.2</v>
          </cell>
          <cell r="K20">
            <v>0</v>
          </cell>
        </row>
        <row r="21">
          <cell r="B21">
            <v>29.762499999999992</v>
          </cell>
          <cell r="C21">
            <v>35.700000000000003</v>
          </cell>
          <cell r="D21">
            <v>24.6</v>
          </cell>
          <cell r="E21">
            <v>68.625</v>
          </cell>
          <cell r="F21">
            <v>91</v>
          </cell>
          <cell r="G21">
            <v>46</v>
          </cell>
          <cell r="H21">
            <v>22.32</v>
          </cell>
          <cell r="I21" t="str">
            <v>L</v>
          </cell>
          <cell r="J21">
            <v>57.6</v>
          </cell>
          <cell r="K21">
            <v>14.4</v>
          </cell>
        </row>
        <row r="22">
          <cell r="B22">
            <v>27.799999999999994</v>
          </cell>
          <cell r="C22">
            <v>34.9</v>
          </cell>
          <cell r="D22">
            <v>24.1</v>
          </cell>
          <cell r="E22">
            <v>78.25</v>
          </cell>
          <cell r="F22">
            <v>93</v>
          </cell>
          <cell r="G22">
            <v>52</v>
          </cell>
          <cell r="H22">
            <v>24.840000000000003</v>
          </cell>
          <cell r="I22" t="str">
            <v>NO</v>
          </cell>
          <cell r="J22">
            <v>50.04</v>
          </cell>
          <cell r="K22">
            <v>1.5999999999999999</v>
          </cell>
        </row>
        <row r="23">
          <cell r="B23">
            <v>29.45</v>
          </cell>
          <cell r="C23">
            <v>36.299999999999997</v>
          </cell>
          <cell r="D23">
            <v>24.3</v>
          </cell>
          <cell r="E23">
            <v>71.416666666666671</v>
          </cell>
          <cell r="F23">
            <v>92</v>
          </cell>
          <cell r="G23">
            <v>35</v>
          </cell>
          <cell r="H23">
            <v>0</v>
          </cell>
          <cell r="I23" t="str">
            <v>L</v>
          </cell>
          <cell r="J23">
            <v>22.68</v>
          </cell>
          <cell r="K23">
            <v>0.2</v>
          </cell>
        </row>
        <row r="24">
          <cell r="B24">
            <v>31.612499999999994</v>
          </cell>
          <cell r="C24">
            <v>37.6</v>
          </cell>
          <cell r="D24">
            <v>26.7</v>
          </cell>
          <cell r="E24">
            <v>60.833333333333336</v>
          </cell>
          <cell r="F24">
            <v>81</v>
          </cell>
          <cell r="G24">
            <v>37</v>
          </cell>
          <cell r="H24">
            <v>0.36000000000000004</v>
          </cell>
          <cell r="I24" t="str">
            <v>NO</v>
          </cell>
          <cell r="J24">
            <v>14.04</v>
          </cell>
          <cell r="K24">
            <v>0</v>
          </cell>
        </row>
        <row r="25">
          <cell r="B25">
            <v>30.895833333333329</v>
          </cell>
          <cell r="C25">
            <v>37</v>
          </cell>
          <cell r="D25">
            <v>27.5</v>
          </cell>
          <cell r="E25">
            <v>63.625</v>
          </cell>
          <cell r="F25">
            <v>84</v>
          </cell>
          <cell r="G25">
            <v>45</v>
          </cell>
          <cell r="H25">
            <v>5.7600000000000007</v>
          </cell>
          <cell r="I25" t="str">
            <v>L</v>
          </cell>
          <cell r="J25">
            <v>36</v>
          </cell>
          <cell r="K25">
            <v>0</v>
          </cell>
        </row>
        <row r="26">
          <cell r="B26">
            <v>29.020833333333339</v>
          </cell>
          <cell r="C26">
            <v>32.299999999999997</v>
          </cell>
          <cell r="D26">
            <v>25.5</v>
          </cell>
          <cell r="E26">
            <v>69.916666666666671</v>
          </cell>
          <cell r="F26">
            <v>88</v>
          </cell>
          <cell r="G26">
            <v>53</v>
          </cell>
          <cell r="H26">
            <v>16.2</v>
          </cell>
          <cell r="I26" t="str">
            <v>O</v>
          </cell>
          <cell r="J26">
            <v>41.4</v>
          </cell>
          <cell r="K26">
            <v>10</v>
          </cell>
        </row>
        <row r="27">
          <cell r="B27">
            <v>28.079166666666669</v>
          </cell>
          <cell r="C27">
            <v>32</v>
          </cell>
          <cell r="D27">
            <v>25.8</v>
          </cell>
          <cell r="E27">
            <v>67.625</v>
          </cell>
          <cell r="F27">
            <v>84</v>
          </cell>
          <cell r="G27">
            <v>49</v>
          </cell>
          <cell r="H27">
            <v>18</v>
          </cell>
          <cell r="I27" t="str">
            <v>SO</v>
          </cell>
          <cell r="J27">
            <v>48.24</v>
          </cell>
          <cell r="K27">
            <v>0</v>
          </cell>
        </row>
        <row r="28">
          <cell r="B28">
            <v>27.333333333333332</v>
          </cell>
          <cell r="C28">
            <v>31.8</v>
          </cell>
          <cell r="D28">
            <v>24.1</v>
          </cell>
          <cell r="E28">
            <v>68.333333333333329</v>
          </cell>
          <cell r="F28">
            <v>80</v>
          </cell>
          <cell r="G28">
            <v>52</v>
          </cell>
          <cell r="H28">
            <v>11.16</v>
          </cell>
          <cell r="I28" t="str">
            <v>SO</v>
          </cell>
          <cell r="J28">
            <v>35.28</v>
          </cell>
          <cell r="K28">
            <v>0</v>
          </cell>
        </row>
        <row r="29">
          <cell r="B29">
            <v>29.808333333333334</v>
          </cell>
          <cell r="C29">
            <v>36.1</v>
          </cell>
          <cell r="D29">
            <v>23.8</v>
          </cell>
          <cell r="E29">
            <v>61.75</v>
          </cell>
          <cell r="F29">
            <v>90</v>
          </cell>
          <cell r="G29">
            <v>33</v>
          </cell>
          <cell r="H29">
            <v>6.84</v>
          </cell>
          <cell r="I29" t="str">
            <v>SE</v>
          </cell>
          <cell r="J29">
            <v>25.2</v>
          </cell>
          <cell r="K29">
            <v>0</v>
          </cell>
        </row>
        <row r="30">
          <cell r="B30">
            <v>31.583333333333329</v>
          </cell>
          <cell r="C30">
            <v>38.1</v>
          </cell>
          <cell r="D30">
            <v>24.4</v>
          </cell>
          <cell r="E30">
            <v>51.875</v>
          </cell>
          <cell r="F30">
            <v>83</v>
          </cell>
          <cell r="G30">
            <v>27</v>
          </cell>
          <cell r="H30">
            <v>0</v>
          </cell>
          <cell r="I30" t="str">
            <v>SE</v>
          </cell>
          <cell r="J30">
            <v>15.48</v>
          </cell>
          <cell r="K30">
            <v>0</v>
          </cell>
        </row>
        <row r="31">
          <cell r="B31">
            <v>30.595833333333328</v>
          </cell>
          <cell r="C31">
            <v>39</v>
          </cell>
          <cell r="D31">
            <v>26.7</v>
          </cell>
          <cell r="E31">
            <v>57.375</v>
          </cell>
          <cell r="F31">
            <v>79</v>
          </cell>
          <cell r="G31">
            <v>30</v>
          </cell>
          <cell r="H31">
            <v>21.240000000000002</v>
          </cell>
          <cell r="I31" t="str">
            <v>SE</v>
          </cell>
          <cell r="J31">
            <v>50.4</v>
          </cell>
          <cell r="K31">
            <v>0.4</v>
          </cell>
        </row>
        <row r="32">
          <cell r="B32">
            <v>28.324999999999992</v>
          </cell>
          <cell r="C32">
            <v>36.700000000000003</v>
          </cell>
          <cell r="D32">
            <v>23.4</v>
          </cell>
          <cell r="E32">
            <v>69.333333333333329</v>
          </cell>
          <cell r="F32">
            <v>90</v>
          </cell>
          <cell r="G32">
            <v>41</v>
          </cell>
          <cell r="H32">
            <v>13.68</v>
          </cell>
          <cell r="I32" t="str">
            <v>O</v>
          </cell>
          <cell r="J32">
            <v>38.519999999999996</v>
          </cell>
          <cell r="K32">
            <v>0</v>
          </cell>
        </row>
        <row r="33">
          <cell r="B33">
            <v>28.991666666666664</v>
          </cell>
          <cell r="C33">
            <v>35.4</v>
          </cell>
          <cell r="D33">
            <v>25.8</v>
          </cell>
          <cell r="E33">
            <v>69</v>
          </cell>
          <cell r="F33">
            <v>87</v>
          </cell>
          <cell r="G33">
            <v>41</v>
          </cell>
          <cell r="H33">
            <v>20.16</v>
          </cell>
          <cell r="I33" t="str">
            <v>N</v>
          </cell>
          <cell r="J33">
            <v>55.800000000000004</v>
          </cell>
          <cell r="K33">
            <v>0</v>
          </cell>
        </row>
        <row r="34">
          <cell r="B34">
            <v>27.729166666666671</v>
          </cell>
          <cell r="C34">
            <v>34.200000000000003</v>
          </cell>
          <cell r="D34">
            <v>25</v>
          </cell>
          <cell r="E34">
            <v>75.916666666666671</v>
          </cell>
          <cell r="F34">
            <v>88</v>
          </cell>
          <cell r="G34">
            <v>48</v>
          </cell>
          <cell r="H34">
            <v>16.559999999999999</v>
          </cell>
          <cell r="I34" t="str">
            <v>NE</v>
          </cell>
          <cell r="J34">
            <v>36.36</v>
          </cell>
          <cell r="K34">
            <v>2.8</v>
          </cell>
        </row>
        <row r="35">
          <cell r="B35">
            <v>26.0625</v>
          </cell>
          <cell r="C35">
            <v>31.7</v>
          </cell>
          <cell r="D35">
            <v>22.9</v>
          </cell>
          <cell r="E35">
            <v>81.291666666666671</v>
          </cell>
          <cell r="F35">
            <v>92</v>
          </cell>
          <cell r="G35">
            <v>58</v>
          </cell>
          <cell r="H35">
            <v>0.36000000000000004</v>
          </cell>
          <cell r="I35" t="str">
            <v>L</v>
          </cell>
          <cell r="J35">
            <v>31.319999999999997</v>
          </cell>
          <cell r="K35">
            <v>5</v>
          </cell>
        </row>
        <row r="36">
          <cell r="I36" t="str">
            <v>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24.666666666666661</v>
          </cell>
          <cell r="C5">
            <v>31.5</v>
          </cell>
          <cell r="D5">
            <v>20.100000000000001</v>
          </cell>
          <cell r="E5">
            <v>75.708333333333329</v>
          </cell>
          <cell r="F5">
            <v>97</v>
          </cell>
          <cell r="G5">
            <v>45</v>
          </cell>
          <cell r="H5">
            <v>20.88</v>
          </cell>
          <cell r="I5" t="str">
            <v>N</v>
          </cell>
          <cell r="J5">
            <v>38.159999999999997</v>
          </cell>
          <cell r="K5">
            <v>8</v>
          </cell>
        </row>
        <row r="6">
          <cell r="B6">
            <v>24.470833333333331</v>
          </cell>
          <cell r="C6">
            <v>31</v>
          </cell>
          <cell r="D6">
            <v>21.3</v>
          </cell>
          <cell r="E6">
            <v>77.583333333333329</v>
          </cell>
          <cell r="F6">
            <v>91</v>
          </cell>
          <cell r="G6">
            <v>49</v>
          </cell>
          <cell r="H6">
            <v>29.52</v>
          </cell>
          <cell r="I6" t="str">
            <v>NO</v>
          </cell>
          <cell r="J6">
            <v>52.56</v>
          </cell>
          <cell r="K6">
            <v>1</v>
          </cell>
        </row>
        <row r="7">
          <cell r="B7">
            <v>24.649999999999995</v>
          </cell>
          <cell r="C7">
            <v>31.9</v>
          </cell>
          <cell r="D7">
            <v>19.2</v>
          </cell>
          <cell r="E7">
            <v>76.625</v>
          </cell>
          <cell r="F7">
            <v>98</v>
          </cell>
          <cell r="G7">
            <v>45</v>
          </cell>
          <cell r="H7">
            <v>18.36</v>
          </cell>
          <cell r="I7" t="str">
            <v>O</v>
          </cell>
          <cell r="J7">
            <v>33.119999999999997</v>
          </cell>
          <cell r="K7">
            <v>0</v>
          </cell>
        </row>
        <row r="8">
          <cell r="B8">
            <v>25.333333333333332</v>
          </cell>
          <cell r="C8">
            <v>32.1</v>
          </cell>
          <cell r="D8">
            <v>20.2</v>
          </cell>
          <cell r="E8">
            <v>69.333333333333329</v>
          </cell>
          <cell r="F8">
            <v>97</v>
          </cell>
          <cell r="G8">
            <v>31</v>
          </cell>
          <cell r="H8">
            <v>24.840000000000003</v>
          </cell>
          <cell r="I8" t="str">
            <v>NO</v>
          </cell>
          <cell r="J8">
            <v>37.800000000000004</v>
          </cell>
          <cell r="K8">
            <v>0</v>
          </cell>
        </row>
        <row r="9">
          <cell r="B9">
            <v>25.758333333333329</v>
          </cell>
          <cell r="C9">
            <v>32.200000000000003</v>
          </cell>
          <cell r="D9">
            <v>20.7</v>
          </cell>
          <cell r="E9">
            <v>61.958333333333336</v>
          </cell>
          <cell r="F9">
            <v>82</v>
          </cell>
          <cell r="G9">
            <v>34</v>
          </cell>
          <cell r="H9">
            <v>25.2</v>
          </cell>
          <cell r="I9" t="str">
            <v>NO</v>
          </cell>
          <cell r="J9">
            <v>40.32</v>
          </cell>
          <cell r="K9">
            <v>0</v>
          </cell>
        </row>
        <row r="10">
          <cell r="B10">
            <v>23.945833333333336</v>
          </cell>
          <cell r="C10">
            <v>29.8</v>
          </cell>
          <cell r="D10">
            <v>21.1</v>
          </cell>
          <cell r="E10">
            <v>78.875</v>
          </cell>
          <cell r="F10">
            <v>97</v>
          </cell>
          <cell r="G10">
            <v>56</v>
          </cell>
          <cell r="H10">
            <v>27.36</v>
          </cell>
          <cell r="I10" t="str">
            <v>N</v>
          </cell>
          <cell r="J10">
            <v>41.76</v>
          </cell>
          <cell r="K10">
            <v>1</v>
          </cell>
        </row>
        <row r="11">
          <cell r="B11">
            <v>23.916666666666661</v>
          </cell>
          <cell r="C11">
            <v>30.2</v>
          </cell>
          <cell r="D11">
            <v>20.5</v>
          </cell>
          <cell r="E11">
            <v>83.25</v>
          </cell>
          <cell r="F11">
            <v>97</v>
          </cell>
          <cell r="G11">
            <v>53</v>
          </cell>
          <cell r="H11">
            <v>21.96</v>
          </cell>
          <cell r="I11" t="str">
            <v>NO</v>
          </cell>
          <cell r="J11">
            <v>37.440000000000005</v>
          </cell>
          <cell r="K11">
            <v>5.4</v>
          </cell>
        </row>
        <row r="12">
          <cell r="B12">
            <v>24.066666666666663</v>
          </cell>
          <cell r="C12">
            <v>28.9</v>
          </cell>
          <cell r="D12">
            <v>21.4</v>
          </cell>
          <cell r="E12">
            <v>82.083333333333329</v>
          </cell>
          <cell r="F12">
            <v>98</v>
          </cell>
          <cell r="G12">
            <v>57</v>
          </cell>
          <cell r="H12">
            <v>19.079999999999998</v>
          </cell>
          <cell r="I12" t="str">
            <v>NO</v>
          </cell>
          <cell r="J12">
            <v>45</v>
          </cell>
          <cell r="K12">
            <v>5.6</v>
          </cell>
        </row>
        <row r="13">
          <cell r="B13">
            <v>22.537499999999998</v>
          </cell>
          <cell r="C13">
            <v>28.4</v>
          </cell>
          <cell r="D13">
            <v>20.7</v>
          </cell>
          <cell r="E13">
            <v>89.25</v>
          </cell>
          <cell r="F13">
            <v>98</v>
          </cell>
          <cell r="G13">
            <v>64</v>
          </cell>
          <cell r="H13">
            <v>19.8</v>
          </cell>
          <cell r="I13" t="str">
            <v>NE</v>
          </cell>
          <cell r="J13">
            <v>34.200000000000003</v>
          </cell>
          <cell r="K13">
            <v>12</v>
          </cell>
        </row>
        <row r="14">
          <cell r="B14">
            <v>23.704166666666666</v>
          </cell>
          <cell r="C14">
            <v>31.8</v>
          </cell>
          <cell r="D14">
            <v>19.600000000000001</v>
          </cell>
          <cell r="E14">
            <v>81.666666666666671</v>
          </cell>
          <cell r="F14">
            <v>97</v>
          </cell>
          <cell r="G14">
            <v>45</v>
          </cell>
          <cell r="H14">
            <v>18</v>
          </cell>
          <cell r="I14" t="str">
            <v>NE</v>
          </cell>
          <cell r="J14">
            <v>31.680000000000003</v>
          </cell>
          <cell r="K14">
            <v>0.2</v>
          </cell>
        </row>
        <row r="15">
          <cell r="B15">
            <v>24.279166666666669</v>
          </cell>
          <cell r="C15">
            <v>32.299999999999997</v>
          </cell>
          <cell r="D15">
            <v>20.9</v>
          </cell>
          <cell r="E15">
            <v>83.166666666666671</v>
          </cell>
          <cell r="F15">
            <v>97</v>
          </cell>
          <cell r="G15">
            <v>48</v>
          </cell>
          <cell r="H15">
            <v>14.4</v>
          </cell>
          <cell r="I15" t="str">
            <v>NE</v>
          </cell>
          <cell r="J15">
            <v>48.24</v>
          </cell>
          <cell r="K15">
            <v>27</v>
          </cell>
        </row>
        <row r="16">
          <cell r="B16">
            <v>24.729166666666668</v>
          </cell>
          <cell r="C16">
            <v>32.6</v>
          </cell>
          <cell r="D16">
            <v>20.9</v>
          </cell>
          <cell r="E16">
            <v>82.583333333333329</v>
          </cell>
          <cell r="F16">
            <v>98</v>
          </cell>
          <cell r="G16">
            <v>50</v>
          </cell>
          <cell r="H16">
            <v>16.920000000000002</v>
          </cell>
          <cell r="I16" t="str">
            <v>NE</v>
          </cell>
          <cell r="J16">
            <v>39.96</v>
          </cell>
          <cell r="K16">
            <v>8.1999999999999993</v>
          </cell>
        </row>
        <row r="17">
          <cell r="B17">
            <v>23.875</v>
          </cell>
          <cell r="C17">
            <v>31.6</v>
          </cell>
          <cell r="D17">
            <v>20.2</v>
          </cell>
          <cell r="E17">
            <v>83.583333333333329</v>
          </cell>
          <cell r="F17">
            <v>99</v>
          </cell>
          <cell r="G17">
            <v>52</v>
          </cell>
          <cell r="H17">
            <v>24.12</v>
          </cell>
          <cell r="I17" t="str">
            <v>L</v>
          </cell>
          <cell r="J17">
            <v>46.080000000000005</v>
          </cell>
          <cell r="K17">
            <v>62.8</v>
          </cell>
        </row>
        <row r="18">
          <cell r="B18">
            <v>24.691666666666674</v>
          </cell>
          <cell r="C18">
            <v>32.700000000000003</v>
          </cell>
          <cell r="D18">
            <v>19.2</v>
          </cell>
          <cell r="E18">
            <v>75.916666666666671</v>
          </cell>
          <cell r="F18">
            <v>98</v>
          </cell>
          <cell r="G18">
            <v>44</v>
          </cell>
          <cell r="H18">
            <v>18.720000000000002</v>
          </cell>
          <cell r="I18" t="str">
            <v>NE</v>
          </cell>
          <cell r="J18">
            <v>34.56</v>
          </cell>
          <cell r="K18">
            <v>0</v>
          </cell>
        </row>
        <row r="19">
          <cell r="B19">
            <v>26.487500000000001</v>
          </cell>
          <cell r="C19">
            <v>34.5</v>
          </cell>
          <cell r="D19">
            <v>20.9</v>
          </cell>
          <cell r="E19">
            <v>69.583333333333329</v>
          </cell>
          <cell r="F19">
            <v>94</v>
          </cell>
          <cell r="G19">
            <v>33</v>
          </cell>
          <cell r="H19">
            <v>28.8</v>
          </cell>
          <cell r="I19" t="str">
            <v>NE</v>
          </cell>
          <cell r="J19">
            <v>45</v>
          </cell>
          <cell r="K19">
            <v>1.6</v>
          </cell>
        </row>
        <row r="20">
          <cell r="B20">
            <v>27.104166666666661</v>
          </cell>
          <cell r="C20">
            <v>34.5</v>
          </cell>
          <cell r="D20">
            <v>21</v>
          </cell>
          <cell r="E20">
            <v>68.041666666666671</v>
          </cell>
          <cell r="F20">
            <v>92</v>
          </cell>
          <cell r="G20">
            <v>39</v>
          </cell>
          <cell r="H20">
            <v>16.559999999999999</v>
          </cell>
          <cell r="I20" t="str">
            <v>NE</v>
          </cell>
          <cell r="J20">
            <v>34.200000000000003</v>
          </cell>
          <cell r="K20">
            <v>0</v>
          </cell>
        </row>
        <row r="21">
          <cell r="B21">
            <v>23.904166666666665</v>
          </cell>
          <cell r="C21">
            <v>32.1</v>
          </cell>
          <cell r="D21">
            <v>20.9</v>
          </cell>
          <cell r="E21">
            <v>85.208333333333329</v>
          </cell>
          <cell r="F21">
            <v>98</v>
          </cell>
          <cell r="G21">
            <v>44</v>
          </cell>
          <cell r="H21">
            <v>18</v>
          </cell>
          <cell r="I21" t="str">
            <v>NE</v>
          </cell>
          <cell r="J21">
            <v>37.440000000000005</v>
          </cell>
          <cell r="K21">
            <v>21.4</v>
          </cell>
        </row>
        <row r="22">
          <cell r="B22">
            <v>24.908333333333328</v>
          </cell>
          <cell r="C22">
            <v>31</v>
          </cell>
          <cell r="D22">
            <v>21.3</v>
          </cell>
          <cell r="E22">
            <v>79.833333333333329</v>
          </cell>
          <cell r="F22">
            <v>97</v>
          </cell>
          <cell r="G22">
            <v>53</v>
          </cell>
          <cell r="H22">
            <v>14.4</v>
          </cell>
          <cell r="I22" t="str">
            <v>L</v>
          </cell>
          <cell r="J22">
            <v>24.48</v>
          </cell>
          <cell r="K22">
            <v>0.8</v>
          </cell>
        </row>
        <row r="23">
          <cell r="B23">
            <v>25.479166666666661</v>
          </cell>
          <cell r="C23">
            <v>32.799999999999997</v>
          </cell>
          <cell r="D23">
            <v>21.4</v>
          </cell>
          <cell r="E23">
            <v>78</v>
          </cell>
          <cell r="F23">
            <v>97</v>
          </cell>
          <cell r="G23">
            <v>43</v>
          </cell>
          <cell r="H23">
            <v>24.12</v>
          </cell>
          <cell r="I23" t="str">
            <v>L</v>
          </cell>
          <cell r="J23">
            <v>41.4</v>
          </cell>
          <cell r="K23">
            <v>0.2</v>
          </cell>
        </row>
        <row r="24">
          <cell r="B24">
            <v>25.241666666666671</v>
          </cell>
          <cell r="C24">
            <v>32.700000000000003</v>
          </cell>
          <cell r="D24">
            <v>20.7</v>
          </cell>
          <cell r="E24">
            <v>79.916666666666671</v>
          </cell>
          <cell r="F24">
            <v>98</v>
          </cell>
          <cell r="G24">
            <v>40</v>
          </cell>
          <cell r="H24">
            <v>18.36</v>
          </cell>
          <cell r="I24" t="str">
            <v>O</v>
          </cell>
          <cell r="J24">
            <v>29.880000000000003</v>
          </cell>
          <cell r="K24">
            <v>0.2</v>
          </cell>
        </row>
        <row r="25">
          <cell r="B25">
            <v>25.3125</v>
          </cell>
          <cell r="C25">
            <v>30.4</v>
          </cell>
          <cell r="D25">
            <v>22</v>
          </cell>
          <cell r="E25">
            <v>78.916666666666671</v>
          </cell>
          <cell r="F25">
            <v>95</v>
          </cell>
          <cell r="G25">
            <v>54</v>
          </cell>
          <cell r="H25">
            <v>19.8</v>
          </cell>
          <cell r="I25" t="str">
            <v>O</v>
          </cell>
          <cell r="J25">
            <v>35.28</v>
          </cell>
          <cell r="K25">
            <v>0</v>
          </cell>
        </row>
        <row r="26">
          <cell r="B26">
            <v>23.516666666666669</v>
          </cell>
          <cell r="C26">
            <v>28.5</v>
          </cell>
          <cell r="D26">
            <v>21</v>
          </cell>
          <cell r="E26">
            <v>85.625</v>
          </cell>
          <cell r="F26">
            <v>98</v>
          </cell>
          <cell r="G26">
            <v>67</v>
          </cell>
          <cell r="H26">
            <v>23.400000000000002</v>
          </cell>
          <cell r="I26" t="str">
            <v>NO</v>
          </cell>
          <cell r="J26">
            <v>36.36</v>
          </cell>
          <cell r="K26">
            <v>0.2</v>
          </cell>
        </row>
        <row r="27">
          <cell r="B27">
            <v>24.229166666666661</v>
          </cell>
          <cell r="C27">
            <v>29.9</v>
          </cell>
          <cell r="D27">
            <v>20.5</v>
          </cell>
          <cell r="E27">
            <v>80.5</v>
          </cell>
          <cell r="F27">
            <v>98</v>
          </cell>
          <cell r="G27">
            <v>53</v>
          </cell>
          <cell r="H27">
            <v>26.64</v>
          </cell>
          <cell r="I27" t="str">
            <v>NO</v>
          </cell>
          <cell r="J27">
            <v>39.6</v>
          </cell>
          <cell r="K27">
            <v>0</v>
          </cell>
        </row>
        <row r="28">
          <cell r="B28">
            <v>23.066666666666666</v>
          </cell>
          <cell r="C28">
            <v>25.9</v>
          </cell>
          <cell r="D28">
            <v>21.6</v>
          </cell>
          <cell r="E28">
            <v>92.083333333333329</v>
          </cell>
          <cell r="F28">
            <v>98</v>
          </cell>
          <cell r="G28">
            <v>76</v>
          </cell>
          <cell r="H28">
            <v>24.840000000000003</v>
          </cell>
          <cell r="I28" t="str">
            <v>NO</v>
          </cell>
          <cell r="J28">
            <v>42.480000000000004</v>
          </cell>
          <cell r="K28">
            <v>0</v>
          </cell>
        </row>
        <row r="29">
          <cell r="B29">
            <v>24.508333333333329</v>
          </cell>
          <cell r="C29">
            <v>30.2</v>
          </cell>
          <cell r="D29">
            <v>20.9</v>
          </cell>
          <cell r="E29">
            <v>81.916666666666671</v>
          </cell>
          <cell r="F29">
            <v>99</v>
          </cell>
          <cell r="G29">
            <v>52</v>
          </cell>
          <cell r="H29">
            <v>13.68</v>
          </cell>
          <cell r="I29" t="str">
            <v>N</v>
          </cell>
          <cell r="J29">
            <v>33.119999999999997</v>
          </cell>
          <cell r="K29">
            <v>0.2</v>
          </cell>
        </row>
        <row r="30">
          <cell r="B30">
            <v>25.904166666666665</v>
          </cell>
          <cell r="C30">
            <v>32.5</v>
          </cell>
          <cell r="D30">
            <v>20.2</v>
          </cell>
          <cell r="E30">
            <v>70.25</v>
          </cell>
          <cell r="F30">
            <v>98</v>
          </cell>
          <cell r="G30">
            <v>35</v>
          </cell>
          <cell r="H30">
            <v>15.48</v>
          </cell>
          <cell r="I30" t="str">
            <v>NE</v>
          </cell>
          <cell r="J30">
            <v>23.759999999999998</v>
          </cell>
          <cell r="K30">
            <v>0</v>
          </cell>
        </row>
        <row r="31">
          <cell r="B31">
            <v>26.008333333333336</v>
          </cell>
          <cell r="C31">
            <v>33.200000000000003</v>
          </cell>
          <cell r="D31">
            <v>20.100000000000001</v>
          </cell>
          <cell r="E31">
            <v>62.916666666666664</v>
          </cell>
          <cell r="F31">
            <v>91</v>
          </cell>
          <cell r="G31">
            <v>31</v>
          </cell>
          <cell r="H31">
            <v>16.2</v>
          </cell>
          <cell r="I31" t="str">
            <v>NE</v>
          </cell>
          <cell r="J31">
            <v>23.040000000000003</v>
          </cell>
          <cell r="K31">
            <v>0</v>
          </cell>
        </row>
        <row r="32">
          <cell r="B32">
            <v>25.483333333333331</v>
          </cell>
          <cell r="C32">
            <v>32.9</v>
          </cell>
          <cell r="D32">
            <v>20</v>
          </cell>
          <cell r="E32">
            <v>67.541666666666671</v>
          </cell>
          <cell r="F32">
            <v>93</v>
          </cell>
          <cell r="G32">
            <v>37</v>
          </cell>
          <cell r="H32">
            <v>20.88</v>
          </cell>
          <cell r="I32" t="str">
            <v>NE</v>
          </cell>
          <cell r="J32">
            <v>32.76</v>
          </cell>
          <cell r="K32">
            <v>0.2</v>
          </cell>
        </row>
        <row r="33">
          <cell r="B33">
            <v>24.750000000000004</v>
          </cell>
          <cell r="C33">
            <v>30.2</v>
          </cell>
          <cell r="D33">
            <v>20.6</v>
          </cell>
          <cell r="E33">
            <v>76.333333333333329</v>
          </cell>
          <cell r="F33">
            <v>94</v>
          </cell>
          <cell r="G33">
            <v>51</v>
          </cell>
          <cell r="H33">
            <v>25.92</v>
          </cell>
          <cell r="I33" t="str">
            <v>NO</v>
          </cell>
          <cell r="J33">
            <v>44.28</v>
          </cell>
          <cell r="K33">
            <v>0</v>
          </cell>
        </row>
        <row r="34">
          <cell r="B34">
            <v>23.750000000000004</v>
          </cell>
          <cell r="C34">
            <v>31.3</v>
          </cell>
          <cell r="D34">
            <v>21</v>
          </cell>
          <cell r="E34">
            <v>82.541666666666671</v>
          </cell>
          <cell r="F34">
            <v>98</v>
          </cell>
          <cell r="G34">
            <v>45</v>
          </cell>
          <cell r="H34">
            <v>20.88</v>
          </cell>
          <cell r="I34" t="str">
            <v>N</v>
          </cell>
          <cell r="J34">
            <v>48.96</v>
          </cell>
          <cell r="K34">
            <v>0</v>
          </cell>
        </row>
        <row r="35">
          <cell r="B35">
            <v>23.862500000000001</v>
          </cell>
          <cell r="C35">
            <v>32.6</v>
          </cell>
          <cell r="D35">
            <v>20.7</v>
          </cell>
          <cell r="E35">
            <v>83.875</v>
          </cell>
          <cell r="F35">
            <v>98</v>
          </cell>
          <cell r="G35">
            <v>47</v>
          </cell>
          <cell r="H35">
            <v>15.840000000000002</v>
          </cell>
          <cell r="I35" t="str">
            <v>N</v>
          </cell>
          <cell r="J35">
            <v>29.16</v>
          </cell>
          <cell r="K35">
            <v>0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27.287500000000005</v>
          </cell>
          <cell r="C5">
            <v>34.4</v>
          </cell>
          <cell r="D5">
            <v>21.2</v>
          </cell>
          <cell r="E5">
            <v>72.833333333333329</v>
          </cell>
          <cell r="F5">
            <v>96</v>
          </cell>
          <cell r="G5">
            <v>36</v>
          </cell>
          <cell r="H5">
            <v>12.96</v>
          </cell>
          <cell r="I5" t="str">
            <v>O</v>
          </cell>
          <cell r="J5">
            <v>22.68</v>
          </cell>
          <cell r="K5">
            <v>0</v>
          </cell>
        </row>
        <row r="6">
          <cell r="B6">
            <v>26.691666666666674</v>
          </cell>
          <cell r="C6">
            <v>30.3</v>
          </cell>
          <cell r="D6">
            <v>24.7</v>
          </cell>
          <cell r="E6">
            <v>78.5</v>
          </cell>
          <cell r="F6">
            <v>88</v>
          </cell>
          <cell r="G6">
            <v>61</v>
          </cell>
          <cell r="H6">
            <v>20.88</v>
          </cell>
          <cell r="I6" t="str">
            <v>O</v>
          </cell>
          <cell r="J6">
            <v>42.12</v>
          </cell>
          <cell r="K6">
            <v>0</v>
          </cell>
        </row>
        <row r="7">
          <cell r="B7">
            <v>26.991666666666674</v>
          </cell>
          <cell r="C7">
            <v>33.799999999999997</v>
          </cell>
          <cell r="D7">
            <v>22.9</v>
          </cell>
          <cell r="E7">
            <v>77.333333333333329</v>
          </cell>
          <cell r="F7">
            <v>94</v>
          </cell>
          <cell r="G7">
            <v>46</v>
          </cell>
          <cell r="H7">
            <v>22.32</v>
          </cell>
          <cell r="I7" t="str">
            <v>NO</v>
          </cell>
          <cell r="J7">
            <v>43.92</v>
          </cell>
          <cell r="K7">
            <v>0</v>
          </cell>
        </row>
        <row r="8">
          <cell r="B8">
            <v>27.629166666666666</v>
          </cell>
          <cell r="C8">
            <v>34.1</v>
          </cell>
          <cell r="D8">
            <v>21.6</v>
          </cell>
          <cell r="E8">
            <v>68.666666666666671</v>
          </cell>
          <cell r="F8">
            <v>95</v>
          </cell>
          <cell r="G8">
            <v>36</v>
          </cell>
          <cell r="H8">
            <v>15.120000000000001</v>
          </cell>
          <cell r="I8" t="str">
            <v>NO</v>
          </cell>
          <cell r="J8">
            <v>31.680000000000003</v>
          </cell>
          <cell r="K8">
            <v>0</v>
          </cell>
        </row>
        <row r="9">
          <cell r="B9">
            <v>28.445833333333329</v>
          </cell>
          <cell r="C9">
            <v>34.700000000000003</v>
          </cell>
          <cell r="D9">
            <v>22.1</v>
          </cell>
          <cell r="E9">
            <v>62.125</v>
          </cell>
          <cell r="F9">
            <v>88</v>
          </cell>
          <cell r="G9">
            <v>30</v>
          </cell>
          <cell r="H9">
            <v>15.840000000000002</v>
          </cell>
          <cell r="I9" t="str">
            <v>NO</v>
          </cell>
          <cell r="J9">
            <v>37.080000000000005</v>
          </cell>
          <cell r="K9">
            <v>0</v>
          </cell>
        </row>
        <row r="10">
          <cell r="B10">
            <v>26.724999999999991</v>
          </cell>
          <cell r="C10">
            <v>32.799999999999997</v>
          </cell>
          <cell r="D10">
            <v>23.7</v>
          </cell>
          <cell r="E10">
            <v>76.375</v>
          </cell>
          <cell r="F10">
            <v>94</v>
          </cell>
          <cell r="G10">
            <v>54</v>
          </cell>
          <cell r="H10">
            <v>20.16</v>
          </cell>
          <cell r="I10" t="str">
            <v>NO</v>
          </cell>
          <cell r="J10">
            <v>46.080000000000005</v>
          </cell>
          <cell r="K10">
            <v>7.4</v>
          </cell>
        </row>
        <row r="11">
          <cell r="B11">
            <v>25.979166666666671</v>
          </cell>
          <cell r="C11">
            <v>31.9</v>
          </cell>
          <cell r="D11">
            <v>22.2</v>
          </cell>
          <cell r="E11">
            <v>84.708333333333329</v>
          </cell>
          <cell r="F11">
            <v>95</v>
          </cell>
          <cell r="G11">
            <v>62</v>
          </cell>
          <cell r="H11">
            <v>18.720000000000002</v>
          </cell>
          <cell r="I11" t="str">
            <v>NO</v>
          </cell>
          <cell r="J11">
            <v>44.28</v>
          </cell>
          <cell r="K11">
            <v>12.200000000000001</v>
          </cell>
        </row>
        <row r="12">
          <cell r="B12">
            <v>26.241666666666671</v>
          </cell>
          <cell r="C12">
            <v>31.4</v>
          </cell>
          <cell r="D12">
            <v>23.3</v>
          </cell>
          <cell r="E12">
            <v>80.625</v>
          </cell>
          <cell r="F12">
            <v>95</v>
          </cell>
          <cell r="G12">
            <v>55</v>
          </cell>
          <cell r="H12">
            <v>18</v>
          </cell>
          <cell r="I12" t="str">
            <v>NO</v>
          </cell>
          <cell r="J12">
            <v>40.680000000000007</v>
          </cell>
          <cell r="K12">
            <v>0</v>
          </cell>
        </row>
        <row r="13">
          <cell r="B13">
            <v>26.237500000000008</v>
          </cell>
          <cell r="C13">
            <v>31.7</v>
          </cell>
          <cell r="D13">
            <v>23.2</v>
          </cell>
          <cell r="E13">
            <v>82.416666666666671</v>
          </cell>
          <cell r="F13">
            <v>95</v>
          </cell>
          <cell r="G13">
            <v>57</v>
          </cell>
          <cell r="H13">
            <v>11.879999999999999</v>
          </cell>
          <cell r="I13" t="str">
            <v>NE</v>
          </cell>
          <cell r="J13">
            <v>23.400000000000002</v>
          </cell>
          <cell r="K13">
            <v>0.60000000000000009</v>
          </cell>
        </row>
        <row r="14">
          <cell r="B14">
            <v>27.629166666666663</v>
          </cell>
          <cell r="C14">
            <v>34.1</v>
          </cell>
          <cell r="D14">
            <v>23.6</v>
          </cell>
          <cell r="E14">
            <v>76.916666666666671</v>
          </cell>
          <cell r="F14">
            <v>94</v>
          </cell>
          <cell r="G14">
            <v>46</v>
          </cell>
          <cell r="H14">
            <v>12.24</v>
          </cell>
          <cell r="I14" t="str">
            <v>NO</v>
          </cell>
          <cell r="J14">
            <v>25.56</v>
          </cell>
          <cell r="K14">
            <v>0</v>
          </cell>
        </row>
        <row r="15">
          <cell r="B15">
            <v>27.749999999999996</v>
          </cell>
          <cell r="C15">
            <v>34.4</v>
          </cell>
          <cell r="D15">
            <v>24.8</v>
          </cell>
          <cell r="E15">
            <v>79.791666666666671</v>
          </cell>
          <cell r="F15">
            <v>94</v>
          </cell>
          <cell r="G15">
            <v>47</v>
          </cell>
          <cell r="H15">
            <v>12.96</v>
          </cell>
          <cell r="I15" t="str">
            <v>NO</v>
          </cell>
          <cell r="J15">
            <v>29.52</v>
          </cell>
          <cell r="K15">
            <v>0</v>
          </cell>
        </row>
        <row r="16">
          <cell r="B16">
            <v>26.845833333333335</v>
          </cell>
          <cell r="C16">
            <v>34.200000000000003</v>
          </cell>
          <cell r="D16">
            <v>23.7</v>
          </cell>
          <cell r="E16">
            <v>83.208333333333329</v>
          </cell>
          <cell r="F16">
            <v>94</v>
          </cell>
          <cell r="G16">
            <v>53</v>
          </cell>
          <cell r="H16">
            <v>12.6</v>
          </cell>
          <cell r="I16" t="str">
            <v>L</v>
          </cell>
          <cell r="J16">
            <v>37.080000000000005</v>
          </cell>
          <cell r="K16">
            <v>5</v>
          </cell>
        </row>
        <row r="17">
          <cell r="B17">
            <v>26.420833333333334</v>
          </cell>
          <cell r="C17">
            <v>33.200000000000003</v>
          </cell>
          <cell r="D17">
            <v>21.8</v>
          </cell>
          <cell r="E17">
            <v>80.208333333333329</v>
          </cell>
          <cell r="F17">
            <v>96</v>
          </cell>
          <cell r="G17">
            <v>52</v>
          </cell>
          <cell r="H17">
            <v>13.32</v>
          </cell>
          <cell r="I17" t="str">
            <v>SE</v>
          </cell>
          <cell r="J17">
            <v>38.519999999999996</v>
          </cell>
          <cell r="K17">
            <v>34.400000000000006</v>
          </cell>
        </row>
        <row r="18">
          <cell r="B18">
            <v>27.404166666666672</v>
          </cell>
          <cell r="C18">
            <v>36.299999999999997</v>
          </cell>
          <cell r="D18">
            <v>21.3</v>
          </cell>
          <cell r="E18">
            <v>71.583333333333329</v>
          </cell>
          <cell r="F18">
            <v>96</v>
          </cell>
          <cell r="G18">
            <v>35</v>
          </cell>
          <cell r="H18">
            <v>5.7600000000000007</v>
          </cell>
          <cell r="I18" t="str">
            <v>SE</v>
          </cell>
          <cell r="J18">
            <v>16.559999999999999</v>
          </cell>
          <cell r="K18">
            <v>0</v>
          </cell>
        </row>
        <row r="19">
          <cell r="B19">
            <v>29.620833333333337</v>
          </cell>
          <cell r="C19">
            <v>36.9</v>
          </cell>
          <cell r="D19">
            <v>24</v>
          </cell>
          <cell r="E19">
            <v>69.125</v>
          </cell>
          <cell r="F19">
            <v>93</v>
          </cell>
          <cell r="G19">
            <v>34</v>
          </cell>
          <cell r="H19">
            <v>6.48</v>
          </cell>
          <cell r="I19" t="str">
            <v>NO</v>
          </cell>
          <cell r="J19">
            <v>19.8</v>
          </cell>
          <cell r="K19">
            <v>0</v>
          </cell>
        </row>
        <row r="20">
          <cell r="B20">
            <v>29.258333333333336</v>
          </cell>
          <cell r="C20">
            <v>36.799999999999997</v>
          </cell>
          <cell r="D20">
            <v>24.4</v>
          </cell>
          <cell r="E20">
            <v>72.791666666666671</v>
          </cell>
          <cell r="F20">
            <v>94</v>
          </cell>
          <cell r="G20">
            <v>34</v>
          </cell>
          <cell r="H20">
            <v>15.840000000000002</v>
          </cell>
          <cell r="I20" t="str">
            <v>SO</v>
          </cell>
          <cell r="J20">
            <v>41.4</v>
          </cell>
          <cell r="K20">
            <v>0</v>
          </cell>
        </row>
        <row r="21">
          <cell r="B21">
            <v>26.745833333333334</v>
          </cell>
          <cell r="C21">
            <v>33.200000000000003</v>
          </cell>
          <cell r="D21">
            <v>22.6</v>
          </cell>
          <cell r="E21">
            <v>78.25</v>
          </cell>
          <cell r="F21">
            <v>95</v>
          </cell>
          <cell r="G21">
            <v>48</v>
          </cell>
          <cell r="H21">
            <v>15.840000000000002</v>
          </cell>
          <cell r="I21" t="str">
            <v>NE</v>
          </cell>
          <cell r="J21">
            <v>46.800000000000004</v>
          </cell>
          <cell r="K21">
            <v>5.9999999999999991</v>
          </cell>
        </row>
        <row r="22">
          <cell r="B22">
            <v>27.991666666666664</v>
          </cell>
          <cell r="C22">
            <v>34.200000000000003</v>
          </cell>
          <cell r="D22">
            <v>24.3</v>
          </cell>
          <cell r="E22">
            <v>78.125</v>
          </cell>
          <cell r="F22">
            <v>94</v>
          </cell>
          <cell r="G22">
            <v>51</v>
          </cell>
          <cell r="H22">
            <v>7.9200000000000008</v>
          </cell>
          <cell r="I22" t="str">
            <v>SE</v>
          </cell>
          <cell r="J22">
            <v>19.440000000000001</v>
          </cell>
          <cell r="K22">
            <v>0</v>
          </cell>
        </row>
        <row r="23">
          <cell r="B23">
            <v>28.645833333333332</v>
          </cell>
          <cell r="C23">
            <v>36.200000000000003</v>
          </cell>
          <cell r="D23">
            <v>23.1</v>
          </cell>
          <cell r="E23">
            <v>72.375</v>
          </cell>
          <cell r="F23">
            <v>94</v>
          </cell>
          <cell r="G23">
            <v>40</v>
          </cell>
          <cell r="H23">
            <v>11.520000000000001</v>
          </cell>
          <cell r="I23" t="str">
            <v>SE</v>
          </cell>
          <cell r="J23">
            <v>32.04</v>
          </cell>
          <cell r="K23">
            <v>0</v>
          </cell>
        </row>
        <row r="24">
          <cell r="B24">
            <v>28.608333333333331</v>
          </cell>
          <cell r="C24">
            <v>34.799999999999997</v>
          </cell>
          <cell r="D24">
            <v>23.9</v>
          </cell>
          <cell r="E24">
            <v>73.458333333333329</v>
          </cell>
          <cell r="F24">
            <v>93</v>
          </cell>
          <cell r="G24">
            <v>47</v>
          </cell>
          <cell r="H24">
            <v>9.3600000000000012</v>
          </cell>
          <cell r="I24" t="str">
            <v>L</v>
          </cell>
          <cell r="J24">
            <v>25.2</v>
          </cell>
          <cell r="K24">
            <v>0.6</v>
          </cell>
        </row>
        <row r="25">
          <cell r="B25">
            <v>26.766666666666666</v>
          </cell>
          <cell r="C25">
            <v>33.799999999999997</v>
          </cell>
          <cell r="D25">
            <v>23.7</v>
          </cell>
          <cell r="E25">
            <v>83.25</v>
          </cell>
          <cell r="F25">
            <v>94</v>
          </cell>
          <cell r="G25">
            <v>57</v>
          </cell>
          <cell r="H25">
            <v>11.879999999999999</v>
          </cell>
          <cell r="I25" t="str">
            <v>NE</v>
          </cell>
          <cell r="J25">
            <v>48.6</v>
          </cell>
          <cell r="K25">
            <v>10</v>
          </cell>
        </row>
        <row r="26">
          <cell r="B26">
            <v>23.8</v>
          </cell>
          <cell r="C26">
            <v>26.6</v>
          </cell>
          <cell r="D26">
            <v>22.6</v>
          </cell>
          <cell r="E26">
            <v>93.041666666666671</v>
          </cell>
          <cell r="F26">
            <v>96</v>
          </cell>
          <cell r="G26">
            <v>85</v>
          </cell>
          <cell r="H26">
            <v>11.879999999999999</v>
          </cell>
          <cell r="I26" t="str">
            <v>S</v>
          </cell>
          <cell r="J26">
            <v>43.92</v>
          </cell>
          <cell r="K26">
            <v>27.599999999999998</v>
          </cell>
        </row>
        <row r="27">
          <cell r="B27">
            <v>25.712500000000002</v>
          </cell>
          <cell r="C27">
            <v>31.6</v>
          </cell>
          <cell r="D27">
            <v>21.8</v>
          </cell>
          <cell r="E27">
            <v>83.791666666666671</v>
          </cell>
          <cell r="F27">
            <v>96</v>
          </cell>
          <cell r="G27">
            <v>58</v>
          </cell>
          <cell r="H27">
            <v>15.840000000000002</v>
          </cell>
          <cell r="I27" t="str">
            <v>NO</v>
          </cell>
          <cell r="J27">
            <v>38.159999999999997</v>
          </cell>
          <cell r="K27">
            <v>0.2</v>
          </cell>
        </row>
        <row r="28">
          <cell r="B28">
            <v>25.662499999999998</v>
          </cell>
          <cell r="C28">
            <v>28.3</v>
          </cell>
          <cell r="D28">
            <v>24.1</v>
          </cell>
          <cell r="E28">
            <v>84.916666666666671</v>
          </cell>
          <cell r="F28">
            <v>93</v>
          </cell>
          <cell r="G28">
            <v>72</v>
          </cell>
          <cell r="H28">
            <v>11.520000000000001</v>
          </cell>
          <cell r="I28" t="str">
            <v>O</v>
          </cell>
          <cell r="J28">
            <v>24.48</v>
          </cell>
          <cell r="K28">
            <v>15.800000000000004</v>
          </cell>
        </row>
        <row r="29">
          <cell r="B29">
            <v>27.183333333333337</v>
          </cell>
          <cell r="C29">
            <v>32.9</v>
          </cell>
          <cell r="D29">
            <v>23.3</v>
          </cell>
          <cell r="E29">
            <v>78.458333333333329</v>
          </cell>
          <cell r="F29">
            <v>95</v>
          </cell>
          <cell r="G29">
            <v>48</v>
          </cell>
          <cell r="H29">
            <v>6.48</v>
          </cell>
          <cell r="I29" t="str">
            <v>NE</v>
          </cell>
          <cell r="J29">
            <v>21.240000000000002</v>
          </cell>
          <cell r="K29">
            <v>1.2</v>
          </cell>
        </row>
        <row r="30">
          <cell r="B30">
            <v>27.775000000000006</v>
          </cell>
          <cell r="C30">
            <v>35.1</v>
          </cell>
          <cell r="D30">
            <v>22.5</v>
          </cell>
          <cell r="E30">
            <v>75.083333333333329</v>
          </cell>
          <cell r="F30">
            <v>95</v>
          </cell>
          <cell r="G30">
            <v>40</v>
          </cell>
          <cell r="H30">
            <v>7.9200000000000008</v>
          </cell>
          <cell r="I30" t="str">
            <v>L</v>
          </cell>
          <cell r="J30">
            <v>19.079999999999998</v>
          </cell>
          <cell r="K30">
            <v>0</v>
          </cell>
        </row>
        <row r="31">
          <cell r="B31">
            <v>27.816666666666666</v>
          </cell>
          <cell r="C31">
            <v>35.1</v>
          </cell>
          <cell r="D31">
            <v>23</v>
          </cell>
          <cell r="E31">
            <v>76</v>
          </cell>
          <cell r="F31">
            <v>95</v>
          </cell>
          <cell r="G31">
            <v>38</v>
          </cell>
          <cell r="H31">
            <v>8.2799999999999994</v>
          </cell>
          <cell r="I31" t="str">
            <v>S</v>
          </cell>
          <cell r="J31">
            <v>25.56</v>
          </cell>
          <cell r="K31">
            <v>0.8</v>
          </cell>
        </row>
        <row r="32">
          <cell r="B32">
            <v>27.208333333333332</v>
          </cell>
          <cell r="C32">
            <v>34</v>
          </cell>
          <cell r="D32">
            <v>22.7</v>
          </cell>
          <cell r="E32">
            <v>78.958333333333329</v>
          </cell>
          <cell r="F32">
            <v>96</v>
          </cell>
          <cell r="G32">
            <v>43</v>
          </cell>
          <cell r="H32">
            <v>8.64</v>
          </cell>
          <cell r="I32" t="str">
            <v>N</v>
          </cell>
          <cell r="J32">
            <v>41.4</v>
          </cell>
          <cell r="K32">
            <v>0.2</v>
          </cell>
        </row>
        <row r="33">
          <cell r="B33">
            <v>26.754166666666666</v>
          </cell>
          <cell r="C33">
            <v>32.6</v>
          </cell>
          <cell r="D33">
            <v>23.7</v>
          </cell>
          <cell r="E33">
            <v>79.75</v>
          </cell>
          <cell r="F33">
            <v>92</v>
          </cell>
          <cell r="G33">
            <v>54</v>
          </cell>
          <cell r="H33">
            <v>27.36</v>
          </cell>
          <cell r="I33" t="str">
            <v>NO</v>
          </cell>
          <cell r="J33">
            <v>50.76</v>
          </cell>
          <cell r="K33">
            <v>0.2</v>
          </cell>
        </row>
        <row r="34">
          <cell r="B34">
            <v>27.043478260869566</v>
          </cell>
          <cell r="C34">
            <v>33.6</v>
          </cell>
          <cell r="D34">
            <v>22.8</v>
          </cell>
          <cell r="E34">
            <v>76.304347826086953</v>
          </cell>
          <cell r="F34">
            <v>94</v>
          </cell>
          <cell r="G34">
            <v>48</v>
          </cell>
          <cell r="H34">
            <v>18.720000000000002</v>
          </cell>
          <cell r="I34" t="str">
            <v>L</v>
          </cell>
          <cell r="J34">
            <v>37.440000000000005</v>
          </cell>
          <cell r="K34">
            <v>0</v>
          </cell>
        </row>
        <row r="35">
          <cell r="B35">
            <v>26.150000000000002</v>
          </cell>
          <cell r="C35">
            <v>32.700000000000003</v>
          </cell>
          <cell r="D35">
            <v>23.1</v>
          </cell>
          <cell r="E35">
            <v>82.291666666666671</v>
          </cell>
          <cell r="F35">
            <v>95</v>
          </cell>
          <cell r="G35">
            <v>52</v>
          </cell>
          <cell r="H35">
            <v>15.120000000000001</v>
          </cell>
          <cell r="I35" t="str">
            <v>SE</v>
          </cell>
          <cell r="J35">
            <v>29.880000000000003</v>
          </cell>
          <cell r="K35">
            <v>0</v>
          </cell>
        </row>
        <row r="36">
          <cell r="I36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>
        <row r="5">
          <cell r="B5">
            <v>26.154166666666669</v>
          </cell>
          <cell r="C5">
            <v>33.4</v>
          </cell>
          <cell r="D5">
            <v>21.6</v>
          </cell>
          <cell r="E5">
            <v>75.875</v>
          </cell>
          <cell r="F5">
            <v>92</v>
          </cell>
          <cell r="G5">
            <v>48</v>
          </cell>
          <cell r="H5">
            <v>18</v>
          </cell>
          <cell r="I5" t="str">
            <v>NE</v>
          </cell>
          <cell r="J5">
            <v>36.72</v>
          </cell>
          <cell r="K5">
            <v>0.8</v>
          </cell>
        </row>
        <row r="6">
          <cell r="B6">
            <v>26.520833333333343</v>
          </cell>
          <cell r="C6">
            <v>33.5</v>
          </cell>
          <cell r="D6">
            <v>20.6</v>
          </cell>
          <cell r="E6">
            <v>70.25</v>
          </cell>
          <cell r="F6">
            <v>94</v>
          </cell>
          <cell r="G6">
            <v>37</v>
          </cell>
          <cell r="H6">
            <v>16.2</v>
          </cell>
          <cell r="I6" t="str">
            <v>NE</v>
          </cell>
          <cell r="J6">
            <v>35.64</v>
          </cell>
          <cell r="K6">
            <v>0.2</v>
          </cell>
        </row>
        <row r="7">
          <cell r="B7">
            <v>25.262500000000003</v>
          </cell>
          <cell r="C7">
            <v>33.1</v>
          </cell>
          <cell r="D7">
            <v>20.6</v>
          </cell>
          <cell r="E7">
            <v>73.916666666666671</v>
          </cell>
          <cell r="F7">
            <v>92</v>
          </cell>
          <cell r="G7">
            <v>38</v>
          </cell>
          <cell r="H7">
            <v>23.040000000000003</v>
          </cell>
          <cell r="I7" t="str">
            <v>NE</v>
          </cell>
          <cell r="J7">
            <v>45.36</v>
          </cell>
          <cell r="K7">
            <v>0</v>
          </cell>
        </row>
        <row r="8">
          <cell r="B8">
            <v>24.479166666666668</v>
          </cell>
          <cell r="C8">
            <v>29.4</v>
          </cell>
          <cell r="D8">
            <v>21.8</v>
          </cell>
          <cell r="E8">
            <v>80.416666666666671</v>
          </cell>
          <cell r="F8">
            <v>93</v>
          </cell>
          <cell r="G8">
            <v>59</v>
          </cell>
          <cell r="H8">
            <v>11.16</v>
          </cell>
          <cell r="I8" t="str">
            <v>NO</v>
          </cell>
          <cell r="J8">
            <v>24.48</v>
          </cell>
          <cell r="K8">
            <v>8.4</v>
          </cell>
        </row>
        <row r="9">
          <cell r="B9">
            <v>26.05</v>
          </cell>
          <cell r="C9">
            <v>32.4</v>
          </cell>
          <cell r="D9">
            <v>20.100000000000001</v>
          </cell>
          <cell r="E9">
            <v>72.791666666666671</v>
          </cell>
          <cell r="F9">
            <v>97</v>
          </cell>
          <cell r="G9">
            <v>41</v>
          </cell>
          <cell r="H9">
            <v>11.16</v>
          </cell>
          <cell r="I9" t="str">
            <v>S</v>
          </cell>
          <cell r="J9">
            <v>26.28</v>
          </cell>
          <cell r="K9">
            <v>0</v>
          </cell>
        </row>
        <row r="10">
          <cell r="B10">
            <v>26.629166666666666</v>
          </cell>
          <cell r="C10">
            <v>32.9</v>
          </cell>
          <cell r="D10">
            <v>20.5</v>
          </cell>
          <cell r="E10">
            <v>72.666666666666671</v>
          </cell>
          <cell r="F10">
            <v>94</v>
          </cell>
          <cell r="G10">
            <v>49</v>
          </cell>
          <cell r="H10">
            <v>14.76</v>
          </cell>
          <cell r="I10" t="str">
            <v>SE</v>
          </cell>
          <cell r="J10">
            <v>39.24</v>
          </cell>
          <cell r="K10">
            <v>0</v>
          </cell>
        </row>
        <row r="11">
          <cell r="B11">
            <v>23.104166666666661</v>
          </cell>
          <cell r="C11">
            <v>27.8</v>
          </cell>
          <cell r="D11">
            <v>20.6</v>
          </cell>
          <cell r="E11">
            <v>89.25</v>
          </cell>
          <cell r="F11">
            <v>97</v>
          </cell>
          <cell r="G11">
            <v>71</v>
          </cell>
          <cell r="H11">
            <v>14.4</v>
          </cell>
          <cell r="I11" t="str">
            <v>S</v>
          </cell>
          <cell r="J11">
            <v>39.96</v>
          </cell>
          <cell r="K11">
            <v>20.000000000000004</v>
          </cell>
        </row>
        <row r="12">
          <cell r="B12">
            <v>23.683333333333337</v>
          </cell>
          <cell r="C12">
            <v>29.6</v>
          </cell>
          <cell r="D12">
            <v>20.3</v>
          </cell>
          <cell r="E12">
            <v>87.166666666666671</v>
          </cell>
          <cell r="F12">
            <v>97</v>
          </cell>
          <cell r="G12">
            <v>67</v>
          </cell>
          <cell r="H12">
            <v>13.68</v>
          </cell>
          <cell r="I12" t="str">
            <v>S</v>
          </cell>
          <cell r="J12">
            <v>36</v>
          </cell>
          <cell r="K12">
            <v>1.7999999999999998</v>
          </cell>
        </row>
        <row r="13">
          <cell r="B13">
            <v>26.045833333333338</v>
          </cell>
          <cell r="C13">
            <v>31.3</v>
          </cell>
          <cell r="D13">
            <v>22.8</v>
          </cell>
          <cell r="E13">
            <v>81.875</v>
          </cell>
          <cell r="F13">
            <v>96</v>
          </cell>
          <cell r="G13">
            <v>54</v>
          </cell>
          <cell r="H13">
            <v>16.559999999999999</v>
          </cell>
          <cell r="I13" t="str">
            <v>S</v>
          </cell>
          <cell r="J13">
            <v>48.96</v>
          </cell>
          <cell r="K13">
            <v>3.6</v>
          </cell>
        </row>
        <row r="14">
          <cell r="B14">
            <v>27.462500000000002</v>
          </cell>
          <cell r="C14">
            <v>33</v>
          </cell>
          <cell r="D14">
            <v>22.6</v>
          </cell>
          <cell r="E14">
            <v>76.625</v>
          </cell>
          <cell r="F14">
            <v>94</v>
          </cell>
          <cell r="G14">
            <v>55</v>
          </cell>
          <cell r="H14">
            <v>14.4</v>
          </cell>
          <cell r="I14" t="str">
            <v>S</v>
          </cell>
          <cell r="J14">
            <v>34.92</v>
          </cell>
          <cell r="K14">
            <v>0</v>
          </cell>
        </row>
        <row r="15">
          <cell r="B15">
            <v>27.4375</v>
          </cell>
          <cell r="C15">
            <v>33.6</v>
          </cell>
          <cell r="D15">
            <v>23.1</v>
          </cell>
          <cell r="E15">
            <v>78.458333333333329</v>
          </cell>
          <cell r="F15">
            <v>96</v>
          </cell>
          <cell r="G15">
            <v>52</v>
          </cell>
          <cell r="H15">
            <v>16.559999999999999</v>
          </cell>
          <cell r="I15" t="str">
            <v>S</v>
          </cell>
          <cell r="J15">
            <v>33.840000000000003</v>
          </cell>
          <cell r="K15">
            <v>0.4</v>
          </cell>
        </row>
        <row r="16">
          <cell r="B16">
            <v>27.100000000000005</v>
          </cell>
          <cell r="C16">
            <v>33.799999999999997</v>
          </cell>
          <cell r="D16">
            <v>22.8</v>
          </cell>
          <cell r="E16">
            <v>78.625</v>
          </cell>
          <cell r="F16">
            <v>97</v>
          </cell>
          <cell r="G16">
            <v>50</v>
          </cell>
          <cell r="H16">
            <v>20.16</v>
          </cell>
          <cell r="I16" t="str">
            <v>S</v>
          </cell>
          <cell r="J16">
            <v>41.76</v>
          </cell>
          <cell r="K16">
            <v>13.4</v>
          </cell>
        </row>
        <row r="17">
          <cell r="B17">
            <v>24.729166666666661</v>
          </cell>
          <cell r="C17">
            <v>30.1</v>
          </cell>
          <cell r="D17">
            <v>22</v>
          </cell>
          <cell r="E17">
            <v>87.166666666666671</v>
          </cell>
          <cell r="F17">
            <v>97</v>
          </cell>
          <cell r="G17">
            <v>65</v>
          </cell>
          <cell r="H17">
            <v>12.96</v>
          </cell>
          <cell r="I17" t="str">
            <v>SO</v>
          </cell>
          <cell r="J17">
            <v>32.04</v>
          </cell>
          <cell r="K17">
            <v>15.6</v>
          </cell>
        </row>
        <row r="18">
          <cell r="B18">
            <v>25.445833333333336</v>
          </cell>
          <cell r="C18">
            <v>33.1</v>
          </cell>
          <cell r="D18">
            <v>22.2</v>
          </cell>
          <cell r="E18">
            <v>84.666666666666671</v>
          </cell>
          <cell r="F18">
            <v>96</v>
          </cell>
          <cell r="G18">
            <v>53</v>
          </cell>
          <cell r="H18">
            <v>12.6</v>
          </cell>
          <cell r="I18" t="str">
            <v>S</v>
          </cell>
          <cell r="J18">
            <v>25.56</v>
          </cell>
          <cell r="K18">
            <v>4.6000000000000005</v>
          </cell>
        </row>
        <row r="19">
          <cell r="B19">
            <v>27.675000000000008</v>
          </cell>
          <cell r="C19">
            <v>34.5</v>
          </cell>
          <cell r="D19">
            <v>22.8</v>
          </cell>
          <cell r="E19">
            <v>74.5</v>
          </cell>
          <cell r="F19">
            <v>93</v>
          </cell>
          <cell r="G19">
            <v>48</v>
          </cell>
          <cell r="H19">
            <v>17.28</v>
          </cell>
          <cell r="I19" t="str">
            <v>S</v>
          </cell>
          <cell r="J19">
            <v>32.04</v>
          </cell>
          <cell r="K19">
            <v>0</v>
          </cell>
        </row>
        <row r="20">
          <cell r="B20">
            <v>28.991666666666671</v>
          </cell>
          <cell r="C20">
            <v>34.799999999999997</v>
          </cell>
          <cell r="D20">
            <v>24</v>
          </cell>
          <cell r="E20">
            <v>69.333333333333329</v>
          </cell>
          <cell r="F20">
            <v>87</v>
          </cell>
          <cell r="G20">
            <v>45</v>
          </cell>
          <cell r="H20">
            <v>17.64</v>
          </cell>
          <cell r="I20" t="str">
            <v>SE</v>
          </cell>
          <cell r="J20">
            <v>43.56</v>
          </cell>
          <cell r="K20">
            <v>0.60000000000000009</v>
          </cell>
        </row>
        <row r="21">
          <cell r="B21">
            <v>26.837500000000002</v>
          </cell>
          <cell r="C21">
            <v>32.200000000000003</v>
          </cell>
          <cell r="D21">
            <v>22.4</v>
          </cell>
          <cell r="E21">
            <v>78</v>
          </cell>
          <cell r="F21">
            <v>95</v>
          </cell>
          <cell r="G21">
            <v>54</v>
          </cell>
          <cell r="H21">
            <v>11.520000000000001</v>
          </cell>
          <cell r="I21" t="str">
            <v>NO</v>
          </cell>
          <cell r="J21">
            <v>22.32</v>
          </cell>
          <cell r="K21">
            <v>0</v>
          </cell>
        </row>
        <row r="22">
          <cell r="B22">
            <v>26.474999999999998</v>
          </cell>
          <cell r="C22">
            <v>31.2</v>
          </cell>
          <cell r="D22">
            <v>22.1</v>
          </cell>
          <cell r="E22">
            <v>75.333333333333329</v>
          </cell>
          <cell r="F22">
            <v>90</v>
          </cell>
          <cell r="G22">
            <v>56</v>
          </cell>
          <cell r="H22">
            <v>15.840000000000002</v>
          </cell>
          <cell r="I22" t="str">
            <v>O</v>
          </cell>
          <cell r="J22">
            <v>30.240000000000002</v>
          </cell>
          <cell r="K22">
            <v>0</v>
          </cell>
        </row>
        <row r="23">
          <cell r="B23">
            <v>27.287500000000009</v>
          </cell>
          <cell r="C23">
            <v>32.299999999999997</v>
          </cell>
          <cell r="D23">
            <v>22.4</v>
          </cell>
          <cell r="E23">
            <v>66.25</v>
          </cell>
          <cell r="F23">
            <v>87</v>
          </cell>
          <cell r="G23">
            <v>42</v>
          </cell>
          <cell r="H23">
            <v>11.879999999999999</v>
          </cell>
          <cell r="I23" t="str">
            <v>O</v>
          </cell>
          <cell r="J23">
            <v>25.56</v>
          </cell>
          <cell r="K23">
            <v>0</v>
          </cell>
        </row>
        <row r="24">
          <cell r="B24">
            <v>27.887499999999999</v>
          </cell>
          <cell r="C24">
            <v>33.799999999999997</v>
          </cell>
          <cell r="D24">
            <v>22.7</v>
          </cell>
          <cell r="E24">
            <v>61.416666666666664</v>
          </cell>
          <cell r="F24">
            <v>78</v>
          </cell>
          <cell r="G24">
            <v>39</v>
          </cell>
          <cell r="H24">
            <v>11.520000000000001</v>
          </cell>
          <cell r="I24" t="str">
            <v>SO</v>
          </cell>
          <cell r="J24">
            <v>21.240000000000002</v>
          </cell>
          <cell r="K24">
            <v>0</v>
          </cell>
        </row>
        <row r="25">
          <cell r="B25">
            <v>28.32083333333334</v>
          </cell>
          <cell r="C25">
            <v>34.200000000000003</v>
          </cell>
          <cell r="D25">
            <v>22.9</v>
          </cell>
          <cell r="E25">
            <v>63.25</v>
          </cell>
          <cell r="F25">
            <v>79</v>
          </cell>
          <cell r="G25">
            <v>43</v>
          </cell>
          <cell r="H25">
            <v>14.4</v>
          </cell>
          <cell r="I25" t="str">
            <v>SO</v>
          </cell>
          <cell r="J25">
            <v>29.52</v>
          </cell>
          <cell r="K25">
            <v>0</v>
          </cell>
        </row>
        <row r="26">
          <cell r="B26">
            <v>24.808333333333337</v>
          </cell>
          <cell r="C26">
            <v>30.2</v>
          </cell>
          <cell r="D26">
            <v>22</v>
          </cell>
          <cell r="E26">
            <v>84.791666666666671</v>
          </cell>
          <cell r="F26">
            <v>97</v>
          </cell>
          <cell r="G26">
            <v>58</v>
          </cell>
          <cell r="H26">
            <v>13.32</v>
          </cell>
          <cell r="I26" t="str">
            <v>O</v>
          </cell>
          <cell r="J26">
            <v>31.319999999999997</v>
          </cell>
          <cell r="K26">
            <v>81.40000000000002</v>
          </cell>
        </row>
        <row r="27">
          <cell r="B27">
            <v>22.737499999999997</v>
          </cell>
          <cell r="C27">
            <v>25.4</v>
          </cell>
          <cell r="D27">
            <v>21.5</v>
          </cell>
          <cell r="E27">
            <v>92.958333333333329</v>
          </cell>
          <cell r="F27">
            <v>97</v>
          </cell>
          <cell r="G27">
            <v>80</v>
          </cell>
          <cell r="H27">
            <v>15.840000000000002</v>
          </cell>
          <cell r="I27" t="str">
            <v>NO</v>
          </cell>
          <cell r="J27">
            <v>30.240000000000002</v>
          </cell>
          <cell r="K27">
            <v>40.799999999999997</v>
          </cell>
        </row>
        <row r="28">
          <cell r="B28">
            <v>23.891666666666666</v>
          </cell>
          <cell r="C28">
            <v>29.9</v>
          </cell>
          <cell r="D28">
            <v>20.2</v>
          </cell>
          <cell r="E28">
            <v>81.333333333333329</v>
          </cell>
          <cell r="F28">
            <v>97</v>
          </cell>
          <cell r="G28">
            <v>50</v>
          </cell>
          <cell r="H28">
            <v>11.520000000000001</v>
          </cell>
          <cell r="I28" t="str">
            <v>N</v>
          </cell>
          <cell r="J28">
            <v>29.16</v>
          </cell>
          <cell r="K28">
            <v>0.2</v>
          </cell>
        </row>
        <row r="29">
          <cell r="B29">
            <v>25.387499999999999</v>
          </cell>
          <cell r="C29">
            <v>32.1</v>
          </cell>
          <cell r="D29">
            <v>19.100000000000001</v>
          </cell>
          <cell r="E29">
            <v>67</v>
          </cell>
          <cell r="F29">
            <v>94</v>
          </cell>
          <cell r="G29">
            <v>33</v>
          </cell>
          <cell r="H29">
            <v>10.08</v>
          </cell>
          <cell r="I29" t="str">
            <v>NE</v>
          </cell>
          <cell r="J29">
            <v>24.12</v>
          </cell>
          <cell r="K29">
            <v>0</v>
          </cell>
        </row>
        <row r="30">
          <cell r="B30">
            <v>26.654166666666665</v>
          </cell>
          <cell r="C30">
            <v>33.200000000000003</v>
          </cell>
          <cell r="D30">
            <v>20.3</v>
          </cell>
          <cell r="E30">
            <v>62.416666666666664</v>
          </cell>
          <cell r="F30">
            <v>88</v>
          </cell>
          <cell r="G30">
            <v>33</v>
          </cell>
          <cell r="H30">
            <v>9.7200000000000006</v>
          </cell>
          <cell r="I30" t="str">
            <v>N</v>
          </cell>
          <cell r="J30">
            <v>21.6</v>
          </cell>
          <cell r="K30">
            <v>0</v>
          </cell>
        </row>
        <row r="31">
          <cell r="B31">
            <v>28.074999999999999</v>
          </cell>
          <cell r="C31">
            <v>33.6</v>
          </cell>
          <cell r="D31">
            <v>22.5</v>
          </cell>
          <cell r="E31">
            <v>58.791666666666664</v>
          </cell>
          <cell r="F31">
            <v>77</v>
          </cell>
          <cell r="G31">
            <v>37</v>
          </cell>
          <cell r="H31">
            <v>14.4</v>
          </cell>
          <cell r="I31" t="str">
            <v>NO</v>
          </cell>
          <cell r="J31">
            <v>23.759999999999998</v>
          </cell>
          <cell r="K31">
            <v>0</v>
          </cell>
        </row>
        <row r="32">
          <cell r="B32">
            <v>27.504166666666659</v>
          </cell>
          <cell r="C32">
            <v>33.700000000000003</v>
          </cell>
          <cell r="D32">
            <v>22.9</v>
          </cell>
          <cell r="E32">
            <v>63.541666666666664</v>
          </cell>
          <cell r="F32">
            <v>85</v>
          </cell>
          <cell r="G32">
            <v>38</v>
          </cell>
          <cell r="H32">
            <v>19.8</v>
          </cell>
          <cell r="I32" t="str">
            <v>NO</v>
          </cell>
          <cell r="J32">
            <v>51.12</v>
          </cell>
          <cell r="K32">
            <v>0.4</v>
          </cell>
        </row>
        <row r="33">
          <cell r="B33">
            <v>25.433333333333337</v>
          </cell>
          <cell r="C33">
            <v>32.6</v>
          </cell>
          <cell r="D33">
            <v>22.2</v>
          </cell>
          <cell r="E33">
            <v>79.708333333333329</v>
          </cell>
          <cell r="F33">
            <v>93</v>
          </cell>
          <cell r="G33">
            <v>55</v>
          </cell>
          <cell r="H33">
            <v>18.720000000000002</v>
          </cell>
          <cell r="I33" t="str">
            <v>SE</v>
          </cell>
          <cell r="J33">
            <v>46.080000000000005</v>
          </cell>
          <cell r="K33">
            <v>8</v>
          </cell>
        </row>
        <row r="34">
          <cell r="B34">
            <v>22.237500000000008</v>
          </cell>
          <cell r="C34">
            <v>27.8</v>
          </cell>
          <cell r="D34">
            <v>20.5</v>
          </cell>
          <cell r="E34">
            <v>93.291666666666671</v>
          </cell>
          <cell r="F34">
            <v>97</v>
          </cell>
          <cell r="G34">
            <v>74</v>
          </cell>
          <cell r="H34">
            <v>20.88</v>
          </cell>
          <cell r="I34" t="str">
            <v>S</v>
          </cell>
          <cell r="J34">
            <v>56.16</v>
          </cell>
          <cell r="K34">
            <v>17.2</v>
          </cell>
        </row>
        <row r="35">
          <cell r="B35">
            <v>22.966666666666665</v>
          </cell>
          <cell r="C35">
            <v>27.7</v>
          </cell>
          <cell r="D35">
            <v>19.8</v>
          </cell>
          <cell r="E35">
            <v>87.833333333333329</v>
          </cell>
          <cell r="F35">
            <v>98</v>
          </cell>
          <cell r="G35">
            <v>69</v>
          </cell>
          <cell r="H35">
            <v>7.5600000000000005</v>
          </cell>
          <cell r="I35" t="str">
            <v>SE</v>
          </cell>
          <cell r="J35">
            <v>19.440000000000001</v>
          </cell>
          <cell r="K35">
            <v>0.4</v>
          </cell>
        </row>
        <row r="36">
          <cell r="I36" t="str">
            <v>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25.537500000000005</v>
          </cell>
          <cell r="C5">
            <v>33.1</v>
          </cell>
          <cell r="D5">
            <v>21.2</v>
          </cell>
          <cell r="E5">
            <v>80.208333333333329</v>
          </cell>
          <cell r="F5">
            <v>98</v>
          </cell>
          <cell r="G5">
            <v>49</v>
          </cell>
          <cell r="H5">
            <v>11.16</v>
          </cell>
          <cell r="I5" t="str">
            <v>SO</v>
          </cell>
          <cell r="J5">
            <v>37.440000000000005</v>
          </cell>
          <cell r="K5">
            <v>7.2</v>
          </cell>
        </row>
        <row r="6">
          <cell r="B6">
            <v>25.583333333333332</v>
          </cell>
          <cell r="C6">
            <v>32.299999999999997</v>
          </cell>
          <cell r="D6">
            <v>20.8</v>
          </cell>
          <cell r="E6">
            <v>74.166666666666671</v>
          </cell>
          <cell r="F6">
            <v>92</v>
          </cell>
          <cell r="G6">
            <v>43</v>
          </cell>
          <cell r="H6">
            <v>10.44</v>
          </cell>
          <cell r="I6" t="str">
            <v>SO</v>
          </cell>
          <cell r="J6">
            <v>25.92</v>
          </cell>
          <cell r="K6">
            <v>0.2</v>
          </cell>
        </row>
        <row r="7">
          <cell r="B7">
            <v>24.454166666666666</v>
          </cell>
          <cell r="C7">
            <v>31.5</v>
          </cell>
          <cell r="D7">
            <v>20.6</v>
          </cell>
          <cell r="E7">
            <v>79.708333333333329</v>
          </cell>
          <cell r="F7">
            <v>97</v>
          </cell>
          <cell r="G7">
            <v>55</v>
          </cell>
          <cell r="H7">
            <v>9</v>
          </cell>
          <cell r="I7" t="str">
            <v>SO</v>
          </cell>
          <cell r="J7">
            <v>29.16</v>
          </cell>
          <cell r="K7">
            <v>3.0000000000000004</v>
          </cell>
        </row>
        <row r="8">
          <cell r="B8">
            <v>23.3125</v>
          </cell>
          <cell r="C8">
            <v>30.5</v>
          </cell>
          <cell r="D8">
            <v>19.100000000000001</v>
          </cell>
          <cell r="E8">
            <v>83.333333333333329</v>
          </cell>
          <cell r="F8">
            <v>99</v>
          </cell>
          <cell r="G8">
            <v>54</v>
          </cell>
          <cell r="H8">
            <v>10.8</v>
          </cell>
          <cell r="I8" t="str">
            <v>SO</v>
          </cell>
          <cell r="J8">
            <v>33.119999999999997</v>
          </cell>
          <cell r="K8">
            <v>15.399999999999999</v>
          </cell>
        </row>
        <row r="9">
          <cell r="B9">
            <v>24.033333333333331</v>
          </cell>
          <cell r="C9">
            <v>32.4</v>
          </cell>
          <cell r="D9">
            <v>18.100000000000001</v>
          </cell>
          <cell r="E9">
            <v>78.833333333333329</v>
          </cell>
          <cell r="F9">
            <v>99</v>
          </cell>
          <cell r="G9">
            <v>44</v>
          </cell>
          <cell r="H9">
            <v>10.8</v>
          </cell>
          <cell r="I9" t="str">
            <v>SO</v>
          </cell>
          <cell r="J9">
            <v>24.12</v>
          </cell>
          <cell r="K9">
            <v>0.2</v>
          </cell>
        </row>
        <row r="10">
          <cell r="B10">
            <v>26.604166666666661</v>
          </cell>
          <cell r="C10">
            <v>33.700000000000003</v>
          </cell>
          <cell r="D10">
            <v>20.2</v>
          </cell>
          <cell r="E10">
            <v>71.958333333333329</v>
          </cell>
          <cell r="F10">
            <v>97</v>
          </cell>
          <cell r="G10">
            <v>42</v>
          </cell>
          <cell r="H10">
            <v>11.879999999999999</v>
          </cell>
          <cell r="I10" t="str">
            <v>SO</v>
          </cell>
          <cell r="J10">
            <v>30.6</v>
          </cell>
          <cell r="K10">
            <v>0</v>
          </cell>
        </row>
        <row r="11">
          <cell r="B11">
            <v>23.224999999999998</v>
          </cell>
          <cell r="C11">
            <v>27.8</v>
          </cell>
          <cell r="D11">
            <v>20.399999999999999</v>
          </cell>
          <cell r="E11">
            <v>86.083333333333329</v>
          </cell>
          <cell r="F11">
            <v>99</v>
          </cell>
          <cell r="G11">
            <v>65</v>
          </cell>
          <cell r="H11">
            <v>14.76</v>
          </cell>
          <cell r="I11" t="str">
            <v>SO</v>
          </cell>
          <cell r="J11">
            <v>39.6</v>
          </cell>
          <cell r="K11">
            <v>54.8</v>
          </cell>
        </row>
        <row r="12">
          <cell r="B12">
            <v>23.849999999999998</v>
          </cell>
          <cell r="C12">
            <v>30.4</v>
          </cell>
          <cell r="D12">
            <v>19.5</v>
          </cell>
          <cell r="E12">
            <v>85.25</v>
          </cell>
          <cell r="F12">
            <v>99</v>
          </cell>
          <cell r="G12">
            <v>57</v>
          </cell>
          <cell r="H12">
            <v>9.7200000000000006</v>
          </cell>
          <cell r="I12" t="str">
            <v>SO</v>
          </cell>
          <cell r="J12">
            <v>24.12</v>
          </cell>
          <cell r="K12">
            <v>0</v>
          </cell>
        </row>
        <row r="13">
          <cell r="B13">
            <v>26.4375</v>
          </cell>
          <cell r="C13">
            <v>32.5</v>
          </cell>
          <cell r="D13">
            <v>22.3</v>
          </cell>
          <cell r="E13">
            <v>77.708333333333329</v>
          </cell>
          <cell r="F13">
            <v>98</v>
          </cell>
          <cell r="G13">
            <v>51</v>
          </cell>
          <cell r="H13">
            <v>13.68</v>
          </cell>
          <cell r="I13" t="str">
            <v>SO</v>
          </cell>
          <cell r="J13">
            <v>31.319999999999997</v>
          </cell>
          <cell r="K13">
            <v>0</v>
          </cell>
        </row>
        <row r="14">
          <cell r="B14">
            <v>27.674999999999997</v>
          </cell>
          <cell r="C14">
            <v>34.1</v>
          </cell>
          <cell r="D14">
            <v>22.9</v>
          </cell>
          <cell r="E14">
            <v>74.166666666666671</v>
          </cell>
          <cell r="F14">
            <v>91</v>
          </cell>
          <cell r="G14">
            <v>46</v>
          </cell>
          <cell r="H14">
            <v>14.76</v>
          </cell>
          <cell r="I14" t="str">
            <v>SO</v>
          </cell>
          <cell r="J14">
            <v>31.680000000000003</v>
          </cell>
          <cell r="K14">
            <v>0</v>
          </cell>
        </row>
        <row r="15">
          <cell r="B15">
            <v>27.829166666666666</v>
          </cell>
          <cell r="C15">
            <v>34.799999999999997</v>
          </cell>
          <cell r="D15">
            <v>23.5</v>
          </cell>
          <cell r="E15">
            <v>73.708333333333329</v>
          </cell>
          <cell r="F15">
            <v>88</v>
          </cell>
          <cell r="G15">
            <v>46</v>
          </cell>
          <cell r="H15">
            <v>11.520000000000001</v>
          </cell>
          <cell r="I15" t="str">
            <v>SO</v>
          </cell>
          <cell r="J15">
            <v>33.119999999999997</v>
          </cell>
          <cell r="K15">
            <v>0</v>
          </cell>
        </row>
        <row r="16">
          <cell r="B16">
            <v>26.495833333333334</v>
          </cell>
          <cell r="C16">
            <v>34.299999999999997</v>
          </cell>
          <cell r="D16">
            <v>23</v>
          </cell>
          <cell r="E16">
            <v>81.5</v>
          </cell>
          <cell r="F16">
            <v>98</v>
          </cell>
          <cell r="G16">
            <v>50</v>
          </cell>
          <cell r="H16">
            <v>9</v>
          </cell>
          <cell r="I16" t="str">
            <v>SO</v>
          </cell>
          <cell r="J16">
            <v>22.68</v>
          </cell>
          <cell r="K16">
            <v>0</v>
          </cell>
        </row>
        <row r="17">
          <cell r="B17">
            <v>25.341666666666665</v>
          </cell>
          <cell r="C17">
            <v>31.6</v>
          </cell>
          <cell r="D17">
            <v>22.3</v>
          </cell>
          <cell r="E17">
            <v>84.083333333333329</v>
          </cell>
          <cell r="F17">
            <v>98</v>
          </cell>
          <cell r="G17">
            <v>57</v>
          </cell>
          <cell r="H17">
            <v>15.120000000000001</v>
          </cell>
          <cell r="I17" t="str">
            <v>SO</v>
          </cell>
          <cell r="J17">
            <v>27.720000000000002</v>
          </cell>
          <cell r="K17">
            <v>10.200000000000001</v>
          </cell>
        </row>
        <row r="18">
          <cell r="B18">
            <v>24.75</v>
          </cell>
          <cell r="C18">
            <v>32.200000000000003</v>
          </cell>
          <cell r="D18">
            <v>21.2</v>
          </cell>
          <cell r="E18">
            <v>87.125</v>
          </cell>
          <cell r="F18">
            <v>99</v>
          </cell>
          <cell r="G18">
            <v>55</v>
          </cell>
          <cell r="H18">
            <v>14.76</v>
          </cell>
          <cell r="I18" t="str">
            <v>SO</v>
          </cell>
          <cell r="J18">
            <v>41.76</v>
          </cell>
          <cell r="K18">
            <v>11.6</v>
          </cell>
        </row>
        <row r="19">
          <cell r="B19">
            <v>26.870833333333337</v>
          </cell>
          <cell r="C19">
            <v>34.4</v>
          </cell>
          <cell r="D19">
            <v>22</v>
          </cell>
          <cell r="E19">
            <v>79.833333333333329</v>
          </cell>
          <cell r="F19">
            <v>99</v>
          </cell>
          <cell r="G19">
            <v>48</v>
          </cell>
          <cell r="H19">
            <v>11.879999999999999</v>
          </cell>
          <cell r="I19" t="str">
            <v>SO</v>
          </cell>
          <cell r="J19">
            <v>28.44</v>
          </cell>
          <cell r="K19">
            <v>0</v>
          </cell>
        </row>
        <row r="20">
          <cell r="B20">
            <v>27.929166666666664</v>
          </cell>
          <cell r="C20">
            <v>35.1</v>
          </cell>
          <cell r="D20">
            <v>22.4</v>
          </cell>
          <cell r="E20">
            <v>76.291666666666671</v>
          </cell>
          <cell r="F20">
            <v>99</v>
          </cell>
          <cell r="G20">
            <v>46</v>
          </cell>
          <cell r="H20">
            <v>12.24</v>
          </cell>
          <cell r="I20" t="str">
            <v>SO</v>
          </cell>
          <cell r="J20">
            <v>36.36</v>
          </cell>
          <cell r="K20">
            <v>0</v>
          </cell>
        </row>
        <row r="21">
          <cell r="B21">
            <v>25.887500000000003</v>
          </cell>
          <cell r="C21">
            <v>33.200000000000003</v>
          </cell>
          <cell r="D21">
            <v>20.8</v>
          </cell>
          <cell r="E21">
            <v>78.5</v>
          </cell>
          <cell r="F21">
            <v>99</v>
          </cell>
          <cell r="G21">
            <v>43</v>
          </cell>
          <cell r="H21">
            <v>6.48</v>
          </cell>
          <cell r="I21" t="str">
            <v>SO</v>
          </cell>
          <cell r="J21">
            <v>20.88</v>
          </cell>
          <cell r="K21">
            <v>0</v>
          </cell>
        </row>
        <row r="22">
          <cell r="B22">
            <v>25.545833333333331</v>
          </cell>
          <cell r="C22">
            <v>30.8</v>
          </cell>
          <cell r="D22">
            <v>21.7</v>
          </cell>
          <cell r="E22">
            <v>82.208333333333329</v>
          </cell>
          <cell r="F22">
            <v>99</v>
          </cell>
          <cell r="G22">
            <v>59</v>
          </cell>
          <cell r="H22">
            <v>15.840000000000002</v>
          </cell>
          <cell r="I22" t="str">
            <v>SO</v>
          </cell>
          <cell r="J22">
            <v>28.8</v>
          </cell>
          <cell r="K22">
            <v>25.6</v>
          </cell>
        </row>
        <row r="23">
          <cell r="B23">
            <v>25.866666666666674</v>
          </cell>
          <cell r="C23">
            <v>32.5</v>
          </cell>
          <cell r="D23">
            <v>20.6</v>
          </cell>
          <cell r="E23">
            <v>75.208333333333329</v>
          </cell>
          <cell r="F23">
            <v>98</v>
          </cell>
          <cell r="G23">
            <v>45</v>
          </cell>
          <cell r="H23">
            <v>12.6</v>
          </cell>
          <cell r="I23" t="str">
            <v>SO</v>
          </cell>
          <cell r="J23">
            <v>23.759999999999998</v>
          </cell>
          <cell r="K23">
            <v>0</v>
          </cell>
        </row>
        <row r="24">
          <cell r="B24">
            <v>25.879166666666666</v>
          </cell>
          <cell r="C24">
            <v>33.1</v>
          </cell>
          <cell r="D24">
            <v>19.5</v>
          </cell>
          <cell r="E24">
            <v>72.208333333333329</v>
          </cell>
          <cell r="F24">
            <v>99</v>
          </cell>
          <cell r="G24">
            <v>39</v>
          </cell>
          <cell r="H24">
            <v>13.68</v>
          </cell>
          <cell r="I24" t="str">
            <v>SO</v>
          </cell>
          <cell r="J24">
            <v>24.12</v>
          </cell>
          <cell r="K24">
            <v>0</v>
          </cell>
        </row>
        <row r="25">
          <cell r="B25">
            <v>26.262499999999999</v>
          </cell>
          <cell r="C25">
            <v>33.299999999999997</v>
          </cell>
          <cell r="D25">
            <v>20</v>
          </cell>
          <cell r="E25">
            <v>74.666666666666671</v>
          </cell>
          <cell r="F25">
            <v>99</v>
          </cell>
          <cell r="G25">
            <v>47</v>
          </cell>
          <cell r="H25">
            <v>12.24</v>
          </cell>
          <cell r="I25" t="str">
            <v>SO</v>
          </cell>
          <cell r="J25">
            <v>25.2</v>
          </cell>
          <cell r="K25">
            <v>0</v>
          </cell>
        </row>
        <row r="26">
          <cell r="B26">
            <v>25.020833333333332</v>
          </cell>
          <cell r="C26">
            <v>29.8</v>
          </cell>
          <cell r="D26">
            <v>22.1</v>
          </cell>
          <cell r="E26">
            <v>82.458333333333329</v>
          </cell>
          <cell r="F26">
            <v>98</v>
          </cell>
          <cell r="G26">
            <v>63</v>
          </cell>
          <cell r="H26">
            <v>10.08</v>
          </cell>
          <cell r="I26" t="str">
            <v>SO</v>
          </cell>
          <cell r="J26">
            <v>25.92</v>
          </cell>
          <cell r="K26">
            <v>3.4000000000000004</v>
          </cell>
        </row>
        <row r="27">
          <cell r="B27">
            <v>22.229166666666668</v>
          </cell>
          <cell r="C27">
            <v>24.2</v>
          </cell>
          <cell r="D27">
            <v>21</v>
          </cell>
          <cell r="E27">
            <v>92.375</v>
          </cell>
          <cell r="F27">
            <v>99</v>
          </cell>
          <cell r="G27">
            <v>85</v>
          </cell>
          <cell r="H27">
            <v>16.920000000000002</v>
          </cell>
          <cell r="I27" t="str">
            <v>SO</v>
          </cell>
          <cell r="J27">
            <v>30.240000000000002</v>
          </cell>
          <cell r="K27">
            <v>1.7999999999999998</v>
          </cell>
        </row>
        <row r="28">
          <cell r="B28">
            <v>24.095833333333335</v>
          </cell>
          <cell r="C28">
            <v>31.2</v>
          </cell>
          <cell r="D28">
            <v>19.8</v>
          </cell>
          <cell r="E28">
            <v>75.833333333333329</v>
          </cell>
          <cell r="F28">
            <v>93</v>
          </cell>
          <cell r="G28">
            <v>42</v>
          </cell>
          <cell r="H28">
            <v>6.84</v>
          </cell>
          <cell r="I28" t="str">
            <v>SO</v>
          </cell>
          <cell r="J28">
            <v>19.440000000000001</v>
          </cell>
          <cell r="K28">
            <v>0</v>
          </cell>
        </row>
        <row r="29">
          <cell r="B29">
            <v>24.362500000000001</v>
          </cell>
          <cell r="C29">
            <v>33.700000000000003</v>
          </cell>
          <cell r="D29">
            <v>16.8</v>
          </cell>
          <cell r="E29">
            <v>69.125</v>
          </cell>
          <cell r="F29">
            <v>94</v>
          </cell>
          <cell r="G29">
            <v>28</v>
          </cell>
          <cell r="H29">
            <v>5.04</v>
          </cell>
          <cell r="I29" t="str">
            <v>SO</v>
          </cell>
          <cell r="J29">
            <v>18.36</v>
          </cell>
          <cell r="K29">
            <v>0</v>
          </cell>
        </row>
        <row r="30">
          <cell r="B30">
            <v>24.908333333333335</v>
          </cell>
          <cell r="C30">
            <v>33</v>
          </cell>
          <cell r="D30">
            <v>17.399999999999999</v>
          </cell>
          <cell r="E30">
            <v>69.541666666666671</v>
          </cell>
          <cell r="F30">
            <v>93</v>
          </cell>
          <cell r="G30">
            <v>36</v>
          </cell>
          <cell r="H30">
            <v>11.16</v>
          </cell>
          <cell r="I30" t="str">
            <v>SO</v>
          </cell>
          <cell r="J30">
            <v>24.48</v>
          </cell>
          <cell r="K30">
            <v>0</v>
          </cell>
        </row>
        <row r="31">
          <cell r="B31">
            <v>25.95</v>
          </cell>
          <cell r="C31">
            <v>33.6</v>
          </cell>
          <cell r="D31">
            <v>19.3</v>
          </cell>
          <cell r="E31">
            <v>69.458333333333329</v>
          </cell>
          <cell r="F31">
            <v>95</v>
          </cell>
          <cell r="G31">
            <v>34</v>
          </cell>
          <cell r="H31">
            <v>9.3600000000000012</v>
          </cell>
          <cell r="I31" t="str">
            <v>SO</v>
          </cell>
          <cell r="J31">
            <v>23.759999999999998</v>
          </cell>
          <cell r="K31">
            <v>0</v>
          </cell>
        </row>
        <row r="32">
          <cell r="B32">
            <v>26.683333333333334</v>
          </cell>
          <cell r="C32">
            <v>34.5</v>
          </cell>
          <cell r="D32">
            <v>20.8</v>
          </cell>
          <cell r="E32">
            <v>67.541666666666671</v>
          </cell>
          <cell r="F32">
            <v>93</v>
          </cell>
          <cell r="G32">
            <v>31</v>
          </cell>
          <cell r="H32">
            <v>10.8</v>
          </cell>
          <cell r="I32" t="str">
            <v>SO</v>
          </cell>
          <cell r="J32">
            <v>24.840000000000003</v>
          </cell>
          <cell r="K32">
            <v>0</v>
          </cell>
        </row>
        <row r="33">
          <cell r="B33">
            <v>24.083333333333339</v>
          </cell>
          <cell r="C33">
            <v>30.6</v>
          </cell>
          <cell r="D33">
            <v>20.7</v>
          </cell>
          <cell r="E33">
            <v>82.458333333333329</v>
          </cell>
          <cell r="F33">
            <v>97</v>
          </cell>
          <cell r="G33">
            <v>57</v>
          </cell>
          <cell r="H33">
            <v>19.079999999999998</v>
          </cell>
          <cell r="I33" t="str">
            <v>SO</v>
          </cell>
          <cell r="J33">
            <v>38.880000000000003</v>
          </cell>
          <cell r="K33">
            <v>2.2000000000000002</v>
          </cell>
        </row>
        <row r="34">
          <cell r="B34">
            <v>21.929166666666671</v>
          </cell>
          <cell r="C34">
            <v>24.4</v>
          </cell>
          <cell r="D34">
            <v>19.899999999999999</v>
          </cell>
          <cell r="E34">
            <v>91.416666666666671</v>
          </cell>
          <cell r="F34">
            <v>99</v>
          </cell>
          <cell r="G34">
            <v>78</v>
          </cell>
          <cell r="H34">
            <v>11.520000000000001</v>
          </cell>
          <cell r="I34" t="str">
            <v>SO</v>
          </cell>
          <cell r="J34">
            <v>33.480000000000004</v>
          </cell>
          <cell r="K34">
            <v>16.2</v>
          </cell>
        </row>
        <row r="35">
          <cell r="B35">
            <v>22.749999999999996</v>
          </cell>
          <cell r="C35">
            <v>29.5</v>
          </cell>
          <cell r="D35">
            <v>19.399999999999999</v>
          </cell>
          <cell r="E35">
            <v>88.833333333333329</v>
          </cell>
          <cell r="F35">
            <v>99</v>
          </cell>
          <cell r="G35">
            <v>56</v>
          </cell>
          <cell r="H35">
            <v>7.9200000000000008</v>
          </cell>
          <cell r="I35" t="str">
            <v>SO</v>
          </cell>
          <cell r="J35">
            <v>15.840000000000002</v>
          </cell>
          <cell r="K35">
            <v>12.599999999999998</v>
          </cell>
        </row>
        <row r="36">
          <cell r="I36" t="str">
            <v>SO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26.674999999999997</v>
          </cell>
          <cell r="C5">
            <v>32.799999999999997</v>
          </cell>
          <cell r="D5">
            <v>23.1</v>
          </cell>
          <cell r="E5">
            <v>79.5</v>
          </cell>
          <cell r="F5">
            <v>97</v>
          </cell>
          <cell r="G5">
            <v>53</v>
          </cell>
          <cell r="H5">
            <v>19.440000000000001</v>
          </cell>
          <cell r="I5" t="str">
            <v>O</v>
          </cell>
          <cell r="J5">
            <v>47.88</v>
          </cell>
          <cell r="K5">
            <v>10.599999999999998</v>
          </cell>
        </row>
        <row r="6">
          <cell r="B6">
            <v>25.779166666666672</v>
          </cell>
          <cell r="C6">
            <v>31.4</v>
          </cell>
          <cell r="D6">
            <v>23.1</v>
          </cell>
          <cell r="E6">
            <v>81.875</v>
          </cell>
          <cell r="F6">
            <v>96</v>
          </cell>
          <cell r="G6">
            <v>58</v>
          </cell>
          <cell r="H6">
            <v>23.400000000000002</v>
          </cell>
          <cell r="I6" t="str">
            <v>SO</v>
          </cell>
          <cell r="J6">
            <v>48.6</v>
          </cell>
          <cell r="K6">
            <v>1.4000000000000001</v>
          </cell>
        </row>
        <row r="7">
          <cell r="B7">
            <v>25.799999999999997</v>
          </cell>
          <cell r="C7">
            <v>31.2</v>
          </cell>
          <cell r="D7">
            <v>21.4</v>
          </cell>
          <cell r="E7">
            <v>80.541666666666671</v>
          </cell>
          <cell r="F7">
            <v>95</v>
          </cell>
          <cell r="G7">
            <v>60</v>
          </cell>
          <cell r="H7">
            <v>18.720000000000002</v>
          </cell>
          <cell r="I7" t="str">
            <v>SE</v>
          </cell>
          <cell r="J7">
            <v>31.680000000000003</v>
          </cell>
          <cell r="K7">
            <v>5.4</v>
          </cell>
        </row>
        <row r="8">
          <cell r="B8">
            <v>25.462500000000002</v>
          </cell>
          <cell r="C8">
            <v>30.8</v>
          </cell>
          <cell r="D8">
            <v>22.1</v>
          </cell>
          <cell r="E8">
            <v>77.583333333333329</v>
          </cell>
          <cell r="F8">
            <v>96</v>
          </cell>
          <cell r="G8">
            <v>55</v>
          </cell>
          <cell r="H8">
            <v>16.2</v>
          </cell>
          <cell r="I8" t="str">
            <v>L</v>
          </cell>
          <cell r="J8">
            <v>28.8</v>
          </cell>
          <cell r="K8">
            <v>0</v>
          </cell>
        </row>
        <row r="9">
          <cell r="B9">
            <v>25.279166666666665</v>
          </cell>
          <cell r="C9">
            <v>32.6</v>
          </cell>
          <cell r="D9">
            <v>20.8</v>
          </cell>
          <cell r="E9">
            <v>81.291666666666671</v>
          </cell>
          <cell r="F9">
            <v>97</v>
          </cell>
          <cell r="G9">
            <v>51</v>
          </cell>
          <cell r="H9">
            <v>13.68</v>
          </cell>
          <cell r="I9" t="str">
            <v>L</v>
          </cell>
          <cell r="J9">
            <v>38.159999999999997</v>
          </cell>
          <cell r="K9">
            <v>3.6</v>
          </cell>
        </row>
        <row r="10">
          <cell r="B10">
            <v>27.666666666666661</v>
          </cell>
          <cell r="C10">
            <v>35.299999999999997</v>
          </cell>
          <cell r="D10">
            <v>21.9</v>
          </cell>
          <cell r="E10">
            <v>69.291666666666671</v>
          </cell>
          <cell r="F10">
            <v>92</v>
          </cell>
          <cell r="G10">
            <v>41</v>
          </cell>
          <cell r="H10">
            <v>23.400000000000002</v>
          </cell>
          <cell r="I10" t="str">
            <v>NE</v>
          </cell>
          <cell r="J10">
            <v>37.800000000000004</v>
          </cell>
          <cell r="K10">
            <v>0</v>
          </cell>
        </row>
        <row r="11">
          <cell r="B11">
            <v>23.891666666666666</v>
          </cell>
          <cell r="C11">
            <v>27.8</v>
          </cell>
          <cell r="D11">
            <v>21.3</v>
          </cell>
          <cell r="E11">
            <v>85.125</v>
          </cell>
          <cell r="F11">
            <v>98</v>
          </cell>
          <cell r="G11">
            <v>65</v>
          </cell>
          <cell r="H11">
            <v>22.32</v>
          </cell>
          <cell r="I11" t="str">
            <v>L</v>
          </cell>
          <cell r="J11">
            <v>38.159999999999997</v>
          </cell>
          <cell r="K11">
            <v>68</v>
          </cell>
        </row>
        <row r="12">
          <cell r="B12">
            <v>25.645833333333332</v>
          </cell>
          <cell r="C12">
            <v>31.7</v>
          </cell>
          <cell r="D12">
            <v>20.3</v>
          </cell>
          <cell r="E12">
            <v>81.041666666666671</v>
          </cell>
          <cell r="F12">
            <v>98</v>
          </cell>
          <cell r="G12">
            <v>58</v>
          </cell>
          <cell r="H12">
            <v>20.16</v>
          </cell>
          <cell r="I12" t="str">
            <v>N</v>
          </cell>
          <cell r="J12">
            <v>32.76</v>
          </cell>
          <cell r="K12">
            <v>0</v>
          </cell>
        </row>
        <row r="13">
          <cell r="B13">
            <v>28.025000000000006</v>
          </cell>
          <cell r="C13">
            <v>34.1</v>
          </cell>
          <cell r="D13">
            <v>23.3</v>
          </cell>
          <cell r="E13">
            <v>76.458333333333329</v>
          </cell>
          <cell r="F13">
            <v>96</v>
          </cell>
          <cell r="G13">
            <v>50</v>
          </cell>
          <cell r="H13">
            <v>18.720000000000002</v>
          </cell>
          <cell r="I13" t="str">
            <v>N</v>
          </cell>
          <cell r="J13">
            <v>36</v>
          </cell>
          <cell r="K13">
            <v>0.2</v>
          </cell>
        </row>
        <row r="14">
          <cell r="B14">
            <v>28.991666666666671</v>
          </cell>
          <cell r="C14">
            <v>35.5</v>
          </cell>
          <cell r="D14">
            <v>24.1</v>
          </cell>
          <cell r="E14">
            <v>72.5</v>
          </cell>
          <cell r="F14">
            <v>93</v>
          </cell>
          <cell r="G14">
            <v>46</v>
          </cell>
          <cell r="H14">
            <v>22.68</v>
          </cell>
          <cell r="I14" t="str">
            <v>NE</v>
          </cell>
          <cell r="J14">
            <v>37.800000000000004</v>
          </cell>
          <cell r="K14">
            <v>0</v>
          </cell>
        </row>
        <row r="15">
          <cell r="B15">
            <v>27.491666666666664</v>
          </cell>
          <cell r="C15">
            <v>33.700000000000003</v>
          </cell>
          <cell r="D15">
            <v>23.3</v>
          </cell>
          <cell r="E15">
            <v>82.125</v>
          </cell>
          <cell r="F15">
            <v>96</v>
          </cell>
          <cell r="G15">
            <v>53</v>
          </cell>
          <cell r="H15">
            <v>14.4</v>
          </cell>
          <cell r="I15" t="str">
            <v>N</v>
          </cell>
          <cell r="J15">
            <v>41.76</v>
          </cell>
          <cell r="K15">
            <v>1.6</v>
          </cell>
        </row>
        <row r="16">
          <cell r="B16">
            <v>26.270833333333332</v>
          </cell>
          <cell r="C16">
            <v>35.299999999999997</v>
          </cell>
          <cell r="D16">
            <v>22.8</v>
          </cell>
          <cell r="E16">
            <v>84.333333333333329</v>
          </cell>
          <cell r="F16">
            <v>97</v>
          </cell>
          <cell r="G16">
            <v>49</v>
          </cell>
          <cell r="H16">
            <v>28.44</v>
          </cell>
          <cell r="I16" t="str">
            <v>N</v>
          </cell>
          <cell r="J16">
            <v>48.96</v>
          </cell>
          <cell r="K16">
            <v>25.4</v>
          </cell>
        </row>
        <row r="17">
          <cell r="B17">
            <v>26.837500000000002</v>
          </cell>
          <cell r="C17">
            <v>32.200000000000003</v>
          </cell>
          <cell r="D17">
            <v>23.4</v>
          </cell>
          <cell r="E17">
            <v>82.208333333333329</v>
          </cell>
          <cell r="F17">
            <v>96</v>
          </cell>
          <cell r="G17">
            <v>58</v>
          </cell>
          <cell r="H17">
            <v>19.440000000000001</v>
          </cell>
          <cell r="I17" t="str">
            <v>NE</v>
          </cell>
          <cell r="J17">
            <v>38.159999999999997</v>
          </cell>
          <cell r="K17">
            <v>0</v>
          </cell>
        </row>
        <row r="18">
          <cell r="B18">
            <v>25.804166666666664</v>
          </cell>
          <cell r="C18">
            <v>32.6</v>
          </cell>
          <cell r="D18">
            <v>22.2</v>
          </cell>
          <cell r="E18">
            <v>86.208333333333329</v>
          </cell>
          <cell r="F18">
            <v>98</v>
          </cell>
          <cell r="G18">
            <v>58</v>
          </cell>
          <cell r="H18">
            <v>25.56</v>
          </cell>
          <cell r="I18" t="str">
            <v>NE</v>
          </cell>
          <cell r="J18">
            <v>52.56</v>
          </cell>
          <cell r="K18">
            <v>35.999999999999993</v>
          </cell>
        </row>
        <row r="19">
          <cell r="B19">
            <v>27.995833333333334</v>
          </cell>
          <cell r="C19">
            <v>35.5</v>
          </cell>
          <cell r="D19">
            <v>23.2</v>
          </cell>
          <cell r="E19">
            <v>77.083333333333329</v>
          </cell>
          <cell r="F19">
            <v>97</v>
          </cell>
          <cell r="G19">
            <v>44</v>
          </cell>
          <cell r="H19">
            <v>24.12</v>
          </cell>
          <cell r="I19" t="str">
            <v>N</v>
          </cell>
          <cell r="J19">
            <v>37.800000000000004</v>
          </cell>
          <cell r="K19">
            <v>0.6</v>
          </cell>
        </row>
        <row r="20">
          <cell r="B20">
            <v>27.524999999999995</v>
          </cell>
          <cell r="C20">
            <v>35.299999999999997</v>
          </cell>
          <cell r="D20">
            <v>23.4</v>
          </cell>
          <cell r="E20">
            <v>80.333333333333329</v>
          </cell>
          <cell r="F20">
            <v>95</v>
          </cell>
          <cell r="G20">
            <v>48</v>
          </cell>
          <cell r="H20">
            <v>18.36</v>
          </cell>
          <cell r="I20" t="str">
            <v>N</v>
          </cell>
          <cell r="J20">
            <v>47.519999999999996</v>
          </cell>
          <cell r="K20">
            <v>5.8</v>
          </cell>
        </row>
        <row r="21">
          <cell r="B21">
            <v>26.5</v>
          </cell>
          <cell r="C21">
            <v>32.700000000000003</v>
          </cell>
          <cell r="D21">
            <v>22.5</v>
          </cell>
          <cell r="F21">
            <v>98</v>
          </cell>
          <cell r="G21">
            <v>55</v>
          </cell>
          <cell r="H21">
            <v>10.8</v>
          </cell>
          <cell r="I21" t="str">
            <v>SE</v>
          </cell>
          <cell r="J21">
            <v>22.68</v>
          </cell>
          <cell r="K21">
            <v>0.2</v>
          </cell>
        </row>
        <row r="22">
          <cell r="B22">
            <v>26.845833333333342</v>
          </cell>
          <cell r="C22">
            <v>31.7</v>
          </cell>
          <cell r="D22">
            <v>22</v>
          </cell>
          <cell r="E22">
            <v>73.375</v>
          </cell>
          <cell r="F22">
            <v>91</v>
          </cell>
          <cell r="G22">
            <v>56</v>
          </cell>
          <cell r="H22">
            <v>20.16</v>
          </cell>
          <cell r="I22" t="str">
            <v>NE</v>
          </cell>
          <cell r="J22">
            <v>34.92</v>
          </cell>
          <cell r="K22">
            <v>0</v>
          </cell>
        </row>
        <row r="23">
          <cell r="B23">
            <v>26.845833333333331</v>
          </cell>
          <cell r="C23">
            <v>32.9</v>
          </cell>
          <cell r="D23">
            <v>21.2</v>
          </cell>
          <cell r="E23">
            <v>72.25</v>
          </cell>
          <cell r="F23">
            <v>97</v>
          </cell>
          <cell r="G23">
            <v>47</v>
          </cell>
          <cell r="H23">
            <v>16.2</v>
          </cell>
          <cell r="J23">
            <v>30.6</v>
          </cell>
          <cell r="K23">
            <v>0</v>
          </cell>
        </row>
        <row r="24">
          <cell r="B24">
            <v>27.316666666666663</v>
          </cell>
          <cell r="C24">
            <v>34.200000000000003</v>
          </cell>
          <cell r="D24">
            <v>20.3</v>
          </cell>
          <cell r="E24">
            <v>71</v>
          </cell>
          <cell r="F24">
            <v>97</v>
          </cell>
          <cell r="G24">
            <v>41</v>
          </cell>
          <cell r="H24">
            <v>17.28</v>
          </cell>
          <cell r="I24" t="str">
            <v>L</v>
          </cell>
          <cell r="J24">
            <v>34.200000000000003</v>
          </cell>
          <cell r="K24">
            <v>0</v>
          </cell>
        </row>
        <row r="25">
          <cell r="B25">
            <v>27.554166666666656</v>
          </cell>
          <cell r="C25">
            <v>34</v>
          </cell>
          <cell r="D25">
            <v>20.6</v>
          </cell>
          <cell r="E25">
            <v>69.208333333333329</v>
          </cell>
          <cell r="F25">
            <v>93</v>
          </cell>
          <cell r="G25">
            <v>50</v>
          </cell>
          <cell r="H25">
            <v>30.240000000000002</v>
          </cell>
          <cell r="I25" t="str">
            <v>L</v>
          </cell>
          <cell r="J25">
            <v>46.440000000000005</v>
          </cell>
          <cell r="K25">
            <v>0</v>
          </cell>
        </row>
        <row r="26">
          <cell r="B26">
            <v>25.129166666666663</v>
          </cell>
          <cell r="C26">
            <v>29.4</v>
          </cell>
          <cell r="D26">
            <v>23</v>
          </cell>
          <cell r="E26">
            <v>84.791666666666671</v>
          </cell>
          <cell r="F26">
            <v>97</v>
          </cell>
          <cell r="G26">
            <v>66</v>
          </cell>
          <cell r="H26">
            <v>17.28</v>
          </cell>
          <cell r="I26" t="str">
            <v>NE</v>
          </cell>
          <cell r="J26">
            <v>29.52</v>
          </cell>
          <cell r="K26">
            <v>24.6</v>
          </cell>
        </row>
        <row r="27">
          <cell r="B27">
            <v>22.216666666666665</v>
          </cell>
          <cell r="C27">
            <v>23.4</v>
          </cell>
          <cell r="D27">
            <v>21</v>
          </cell>
          <cell r="E27">
            <v>90.208333333333329</v>
          </cell>
          <cell r="F27">
            <v>97</v>
          </cell>
          <cell r="G27">
            <v>81</v>
          </cell>
          <cell r="H27">
            <v>23.400000000000002</v>
          </cell>
          <cell r="I27" t="str">
            <v>L</v>
          </cell>
          <cell r="J27">
            <v>43.56</v>
          </cell>
          <cell r="K27">
            <v>0.8</v>
          </cell>
        </row>
        <row r="28">
          <cell r="B28">
            <v>24.695833333333329</v>
          </cell>
          <cell r="C28">
            <v>30.5</v>
          </cell>
          <cell r="D28">
            <v>20.8</v>
          </cell>
          <cell r="E28">
            <v>77.708333333333329</v>
          </cell>
          <cell r="F28">
            <v>95</v>
          </cell>
          <cell r="G28">
            <v>52</v>
          </cell>
          <cell r="H28">
            <v>20.16</v>
          </cell>
          <cell r="I28" t="str">
            <v>S</v>
          </cell>
          <cell r="J28">
            <v>32.4</v>
          </cell>
          <cell r="K28">
            <v>0.2</v>
          </cell>
        </row>
        <row r="29">
          <cell r="B29">
            <v>25.4375</v>
          </cell>
          <cell r="C29">
            <v>33</v>
          </cell>
          <cell r="D29">
            <v>18.3</v>
          </cell>
          <cell r="E29">
            <v>71.291666666666671</v>
          </cell>
          <cell r="F29">
            <v>98</v>
          </cell>
          <cell r="G29">
            <v>36</v>
          </cell>
          <cell r="H29">
            <v>14.04</v>
          </cell>
          <cell r="I29" t="str">
            <v>S</v>
          </cell>
          <cell r="J29">
            <v>24.48</v>
          </cell>
          <cell r="K29">
            <v>0</v>
          </cell>
        </row>
        <row r="30">
          <cell r="B30">
            <v>26.462500000000002</v>
          </cell>
          <cell r="C30">
            <v>34</v>
          </cell>
          <cell r="D30">
            <v>18.399999999999999</v>
          </cell>
          <cell r="E30">
            <v>70.875</v>
          </cell>
          <cell r="F30">
            <v>97</v>
          </cell>
          <cell r="G30">
            <v>39</v>
          </cell>
          <cell r="H30">
            <v>12.24</v>
          </cell>
          <cell r="I30" t="str">
            <v>NE</v>
          </cell>
          <cell r="J30">
            <v>24.12</v>
          </cell>
          <cell r="K30">
            <v>0</v>
          </cell>
        </row>
        <row r="31">
          <cell r="B31">
            <v>26.862499999999997</v>
          </cell>
          <cell r="C31">
            <v>34.6</v>
          </cell>
          <cell r="D31">
            <v>19.8</v>
          </cell>
          <cell r="E31">
            <v>69.25</v>
          </cell>
          <cell r="F31">
            <v>96</v>
          </cell>
          <cell r="G31">
            <v>40</v>
          </cell>
          <cell r="H31">
            <v>14.76</v>
          </cell>
          <cell r="I31" t="str">
            <v>SE</v>
          </cell>
          <cell r="J31">
            <v>48.96</v>
          </cell>
          <cell r="K31">
            <v>0</v>
          </cell>
        </row>
        <row r="32">
          <cell r="B32">
            <v>27.154166666666669</v>
          </cell>
          <cell r="C32">
            <v>34.799999999999997</v>
          </cell>
          <cell r="D32">
            <v>21.6</v>
          </cell>
          <cell r="E32">
            <v>70.125</v>
          </cell>
          <cell r="F32">
            <v>97</v>
          </cell>
          <cell r="G32">
            <v>42</v>
          </cell>
          <cell r="H32">
            <v>14.04</v>
          </cell>
          <cell r="I32" t="str">
            <v>NE</v>
          </cell>
          <cell r="J32">
            <v>48.24</v>
          </cell>
          <cell r="K32">
            <v>0</v>
          </cell>
        </row>
        <row r="33">
          <cell r="B33">
            <v>25.029166666666672</v>
          </cell>
          <cell r="C33">
            <v>33.799999999999997</v>
          </cell>
          <cell r="D33">
            <v>21.7</v>
          </cell>
          <cell r="E33">
            <v>81.583333333333329</v>
          </cell>
          <cell r="F33">
            <v>95</v>
          </cell>
          <cell r="G33">
            <v>53</v>
          </cell>
          <cell r="H33">
            <v>28.08</v>
          </cell>
          <cell r="I33" t="str">
            <v>NE</v>
          </cell>
          <cell r="J33">
            <v>57.6</v>
          </cell>
          <cell r="K33">
            <v>3.8</v>
          </cell>
        </row>
        <row r="34">
          <cell r="B34">
            <v>23.099999999999998</v>
          </cell>
          <cell r="C34">
            <v>26.1</v>
          </cell>
          <cell r="D34">
            <v>21.7</v>
          </cell>
          <cell r="E34">
            <v>87.833333333333329</v>
          </cell>
          <cell r="F34">
            <v>94</v>
          </cell>
          <cell r="G34">
            <v>71</v>
          </cell>
          <cell r="H34">
            <v>20.16</v>
          </cell>
          <cell r="I34" t="str">
            <v>N</v>
          </cell>
          <cell r="J34">
            <v>37.080000000000005</v>
          </cell>
          <cell r="K34">
            <v>0.4</v>
          </cell>
        </row>
        <row r="35">
          <cell r="B35">
            <v>24.55</v>
          </cell>
          <cell r="C35">
            <v>29.6</v>
          </cell>
          <cell r="D35">
            <v>21</v>
          </cell>
          <cell r="E35">
            <v>83.708333333333329</v>
          </cell>
          <cell r="F35">
            <v>97</v>
          </cell>
          <cell r="G35">
            <v>60</v>
          </cell>
          <cell r="H35">
            <v>7.5600000000000005</v>
          </cell>
          <cell r="I35" t="str">
            <v>NO</v>
          </cell>
          <cell r="J35">
            <v>16.2</v>
          </cell>
          <cell r="K35">
            <v>0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26.820833333333329</v>
          </cell>
          <cell r="C5">
            <v>33.6</v>
          </cell>
          <cell r="D5">
            <v>21.3</v>
          </cell>
          <cell r="E5">
            <v>75.75</v>
          </cell>
          <cell r="F5">
            <v>95</v>
          </cell>
          <cell r="G5">
            <v>51</v>
          </cell>
          <cell r="H5">
            <v>19.8</v>
          </cell>
          <cell r="I5" t="str">
            <v>O</v>
          </cell>
          <cell r="J5">
            <v>41.04</v>
          </cell>
          <cell r="K5">
            <v>0</v>
          </cell>
        </row>
        <row r="6">
          <cell r="B6">
            <v>27.470833333333335</v>
          </cell>
          <cell r="C6">
            <v>33.9</v>
          </cell>
          <cell r="D6">
            <v>21.8</v>
          </cell>
          <cell r="E6">
            <v>69.791666666666671</v>
          </cell>
          <cell r="F6">
            <v>93</v>
          </cell>
          <cell r="G6">
            <v>38</v>
          </cell>
          <cell r="H6">
            <v>18.720000000000002</v>
          </cell>
          <cell r="I6" t="str">
            <v>SO</v>
          </cell>
          <cell r="J6">
            <v>33.119999999999997</v>
          </cell>
          <cell r="K6">
            <v>0</v>
          </cell>
        </row>
        <row r="7">
          <cell r="B7">
            <v>26.620833333333341</v>
          </cell>
          <cell r="C7">
            <v>33.799999999999997</v>
          </cell>
          <cell r="D7">
            <v>22.1</v>
          </cell>
          <cell r="E7">
            <v>72</v>
          </cell>
          <cell r="F7">
            <v>90</v>
          </cell>
          <cell r="G7">
            <v>40</v>
          </cell>
          <cell r="H7">
            <v>21.240000000000002</v>
          </cell>
          <cell r="I7" t="str">
            <v>SO</v>
          </cell>
          <cell r="J7">
            <v>41.04</v>
          </cell>
          <cell r="K7">
            <v>0</v>
          </cell>
        </row>
        <row r="8">
          <cell r="B8">
            <v>25.412499999999998</v>
          </cell>
          <cell r="C8">
            <v>30.4</v>
          </cell>
          <cell r="D8">
            <v>22.4</v>
          </cell>
          <cell r="E8">
            <v>80.5</v>
          </cell>
          <cell r="F8">
            <v>93</v>
          </cell>
          <cell r="G8">
            <v>58</v>
          </cell>
          <cell r="H8">
            <v>12.6</v>
          </cell>
          <cell r="I8" t="str">
            <v>SE</v>
          </cell>
          <cell r="J8">
            <v>24.840000000000003</v>
          </cell>
          <cell r="K8">
            <v>0.8</v>
          </cell>
        </row>
        <row r="9">
          <cell r="B9">
            <v>26.900000000000002</v>
          </cell>
          <cell r="C9">
            <v>33.4</v>
          </cell>
          <cell r="D9">
            <v>20.6</v>
          </cell>
          <cell r="E9">
            <v>73.291666666666671</v>
          </cell>
          <cell r="F9">
            <v>97</v>
          </cell>
          <cell r="G9">
            <v>45</v>
          </cell>
          <cell r="H9">
            <v>12.6</v>
          </cell>
          <cell r="I9" t="str">
            <v>L</v>
          </cell>
          <cell r="J9">
            <v>23.759999999999998</v>
          </cell>
          <cell r="K9">
            <v>0</v>
          </cell>
        </row>
        <row r="10">
          <cell r="B10">
            <v>27.491666666666664</v>
          </cell>
          <cell r="C10">
            <v>33.9</v>
          </cell>
          <cell r="D10">
            <v>21.1</v>
          </cell>
          <cell r="E10">
            <v>71.875</v>
          </cell>
          <cell r="F10">
            <v>95</v>
          </cell>
          <cell r="G10">
            <v>48</v>
          </cell>
          <cell r="H10">
            <v>24.12</v>
          </cell>
          <cell r="I10" t="str">
            <v>NO</v>
          </cell>
          <cell r="J10">
            <v>38.519999999999996</v>
          </cell>
          <cell r="K10">
            <v>0</v>
          </cell>
        </row>
        <row r="11">
          <cell r="B11">
            <v>23.954166666666666</v>
          </cell>
          <cell r="C11">
            <v>29</v>
          </cell>
          <cell r="D11">
            <v>21.2</v>
          </cell>
          <cell r="E11">
            <v>89.375</v>
          </cell>
          <cell r="F11">
            <v>97</v>
          </cell>
          <cell r="G11">
            <v>71</v>
          </cell>
          <cell r="H11">
            <v>14.04</v>
          </cell>
          <cell r="I11" t="str">
            <v>N</v>
          </cell>
          <cell r="J11">
            <v>27.36</v>
          </cell>
          <cell r="K11">
            <v>27.799999999999997</v>
          </cell>
        </row>
        <row r="12">
          <cell r="B12">
            <v>24.475000000000005</v>
          </cell>
          <cell r="C12">
            <v>30.4</v>
          </cell>
          <cell r="D12">
            <v>21.1</v>
          </cell>
          <cell r="E12">
            <v>87.625</v>
          </cell>
          <cell r="F12">
            <v>98</v>
          </cell>
          <cell r="G12">
            <v>63</v>
          </cell>
          <cell r="H12">
            <v>27.720000000000002</v>
          </cell>
          <cell r="I12" t="str">
            <v>N</v>
          </cell>
          <cell r="J12">
            <v>42.84</v>
          </cell>
          <cell r="K12">
            <v>0</v>
          </cell>
        </row>
        <row r="13">
          <cell r="B13">
            <v>27.133333333333329</v>
          </cell>
          <cell r="C13">
            <v>32.799999999999997</v>
          </cell>
          <cell r="D13">
            <v>23.5</v>
          </cell>
          <cell r="E13">
            <v>80.625</v>
          </cell>
          <cell r="F13">
            <v>95</v>
          </cell>
          <cell r="G13">
            <v>58</v>
          </cell>
          <cell r="H13">
            <v>22.68</v>
          </cell>
          <cell r="I13" t="str">
            <v>NO</v>
          </cell>
          <cell r="J13">
            <v>37.800000000000004</v>
          </cell>
          <cell r="K13">
            <v>0</v>
          </cell>
        </row>
        <row r="14">
          <cell r="B14">
            <v>28.191666666666659</v>
          </cell>
          <cell r="C14">
            <v>33.6</v>
          </cell>
          <cell r="D14">
            <v>23.5</v>
          </cell>
          <cell r="E14">
            <v>77.5</v>
          </cell>
          <cell r="F14">
            <v>96</v>
          </cell>
          <cell r="G14">
            <v>56</v>
          </cell>
          <cell r="H14">
            <v>19.440000000000001</v>
          </cell>
          <cell r="I14" t="str">
            <v>N</v>
          </cell>
          <cell r="J14">
            <v>31.680000000000003</v>
          </cell>
          <cell r="K14">
            <v>0</v>
          </cell>
        </row>
        <row r="15">
          <cell r="B15">
            <v>28.3125</v>
          </cell>
          <cell r="C15">
            <v>34.299999999999997</v>
          </cell>
          <cell r="D15">
            <v>23.8</v>
          </cell>
          <cell r="E15">
            <v>79.791666666666671</v>
          </cell>
          <cell r="F15">
            <v>97</v>
          </cell>
          <cell r="G15">
            <v>52</v>
          </cell>
          <cell r="H15">
            <v>17.28</v>
          </cell>
          <cell r="I15" t="str">
            <v>NO</v>
          </cell>
          <cell r="J15">
            <v>29.16</v>
          </cell>
          <cell r="K15">
            <v>0.6</v>
          </cell>
        </row>
        <row r="16">
          <cell r="B16">
            <v>28.020833333333329</v>
          </cell>
          <cell r="C16">
            <v>34.700000000000003</v>
          </cell>
          <cell r="D16">
            <v>23.3</v>
          </cell>
          <cell r="E16">
            <v>78.083333333333329</v>
          </cell>
          <cell r="F16">
            <v>97</v>
          </cell>
          <cell r="G16">
            <v>50</v>
          </cell>
          <cell r="H16">
            <v>16.920000000000002</v>
          </cell>
          <cell r="I16" t="str">
            <v>N</v>
          </cell>
          <cell r="J16">
            <v>38.880000000000003</v>
          </cell>
          <cell r="K16">
            <v>2</v>
          </cell>
        </row>
        <row r="17">
          <cell r="B17">
            <v>25.229166666666671</v>
          </cell>
          <cell r="C17">
            <v>30.3</v>
          </cell>
          <cell r="D17">
            <v>22.9</v>
          </cell>
          <cell r="E17">
            <v>88</v>
          </cell>
          <cell r="F17">
            <v>97</v>
          </cell>
          <cell r="G17">
            <v>67</v>
          </cell>
          <cell r="H17">
            <v>15.48</v>
          </cell>
          <cell r="I17" t="str">
            <v>SE</v>
          </cell>
          <cell r="J17">
            <v>34.200000000000003</v>
          </cell>
          <cell r="K17">
            <v>9</v>
          </cell>
        </row>
        <row r="18">
          <cell r="B18">
            <v>26.491666666666671</v>
          </cell>
          <cell r="C18">
            <v>33.799999999999997</v>
          </cell>
          <cell r="D18">
            <v>23</v>
          </cell>
          <cell r="E18">
            <v>84.5</v>
          </cell>
          <cell r="F18">
            <v>97</v>
          </cell>
          <cell r="G18">
            <v>53</v>
          </cell>
          <cell r="H18">
            <v>11.520000000000001</v>
          </cell>
          <cell r="I18" t="str">
            <v>L</v>
          </cell>
          <cell r="J18">
            <v>27.36</v>
          </cell>
          <cell r="K18">
            <v>0.4</v>
          </cell>
        </row>
        <row r="19">
          <cell r="B19">
            <v>27.741666666666671</v>
          </cell>
          <cell r="C19">
            <v>34.4</v>
          </cell>
          <cell r="D19">
            <v>23</v>
          </cell>
          <cell r="E19">
            <v>78.958333333333329</v>
          </cell>
          <cell r="F19">
            <v>97</v>
          </cell>
          <cell r="G19">
            <v>54</v>
          </cell>
          <cell r="H19">
            <v>11.879999999999999</v>
          </cell>
          <cell r="I19" t="str">
            <v>L</v>
          </cell>
          <cell r="J19">
            <v>35.64</v>
          </cell>
          <cell r="K19">
            <v>2</v>
          </cell>
        </row>
        <row r="20">
          <cell r="B20">
            <v>29.383333333333329</v>
          </cell>
          <cell r="C20">
            <v>36.1</v>
          </cell>
          <cell r="D20">
            <v>23.8</v>
          </cell>
          <cell r="E20">
            <v>73.041666666666671</v>
          </cell>
          <cell r="F20">
            <v>96</v>
          </cell>
          <cell r="G20">
            <v>45</v>
          </cell>
          <cell r="H20">
            <v>18</v>
          </cell>
          <cell r="I20" t="str">
            <v>SE</v>
          </cell>
          <cell r="J20">
            <v>37.800000000000004</v>
          </cell>
          <cell r="K20">
            <v>0</v>
          </cell>
        </row>
        <row r="21">
          <cell r="B21">
            <v>27.633333333333329</v>
          </cell>
          <cell r="C21">
            <v>33.200000000000003</v>
          </cell>
          <cell r="D21">
            <v>22.9</v>
          </cell>
          <cell r="E21">
            <v>77.916666666666671</v>
          </cell>
          <cell r="F21">
            <v>96</v>
          </cell>
          <cell r="G21">
            <v>56</v>
          </cell>
          <cell r="H21">
            <v>17.64</v>
          </cell>
          <cell r="I21" t="str">
            <v>SE</v>
          </cell>
          <cell r="J21">
            <v>36.36</v>
          </cell>
          <cell r="K21">
            <v>0</v>
          </cell>
        </row>
        <row r="22">
          <cell r="B22">
            <v>27.162500000000005</v>
          </cell>
          <cell r="C22">
            <v>32.700000000000003</v>
          </cell>
          <cell r="D22">
            <v>22.5</v>
          </cell>
          <cell r="E22">
            <v>77.625</v>
          </cell>
          <cell r="F22">
            <v>93</v>
          </cell>
          <cell r="G22">
            <v>58</v>
          </cell>
          <cell r="H22">
            <v>15.120000000000001</v>
          </cell>
          <cell r="I22" t="str">
            <v>L</v>
          </cell>
          <cell r="J22">
            <v>32.04</v>
          </cell>
          <cell r="K22">
            <v>0</v>
          </cell>
        </row>
        <row r="23">
          <cell r="B23">
            <v>27.616666666666664</v>
          </cell>
          <cell r="C23">
            <v>33.6</v>
          </cell>
          <cell r="D23">
            <v>22.2</v>
          </cell>
          <cell r="E23">
            <v>70.125</v>
          </cell>
          <cell r="F23">
            <v>91</v>
          </cell>
          <cell r="G23">
            <v>44</v>
          </cell>
          <cell r="H23">
            <v>11.520000000000001</v>
          </cell>
          <cell r="I23" t="str">
            <v>SE</v>
          </cell>
          <cell r="J23">
            <v>28.44</v>
          </cell>
          <cell r="K23">
            <v>0</v>
          </cell>
        </row>
        <row r="24">
          <cell r="B24">
            <v>27.841666666666669</v>
          </cell>
          <cell r="C24">
            <v>34.700000000000003</v>
          </cell>
          <cell r="D24">
            <v>21.6</v>
          </cell>
          <cell r="E24">
            <v>67.208333333333329</v>
          </cell>
          <cell r="F24">
            <v>88</v>
          </cell>
          <cell r="G24">
            <v>42</v>
          </cell>
          <cell r="H24">
            <v>10.44</v>
          </cell>
          <cell r="I24" t="str">
            <v>SE</v>
          </cell>
          <cell r="J24">
            <v>23.040000000000003</v>
          </cell>
          <cell r="K24">
            <v>0</v>
          </cell>
        </row>
        <row r="25">
          <cell r="B25">
            <v>28.504166666666666</v>
          </cell>
          <cell r="C25">
            <v>35.299999999999997</v>
          </cell>
          <cell r="D25">
            <v>22.1</v>
          </cell>
          <cell r="E25">
            <v>67.5</v>
          </cell>
          <cell r="F25">
            <v>88</v>
          </cell>
          <cell r="G25">
            <v>45</v>
          </cell>
          <cell r="H25">
            <v>14.04</v>
          </cell>
          <cell r="I25" t="str">
            <v>SE</v>
          </cell>
          <cell r="J25">
            <v>28.08</v>
          </cell>
          <cell r="K25">
            <v>0</v>
          </cell>
        </row>
        <row r="26">
          <cell r="B26">
            <v>25.591666666666665</v>
          </cell>
          <cell r="C26">
            <v>30.1</v>
          </cell>
          <cell r="D26">
            <v>22.3</v>
          </cell>
          <cell r="E26">
            <v>85.416666666666671</v>
          </cell>
          <cell r="F26">
            <v>98</v>
          </cell>
          <cell r="G26">
            <v>68</v>
          </cell>
          <cell r="H26">
            <v>12.96</v>
          </cell>
          <cell r="I26" t="str">
            <v>L</v>
          </cell>
          <cell r="J26">
            <v>30.6</v>
          </cell>
          <cell r="K26">
            <v>65.199999999999989</v>
          </cell>
        </row>
        <row r="27">
          <cell r="B27">
            <v>23.837500000000002</v>
          </cell>
          <cell r="C27">
            <v>27.7</v>
          </cell>
          <cell r="D27">
            <v>22.2</v>
          </cell>
          <cell r="E27">
            <v>93.083333333333329</v>
          </cell>
          <cell r="F27">
            <v>98</v>
          </cell>
          <cell r="G27">
            <v>77</v>
          </cell>
          <cell r="H27">
            <v>13.68</v>
          </cell>
          <cell r="I27" t="str">
            <v>SE</v>
          </cell>
          <cell r="J27">
            <v>31.680000000000003</v>
          </cell>
          <cell r="K27">
            <v>28.999999999999996</v>
          </cell>
        </row>
        <row r="28">
          <cell r="B28">
            <v>25.241666666666664</v>
          </cell>
          <cell r="C28">
            <v>30.7</v>
          </cell>
          <cell r="D28">
            <v>21.4</v>
          </cell>
          <cell r="E28">
            <v>78.541666666666671</v>
          </cell>
          <cell r="F28">
            <v>93</v>
          </cell>
          <cell r="G28">
            <v>54</v>
          </cell>
          <cell r="H28">
            <v>14.04</v>
          </cell>
          <cell r="I28" t="str">
            <v>SE</v>
          </cell>
          <cell r="J28">
            <v>25.56</v>
          </cell>
          <cell r="K28">
            <v>0</v>
          </cell>
        </row>
        <row r="29">
          <cell r="B29">
            <v>26.337499999999995</v>
          </cell>
          <cell r="C29">
            <v>32.1</v>
          </cell>
          <cell r="D29">
            <v>18.7</v>
          </cell>
          <cell r="E29">
            <v>67.75</v>
          </cell>
          <cell r="F29">
            <v>95</v>
          </cell>
          <cell r="G29">
            <v>39</v>
          </cell>
          <cell r="H29">
            <v>12.6</v>
          </cell>
          <cell r="I29" t="str">
            <v>SE</v>
          </cell>
          <cell r="J29">
            <v>23.400000000000002</v>
          </cell>
          <cell r="K29">
            <v>0</v>
          </cell>
        </row>
        <row r="30">
          <cell r="B30">
            <v>26.695833333333336</v>
          </cell>
          <cell r="C30">
            <v>33.4</v>
          </cell>
          <cell r="D30">
            <v>20.100000000000001</v>
          </cell>
          <cell r="E30">
            <v>69.458333333333329</v>
          </cell>
          <cell r="F30">
            <v>94</v>
          </cell>
          <cell r="G30">
            <v>41</v>
          </cell>
          <cell r="H30">
            <v>7.5600000000000005</v>
          </cell>
          <cell r="I30" t="str">
            <v>SE</v>
          </cell>
          <cell r="J30">
            <v>23.759999999999998</v>
          </cell>
          <cell r="K30">
            <v>0</v>
          </cell>
        </row>
        <row r="31">
          <cell r="B31">
            <v>27.645833333333332</v>
          </cell>
          <cell r="C31">
            <v>34.299999999999997</v>
          </cell>
          <cell r="D31">
            <v>22.2</v>
          </cell>
          <cell r="E31">
            <v>66.875</v>
          </cell>
          <cell r="F31">
            <v>87</v>
          </cell>
          <cell r="G31">
            <v>40</v>
          </cell>
          <cell r="H31">
            <v>15.120000000000001</v>
          </cell>
          <cell r="I31" t="str">
            <v>SE</v>
          </cell>
          <cell r="J31">
            <v>33.119999999999997</v>
          </cell>
          <cell r="K31">
            <v>0</v>
          </cell>
        </row>
        <row r="32">
          <cell r="B32">
            <v>27.779166666666669</v>
          </cell>
          <cell r="C32">
            <v>35.1</v>
          </cell>
          <cell r="D32">
            <v>22.5</v>
          </cell>
          <cell r="E32">
            <v>68.083333333333329</v>
          </cell>
          <cell r="F32">
            <v>91</v>
          </cell>
          <cell r="G32">
            <v>44</v>
          </cell>
          <cell r="H32">
            <v>18.720000000000002</v>
          </cell>
          <cell r="I32" t="str">
            <v>SE</v>
          </cell>
          <cell r="J32">
            <v>41.76</v>
          </cell>
          <cell r="K32">
            <v>0</v>
          </cell>
        </row>
        <row r="33">
          <cell r="B33">
            <v>25.633333333333336</v>
          </cell>
          <cell r="C33">
            <v>33.6</v>
          </cell>
          <cell r="D33">
            <v>22.7</v>
          </cell>
          <cell r="E33">
            <v>83.666666666666671</v>
          </cell>
          <cell r="F33">
            <v>95</v>
          </cell>
          <cell r="G33">
            <v>56</v>
          </cell>
          <cell r="H33">
            <v>29.16</v>
          </cell>
          <cell r="I33" t="str">
            <v>NO</v>
          </cell>
          <cell r="J33">
            <v>45.72</v>
          </cell>
          <cell r="K33">
            <v>4.4000000000000004</v>
          </cell>
        </row>
        <row r="34">
          <cell r="B34">
            <v>23.150000000000002</v>
          </cell>
          <cell r="C34">
            <v>29.4</v>
          </cell>
          <cell r="D34">
            <v>21.2</v>
          </cell>
          <cell r="E34">
            <v>92.416666666666671</v>
          </cell>
          <cell r="F34">
            <v>98</v>
          </cell>
          <cell r="G34">
            <v>69</v>
          </cell>
          <cell r="H34">
            <v>28.08</v>
          </cell>
          <cell r="I34" t="str">
            <v>N</v>
          </cell>
          <cell r="J34">
            <v>51.84</v>
          </cell>
          <cell r="K34">
            <v>21.999999999999996</v>
          </cell>
        </row>
        <row r="35">
          <cell r="B35">
            <v>23.799999999999997</v>
          </cell>
          <cell r="C35">
            <v>29.2</v>
          </cell>
          <cell r="D35">
            <v>20.7</v>
          </cell>
          <cell r="E35">
            <v>87.958333333333329</v>
          </cell>
          <cell r="F35">
            <v>98</v>
          </cell>
          <cell r="G35">
            <v>67</v>
          </cell>
          <cell r="H35">
            <v>8.2799999999999994</v>
          </cell>
          <cell r="I35" t="str">
            <v>N</v>
          </cell>
          <cell r="J35">
            <v>16.920000000000002</v>
          </cell>
          <cell r="K35">
            <v>0.2</v>
          </cell>
        </row>
        <row r="36">
          <cell r="I36" t="str">
            <v>SE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26.150000000000002</v>
          </cell>
          <cell r="C5">
            <v>33.9</v>
          </cell>
          <cell r="D5">
            <v>22.6</v>
          </cell>
          <cell r="E5">
            <v>81.681818181818187</v>
          </cell>
          <cell r="F5">
            <v>100</v>
          </cell>
          <cell r="G5">
            <v>51</v>
          </cell>
          <cell r="H5">
            <v>17.64</v>
          </cell>
          <cell r="I5" t="str">
            <v>N</v>
          </cell>
          <cell r="J5">
            <v>38.880000000000003</v>
          </cell>
          <cell r="K5">
            <v>10.8</v>
          </cell>
        </row>
        <row r="6">
          <cell r="B6">
            <v>25.733333333333334</v>
          </cell>
          <cell r="C6">
            <v>31.5</v>
          </cell>
          <cell r="D6">
            <v>22.4</v>
          </cell>
          <cell r="E6">
            <v>82.05263157894737</v>
          </cell>
          <cell r="F6">
            <v>100</v>
          </cell>
          <cell r="G6">
            <v>60</v>
          </cell>
          <cell r="H6">
            <v>14.04</v>
          </cell>
          <cell r="I6" t="str">
            <v>N</v>
          </cell>
          <cell r="J6">
            <v>35.28</v>
          </cell>
          <cell r="K6">
            <v>0</v>
          </cell>
        </row>
        <row r="7">
          <cell r="B7">
            <v>25.862500000000008</v>
          </cell>
          <cell r="C7">
            <v>30</v>
          </cell>
          <cell r="D7">
            <v>23.4</v>
          </cell>
          <cell r="E7">
            <v>79.708333333333329</v>
          </cell>
          <cell r="F7">
            <v>95</v>
          </cell>
          <cell r="G7">
            <v>64</v>
          </cell>
          <cell r="H7">
            <v>21.240000000000002</v>
          </cell>
          <cell r="I7" t="str">
            <v>SO</v>
          </cell>
          <cell r="J7">
            <v>30.96</v>
          </cell>
          <cell r="K7">
            <v>0</v>
          </cell>
        </row>
        <row r="8">
          <cell r="B8">
            <v>25.129166666666666</v>
          </cell>
          <cell r="C8">
            <v>30.1</v>
          </cell>
          <cell r="D8">
            <v>21.4</v>
          </cell>
          <cell r="E8">
            <v>77.625</v>
          </cell>
          <cell r="F8">
            <v>96</v>
          </cell>
          <cell r="G8">
            <v>56</v>
          </cell>
          <cell r="H8">
            <v>15.120000000000001</v>
          </cell>
          <cell r="I8" t="str">
            <v>SO</v>
          </cell>
          <cell r="J8">
            <v>30.96</v>
          </cell>
          <cell r="K8">
            <v>0</v>
          </cell>
        </row>
        <row r="9">
          <cell r="B9">
            <v>26.183333333333326</v>
          </cell>
          <cell r="C9">
            <v>33</v>
          </cell>
          <cell r="D9">
            <v>21.8</v>
          </cell>
          <cell r="E9">
            <v>76.083333333333329</v>
          </cell>
          <cell r="F9">
            <v>97</v>
          </cell>
          <cell r="G9">
            <v>46</v>
          </cell>
          <cell r="H9">
            <v>11.879999999999999</v>
          </cell>
          <cell r="I9" t="str">
            <v>SO</v>
          </cell>
          <cell r="J9">
            <v>21.96</v>
          </cell>
          <cell r="K9">
            <v>0</v>
          </cell>
        </row>
        <row r="10">
          <cell r="B10">
            <v>27.479166666666675</v>
          </cell>
          <cell r="C10">
            <v>34.9</v>
          </cell>
          <cell r="D10">
            <v>21.4</v>
          </cell>
          <cell r="E10">
            <v>70.333333333333329</v>
          </cell>
          <cell r="F10">
            <v>100</v>
          </cell>
          <cell r="G10">
            <v>36</v>
          </cell>
          <cell r="H10">
            <v>13.68</v>
          </cell>
          <cell r="I10" t="str">
            <v>SE</v>
          </cell>
          <cell r="J10">
            <v>32.04</v>
          </cell>
          <cell r="K10">
            <v>0</v>
          </cell>
        </row>
        <row r="11">
          <cell r="B11">
            <v>23.808333333333334</v>
          </cell>
          <cell r="C11">
            <v>29.6</v>
          </cell>
          <cell r="D11">
            <v>20.7</v>
          </cell>
          <cell r="E11">
            <v>83.388888888888886</v>
          </cell>
          <cell r="F11">
            <v>100</v>
          </cell>
          <cell r="G11">
            <v>59</v>
          </cell>
          <cell r="H11">
            <v>30.6</v>
          </cell>
          <cell r="I11" t="str">
            <v>O</v>
          </cell>
          <cell r="J11">
            <v>48.96</v>
          </cell>
          <cell r="K11">
            <v>51.199999999999996</v>
          </cell>
        </row>
        <row r="12">
          <cell r="B12">
            <v>25.400000000000002</v>
          </cell>
          <cell r="C12">
            <v>31.1</v>
          </cell>
          <cell r="D12">
            <v>21.4</v>
          </cell>
          <cell r="E12">
            <v>80</v>
          </cell>
          <cell r="F12">
            <v>100</v>
          </cell>
          <cell r="G12">
            <v>56</v>
          </cell>
          <cell r="H12">
            <v>12.24</v>
          </cell>
          <cell r="I12" t="str">
            <v>L</v>
          </cell>
          <cell r="J12">
            <v>26.64</v>
          </cell>
          <cell r="K12">
            <v>0</v>
          </cell>
        </row>
        <row r="13">
          <cell r="B13">
            <v>27.358333333333334</v>
          </cell>
          <cell r="C13">
            <v>32.700000000000003</v>
          </cell>
          <cell r="D13">
            <v>23.7</v>
          </cell>
          <cell r="E13">
            <v>79.541666666666671</v>
          </cell>
          <cell r="F13">
            <v>98</v>
          </cell>
          <cell r="G13">
            <v>51</v>
          </cell>
          <cell r="H13">
            <v>14.76</v>
          </cell>
          <cell r="I13" t="str">
            <v>L</v>
          </cell>
          <cell r="J13">
            <v>30.240000000000002</v>
          </cell>
          <cell r="K13">
            <v>0.6</v>
          </cell>
        </row>
        <row r="14">
          <cell r="B14">
            <v>28.620833333333334</v>
          </cell>
          <cell r="C14">
            <v>34.4</v>
          </cell>
          <cell r="D14">
            <v>23.7</v>
          </cell>
          <cell r="E14">
            <v>75.956521739130437</v>
          </cell>
          <cell r="F14">
            <v>100</v>
          </cell>
          <cell r="G14">
            <v>51</v>
          </cell>
          <cell r="H14">
            <v>14.04</v>
          </cell>
          <cell r="I14" t="str">
            <v>L</v>
          </cell>
          <cell r="J14">
            <v>34.200000000000003</v>
          </cell>
          <cell r="K14">
            <v>0</v>
          </cell>
        </row>
        <row r="15">
          <cell r="B15">
            <v>27.075000000000003</v>
          </cell>
          <cell r="C15">
            <v>33.700000000000003</v>
          </cell>
          <cell r="D15">
            <v>23.4</v>
          </cell>
          <cell r="E15">
            <v>83.25</v>
          </cell>
          <cell r="F15">
            <v>99</v>
          </cell>
          <cell r="G15">
            <v>54</v>
          </cell>
          <cell r="H15">
            <v>8.64</v>
          </cell>
          <cell r="I15" t="str">
            <v>L</v>
          </cell>
          <cell r="J15">
            <v>41.4</v>
          </cell>
          <cell r="K15">
            <v>2.2000000000000002</v>
          </cell>
        </row>
        <row r="16">
          <cell r="B16">
            <v>26.683333333333337</v>
          </cell>
          <cell r="C16">
            <v>34.700000000000003</v>
          </cell>
          <cell r="D16">
            <v>22.7</v>
          </cell>
          <cell r="E16">
            <v>77.294117647058826</v>
          </cell>
          <cell r="F16">
            <v>100</v>
          </cell>
          <cell r="G16">
            <v>50</v>
          </cell>
          <cell r="H16">
            <v>9.3600000000000012</v>
          </cell>
          <cell r="I16" t="str">
            <v>SE</v>
          </cell>
          <cell r="J16">
            <v>21.6</v>
          </cell>
          <cell r="K16">
            <v>3.6000000000000005</v>
          </cell>
        </row>
        <row r="17">
          <cell r="B17">
            <v>26.595833333333335</v>
          </cell>
          <cell r="C17">
            <v>30.8</v>
          </cell>
          <cell r="D17">
            <v>23.1</v>
          </cell>
          <cell r="E17">
            <v>81.695652173913047</v>
          </cell>
          <cell r="F17">
            <v>100</v>
          </cell>
          <cell r="G17">
            <v>62</v>
          </cell>
          <cell r="H17">
            <v>15.48</v>
          </cell>
          <cell r="I17" t="str">
            <v>SE</v>
          </cell>
          <cell r="J17">
            <v>27</v>
          </cell>
          <cell r="K17">
            <v>0</v>
          </cell>
        </row>
        <row r="18">
          <cell r="B18">
            <v>25.537499999999994</v>
          </cell>
          <cell r="C18">
            <v>31.5</v>
          </cell>
          <cell r="D18">
            <v>22.6</v>
          </cell>
          <cell r="E18">
            <v>75.181818181818187</v>
          </cell>
          <cell r="F18">
            <v>100</v>
          </cell>
          <cell r="G18">
            <v>64</v>
          </cell>
          <cell r="H18">
            <v>12.6</v>
          </cell>
          <cell r="I18" t="str">
            <v>SE</v>
          </cell>
          <cell r="J18">
            <v>37.440000000000005</v>
          </cell>
          <cell r="K18">
            <v>52.800000000000004</v>
          </cell>
        </row>
        <row r="19">
          <cell r="B19">
            <v>27.825000000000003</v>
          </cell>
          <cell r="C19">
            <v>34.9</v>
          </cell>
          <cell r="D19">
            <v>23.3</v>
          </cell>
          <cell r="E19">
            <v>77.5</v>
          </cell>
          <cell r="F19">
            <v>100</v>
          </cell>
          <cell r="G19">
            <v>47</v>
          </cell>
          <cell r="H19">
            <v>12.6</v>
          </cell>
          <cell r="I19" t="str">
            <v>SE</v>
          </cell>
          <cell r="J19">
            <v>33.119999999999997</v>
          </cell>
          <cell r="K19">
            <v>0.2</v>
          </cell>
        </row>
        <row r="20">
          <cell r="B20">
            <v>27.816666666666666</v>
          </cell>
          <cell r="C20">
            <v>36.200000000000003</v>
          </cell>
          <cell r="D20">
            <v>24</v>
          </cell>
          <cell r="E20">
            <v>76.541666666666671</v>
          </cell>
          <cell r="F20">
            <v>94</v>
          </cell>
          <cell r="G20">
            <v>42</v>
          </cell>
          <cell r="H20">
            <v>14.04</v>
          </cell>
          <cell r="I20" t="str">
            <v>NE</v>
          </cell>
          <cell r="J20">
            <v>52.2</v>
          </cell>
          <cell r="K20">
            <v>8.4</v>
          </cell>
        </row>
        <row r="21">
          <cell r="B21">
            <v>26.541666666666661</v>
          </cell>
          <cell r="C21">
            <v>32.5</v>
          </cell>
          <cell r="D21">
            <v>23.1</v>
          </cell>
          <cell r="E21">
            <v>72.538461538461533</v>
          </cell>
          <cell r="F21">
            <v>100</v>
          </cell>
          <cell r="G21">
            <v>54</v>
          </cell>
          <cell r="H21">
            <v>9.3600000000000012</v>
          </cell>
          <cell r="I21" t="str">
            <v>O</v>
          </cell>
          <cell r="J21">
            <v>19.8</v>
          </cell>
          <cell r="K21">
            <v>0.2</v>
          </cell>
        </row>
        <row r="22">
          <cell r="B22">
            <v>26.079166666666669</v>
          </cell>
          <cell r="C22">
            <v>31.4</v>
          </cell>
          <cell r="D22">
            <v>21.3</v>
          </cell>
          <cell r="E22">
            <v>73.666666666666671</v>
          </cell>
          <cell r="F22">
            <v>88</v>
          </cell>
          <cell r="G22">
            <v>53</v>
          </cell>
          <cell r="H22">
            <v>18</v>
          </cell>
          <cell r="I22" t="str">
            <v>S</v>
          </cell>
          <cell r="J22">
            <v>32.76</v>
          </cell>
          <cell r="K22">
            <v>0</v>
          </cell>
        </row>
        <row r="23">
          <cell r="B23">
            <v>26.679166666666674</v>
          </cell>
          <cell r="C23">
            <v>32.4</v>
          </cell>
          <cell r="D23">
            <v>21.8</v>
          </cell>
          <cell r="E23">
            <v>70.916666666666671</v>
          </cell>
          <cell r="F23">
            <v>90</v>
          </cell>
          <cell r="G23">
            <v>44</v>
          </cell>
          <cell r="H23">
            <v>11.879999999999999</v>
          </cell>
          <cell r="I23" t="str">
            <v>SO</v>
          </cell>
          <cell r="J23">
            <v>23.759999999999998</v>
          </cell>
          <cell r="K23">
            <v>0</v>
          </cell>
        </row>
        <row r="24">
          <cell r="B24">
            <v>27.308333333333334</v>
          </cell>
          <cell r="C24">
            <v>33</v>
          </cell>
          <cell r="D24">
            <v>21.2</v>
          </cell>
          <cell r="E24">
            <v>67.416666666666671</v>
          </cell>
          <cell r="F24">
            <v>96</v>
          </cell>
          <cell r="G24">
            <v>38</v>
          </cell>
          <cell r="H24">
            <v>14.4</v>
          </cell>
          <cell r="I24" t="str">
            <v>S</v>
          </cell>
          <cell r="J24">
            <v>27.36</v>
          </cell>
          <cell r="K24">
            <v>0</v>
          </cell>
        </row>
        <row r="25">
          <cell r="B25">
            <v>27.287499999999998</v>
          </cell>
          <cell r="C25">
            <v>33.9</v>
          </cell>
          <cell r="D25">
            <v>22.1</v>
          </cell>
          <cell r="E25">
            <v>68.916666666666671</v>
          </cell>
          <cell r="F25">
            <v>88</v>
          </cell>
          <cell r="G25">
            <v>46</v>
          </cell>
          <cell r="H25">
            <v>16.559999999999999</v>
          </cell>
          <cell r="I25" t="str">
            <v>SE</v>
          </cell>
          <cell r="J25">
            <v>33.480000000000004</v>
          </cell>
          <cell r="K25">
            <v>0</v>
          </cell>
        </row>
        <row r="26">
          <cell r="B26">
            <v>25.416666666666671</v>
          </cell>
          <cell r="C26">
            <v>29.2</v>
          </cell>
          <cell r="D26">
            <v>22.7</v>
          </cell>
          <cell r="E26">
            <v>76.916666666666671</v>
          </cell>
          <cell r="F26">
            <v>94</v>
          </cell>
          <cell r="G26">
            <v>64</v>
          </cell>
          <cell r="H26">
            <v>14.4</v>
          </cell>
          <cell r="I26" t="str">
            <v>S</v>
          </cell>
          <cell r="J26">
            <v>30.240000000000002</v>
          </cell>
          <cell r="K26">
            <v>1.2000000000000002</v>
          </cell>
        </row>
        <row r="27">
          <cell r="B27">
            <v>22.070833333333329</v>
          </cell>
          <cell r="C27">
            <v>23.9</v>
          </cell>
          <cell r="D27">
            <v>20.2</v>
          </cell>
          <cell r="E27">
            <v>92.458333333333329</v>
          </cell>
          <cell r="F27">
            <v>100</v>
          </cell>
          <cell r="G27">
            <v>80</v>
          </cell>
          <cell r="H27">
            <v>28.44</v>
          </cell>
          <cell r="I27" t="str">
            <v>S</v>
          </cell>
          <cell r="J27">
            <v>55.440000000000005</v>
          </cell>
          <cell r="K27">
            <v>1.9999999999999998</v>
          </cell>
        </row>
        <row r="28">
          <cell r="B28">
            <v>24.937499999999996</v>
          </cell>
          <cell r="C28">
            <v>31.3</v>
          </cell>
          <cell r="D28">
            <v>21.3</v>
          </cell>
          <cell r="E28">
            <v>75.708333333333329</v>
          </cell>
          <cell r="F28">
            <v>100</v>
          </cell>
          <cell r="G28">
            <v>45</v>
          </cell>
          <cell r="H28">
            <v>15.120000000000001</v>
          </cell>
          <cell r="I28" t="str">
            <v>O</v>
          </cell>
          <cell r="J28">
            <v>32.04</v>
          </cell>
          <cell r="K28">
            <v>0</v>
          </cell>
        </row>
        <row r="29">
          <cell r="B29">
            <v>25.654166666666672</v>
          </cell>
          <cell r="C29">
            <v>33.9</v>
          </cell>
          <cell r="D29">
            <v>18.600000000000001</v>
          </cell>
          <cell r="E29">
            <v>68.208333333333329</v>
          </cell>
          <cell r="F29">
            <v>98</v>
          </cell>
          <cell r="G29">
            <v>35</v>
          </cell>
          <cell r="H29">
            <v>11.879999999999999</v>
          </cell>
          <cell r="I29" t="str">
            <v>O</v>
          </cell>
          <cell r="J29">
            <v>24.48</v>
          </cell>
          <cell r="K29">
            <v>0</v>
          </cell>
        </row>
        <row r="30">
          <cell r="B30">
            <v>27.220833333333335</v>
          </cell>
          <cell r="C30">
            <v>35</v>
          </cell>
          <cell r="D30">
            <v>20</v>
          </cell>
          <cell r="E30">
            <v>63.625</v>
          </cell>
          <cell r="F30">
            <v>97</v>
          </cell>
          <cell r="G30">
            <v>31</v>
          </cell>
          <cell r="H30">
            <v>10.44</v>
          </cell>
          <cell r="I30" t="str">
            <v>O</v>
          </cell>
          <cell r="J30">
            <v>21.240000000000002</v>
          </cell>
          <cell r="K30">
            <v>0</v>
          </cell>
        </row>
        <row r="31">
          <cell r="B31">
            <v>27.741666666666664</v>
          </cell>
          <cell r="C31">
            <v>35.6</v>
          </cell>
          <cell r="D31">
            <v>20.399999999999999</v>
          </cell>
          <cell r="E31">
            <v>61.541666666666664</v>
          </cell>
          <cell r="F31">
            <v>93</v>
          </cell>
          <cell r="G31">
            <v>34</v>
          </cell>
          <cell r="H31">
            <v>19.079999999999998</v>
          </cell>
          <cell r="I31" t="str">
            <v>O</v>
          </cell>
          <cell r="J31">
            <v>32.04</v>
          </cell>
          <cell r="K31">
            <v>0</v>
          </cell>
        </row>
        <row r="32">
          <cell r="B32">
            <v>27.633333333333336</v>
          </cell>
          <cell r="C32">
            <v>34.700000000000003</v>
          </cell>
          <cell r="D32">
            <v>22.2</v>
          </cell>
          <cell r="E32">
            <v>66.75</v>
          </cell>
          <cell r="F32">
            <v>94</v>
          </cell>
          <cell r="G32">
            <v>35</v>
          </cell>
          <cell r="H32">
            <v>11.520000000000001</v>
          </cell>
          <cell r="I32" t="str">
            <v>SE</v>
          </cell>
          <cell r="J32">
            <v>43.56</v>
          </cell>
          <cell r="K32">
            <v>8.8000000000000007</v>
          </cell>
        </row>
        <row r="33">
          <cell r="B33">
            <v>24.45</v>
          </cell>
          <cell r="C33">
            <v>31.9</v>
          </cell>
          <cell r="D33">
            <v>21.8</v>
          </cell>
          <cell r="E33">
            <v>85.238095238095241</v>
          </cell>
          <cell r="F33">
            <v>100</v>
          </cell>
          <cell r="G33">
            <v>57</v>
          </cell>
          <cell r="H33">
            <v>16.2</v>
          </cell>
          <cell r="I33" t="str">
            <v>SE</v>
          </cell>
          <cell r="J33">
            <v>45.72</v>
          </cell>
          <cell r="K33">
            <v>54.400000000000006</v>
          </cell>
        </row>
        <row r="34">
          <cell r="B34">
            <v>23.129166666666663</v>
          </cell>
          <cell r="C34">
            <v>25.8</v>
          </cell>
          <cell r="D34">
            <v>21.4</v>
          </cell>
          <cell r="E34">
            <v>90.166666666666671</v>
          </cell>
          <cell r="F34">
            <v>100</v>
          </cell>
          <cell r="G34">
            <v>77</v>
          </cell>
          <cell r="H34">
            <v>16.559999999999999</v>
          </cell>
          <cell r="I34" t="str">
            <v>SE</v>
          </cell>
          <cell r="J34">
            <v>41.76</v>
          </cell>
          <cell r="K34">
            <v>5.6</v>
          </cell>
        </row>
        <row r="35">
          <cell r="B35">
            <v>24.304166666666664</v>
          </cell>
          <cell r="C35">
            <v>29.3</v>
          </cell>
          <cell r="D35">
            <v>20.6</v>
          </cell>
          <cell r="E35">
            <v>77.352941176470594</v>
          </cell>
          <cell r="F35">
            <v>100</v>
          </cell>
          <cell r="G35">
            <v>59</v>
          </cell>
          <cell r="H35">
            <v>5.7600000000000007</v>
          </cell>
          <cell r="I35" t="str">
            <v>NE</v>
          </cell>
          <cell r="J35">
            <v>15.48</v>
          </cell>
          <cell r="K35">
            <v>0</v>
          </cell>
        </row>
        <row r="36">
          <cell r="I36" t="str">
            <v>SE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27.524999999999995</v>
          </cell>
          <cell r="C5">
            <v>35.799999999999997</v>
          </cell>
          <cell r="D5">
            <v>22.8</v>
          </cell>
          <cell r="E5">
            <v>68.875</v>
          </cell>
          <cell r="F5">
            <v>89</v>
          </cell>
          <cell r="G5">
            <v>36</v>
          </cell>
          <cell r="H5">
            <v>19.079999999999998</v>
          </cell>
          <cell r="I5" t="str">
            <v>O</v>
          </cell>
          <cell r="J5">
            <v>37.440000000000005</v>
          </cell>
          <cell r="K5">
            <v>0</v>
          </cell>
        </row>
        <row r="6">
          <cell r="B6">
            <v>27.854166666666671</v>
          </cell>
          <cell r="C6">
            <v>34.4</v>
          </cell>
          <cell r="D6">
            <v>22.8</v>
          </cell>
          <cell r="E6">
            <v>67.208333333333329</v>
          </cell>
          <cell r="F6">
            <v>91</v>
          </cell>
          <cell r="G6">
            <v>36</v>
          </cell>
          <cell r="H6">
            <v>18</v>
          </cell>
          <cell r="I6" t="str">
            <v>O</v>
          </cell>
          <cell r="J6">
            <v>40.32</v>
          </cell>
          <cell r="K6">
            <v>0</v>
          </cell>
        </row>
        <row r="7">
          <cell r="B7">
            <v>26.216666666666665</v>
          </cell>
          <cell r="C7">
            <v>31.7</v>
          </cell>
          <cell r="D7">
            <v>21.8</v>
          </cell>
          <cell r="E7">
            <v>76.25</v>
          </cell>
          <cell r="F7">
            <v>93</v>
          </cell>
          <cell r="G7">
            <v>57</v>
          </cell>
          <cell r="H7">
            <v>14.76</v>
          </cell>
          <cell r="I7" t="str">
            <v>S</v>
          </cell>
          <cell r="J7">
            <v>36</v>
          </cell>
          <cell r="K7">
            <v>29.8</v>
          </cell>
        </row>
        <row r="8">
          <cell r="B8">
            <v>25.374999999999996</v>
          </cell>
          <cell r="C8">
            <v>31.5</v>
          </cell>
          <cell r="D8">
            <v>22.3</v>
          </cell>
          <cell r="E8">
            <v>77.208333333333329</v>
          </cell>
          <cell r="F8">
            <v>90</v>
          </cell>
          <cell r="G8">
            <v>53</v>
          </cell>
          <cell r="H8">
            <v>15.48</v>
          </cell>
          <cell r="I8" t="str">
            <v>SE</v>
          </cell>
          <cell r="J8">
            <v>29.16</v>
          </cell>
          <cell r="K8">
            <v>0.8</v>
          </cell>
        </row>
        <row r="9">
          <cell r="B9">
            <v>26.129166666666666</v>
          </cell>
          <cell r="C9">
            <v>33.299999999999997</v>
          </cell>
          <cell r="D9">
            <v>22.1</v>
          </cell>
          <cell r="E9">
            <v>71.916666666666671</v>
          </cell>
          <cell r="F9">
            <v>90</v>
          </cell>
          <cell r="G9">
            <v>43</v>
          </cell>
          <cell r="H9">
            <v>13.32</v>
          </cell>
          <cell r="I9" t="str">
            <v>L</v>
          </cell>
          <cell r="J9">
            <v>53.28</v>
          </cell>
          <cell r="K9">
            <v>0.8</v>
          </cell>
        </row>
        <row r="10">
          <cell r="B10">
            <v>27.275000000000002</v>
          </cell>
          <cell r="C10">
            <v>35.200000000000003</v>
          </cell>
          <cell r="D10">
            <v>21.4</v>
          </cell>
          <cell r="E10">
            <v>69.791666666666671</v>
          </cell>
          <cell r="F10">
            <v>93</v>
          </cell>
          <cell r="G10">
            <v>36</v>
          </cell>
          <cell r="H10">
            <v>19.8</v>
          </cell>
          <cell r="I10" t="str">
            <v>NE</v>
          </cell>
          <cell r="J10">
            <v>38.159999999999997</v>
          </cell>
          <cell r="K10">
            <v>0</v>
          </cell>
        </row>
        <row r="11">
          <cell r="B11">
            <v>23.879166666666674</v>
          </cell>
          <cell r="C11">
            <v>28.3</v>
          </cell>
          <cell r="D11">
            <v>20.9</v>
          </cell>
          <cell r="E11">
            <v>87.208333333333329</v>
          </cell>
          <cell r="F11">
            <v>96</v>
          </cell>
          <cell r="G11">
            <v>65</v>
          </cell>
          <cell r="H11">
            <v>20.88</v>
          </cell>
          <cell r="I11" t="str">
            <v>N</v>
          </cell>
          <cell r="J11">
            <v>40.32</v>
          </cell>
          <cell r="K11">
            <v>43.400000000000006</v>
          </cell>
        </row>
        <row r="12">
          <cell r="B12">
            <v>24.525000000000002</v>
          </cell>
          <cell r="C12">
            <v>31.9</v>
          </cell>
          <cell r="D12">
            <v>21.3</v>
          </cell>
          <cell r="E12">
            <v>86.75</v>
          </cell>
          <cell r="F12">
            <v>100</v>
          </cell>
          <cell r="G12">
            <v>53</v>
          </cell>
          <cell r="H12">
            <v>21.6</v>
          </cell>
          <cell r="I12" t="str">
            <v>N</v>
          </cell>
          <cell r="J12">
            <v>41.4</v>
          </cell>
          <cell r="K12">
            <v>0</v>
          </cell>
        </row>
        <row r="13">
          <cell r="B13">
            <v>26.708333333333343</v>
          </cell>
          <cell r="C13">
            <v>32.700000000000003</v>
          </cell>
          <cell r="D13">
            <v>23.8</v>
          </cell>
          <cell r="E13">
            <v>78.416666666666671</v>
          </cell>
          <cell r="F13">
            <v>94</v>
          </cell>
          <cell r="G13">
            <v>50</v>
          </cell>
          <cell r="H13">
            <v>21.6</v>
          </cell>
          <cell r="I13" t="str">
            <v>NO</v>
          </cell>
          <cell r="J13">
            <v>42.12</v>
          </cell>
          <cell r="K13">
            <v>0</v>
          </cell>
        </row>
        <row r="14">
          <cell r="B14">
            <v>28.183333333333337</v>
          </cell>
          <cell r="C14">
            <v>34.4</v>
          </cell>
          <cell r="D14">
            <v>23.8</v>
          </cell>
          <cell r="E14">
            <v>73.458333333333329</v>
          </cell>
          <cell r="F14">
            <v>89</v>
          </cell>
          <cell r="G14">
            <v>46</v>
          </cell>
          <cell r="H14">
            <v>16.920000000000002</v>
          </cell>
          <cell r="I14" t="str">
            <v>NE</v>
          </cell>
          <cell r="J14">
            <v>31.319999999999997</v>
          </cell>
          <cell r="K14">
            <v>0</v>
          </cell>
        </row>
        <row r="15">
          <cell r="B15">
            <v>28.733333333333331</v>
          </cell>
          <cell r="C15">
            <v>35.200000000000003</v>
          </cell>
          <cell r="D15">
            <v>24.4</v>
          </cell>
          <cell r="E15">
            <v>71.208333333333329</v>
          </cell>
          <cell r="F15">
            <v>89</v>
          </cell>
          <cell r="G15">
            <v>43</v>
          </cell>
          <cell r="H15">
            <v>18.720000000000002</v>
          </cell>
          <cell r="I15" t="str">
            <v>NO</v>
          </cell>
          <cell r="J15">
            <v>34.200000000000003</v>
          </cell>
          <cell r="K15">
            <v>0</v>
          </cell>
        </row>
        <row r="16">
          <cell r="B16">
            <v>27.837499999999995</v>
          </cell>
          <cell r="C16">
            <v>35.299999999999997</v>
          </cell>
          <cell r="D16">
            <v>22.9</v>
          </cell>
          <cell r="E16">
            <v>73.333333333333329</v>
          </cell>
          <cell r="F16">
            <v>92</v>
          </cell>
          <cell r="G16">
            <v>42</v>
          </cell>
          <cell r="H16">
            <v>21.240000000000002</v>
          </cell>
          <cell r="I16" t="str">
            <v>N</v>
          </cell>
          <cell r="J16">
            <v>49.32</v>
          </cell>
          <cell r="K16">
            <v>3.8</v>
          </cell>
        </row>
        <row r="17">
          <cell r="B17">
            <v>26.020833333333329</v>
          </cell>
          <cell r="C17">
            <v>32.299999999999997</v>
          </cell>
          <cell r="D17">
            <v>22.9</v>
          </cell>
          <cell r="E17">
            <v>80.608695652173907</v>
          </cell>
          <cell r="F17">
            <v>95</v>
          </cell>
          <cell r="G17">
            <v>48</v>
          </cell>
          <cell r="H17">
            <v>20.52</v>
          </cell>
          <cell r="I17" t="str">
            <v>NE</v>
          </cell>
          <cell r="J17">
            <v>41.04</v>
          </cell>
          <cell r="K17">
            <v>49.4</v>
          </cell>
        </row>
        <row r="18">
          <cell r="B18">
            <v>26.187500000000004</v>
          </cell>
          <cell r="C18">
            <v>34.1</v>
          </cell>
          <cell r="D18">
            <v>22.1</v>
          </cell>
          <cell r="E18">
            <v>78.625</v>
          </cell>
          <cell r="F18">
            <v>95</v>
          </cell>
          <cell r="G18">
            <v>48</v>
          </cell>
          <cell r="H18">
            <v>27.36</v>
          </cell>
          <cell r="I18" t="str">
            <v>NE</v>
          </cell>
          <cell r="J18">
            <v>47.16</v>
          </cell>
          <cell r="K18">
            <v>0.6</v>
          </cell>
        </row>
        <row r="19">
          <cell r="B19">
            <v>28.654166666666669</v>
          </cell>
          <cell r="C19">
            <v>35.200000000000003</v>
          </cell>
          <cell r="D19">
            <v>23.6</v>
          </cell>
          <cell r="E19">
            <v>71.333333333333329</v>
          </cell>
          <cell r="F19">
            <v>90</v>
          </cell>
          <cell r="G19">
            <v>45</v>
          </cell>
          <cell r="H19">
            <v>14.76</v>
          </cell>
          <cell r="I19" t="str">
            <v>NE</v>
          </cell>
          <cell r="J19">
            <v>32.4</v>
          </cell>
          <cell r="K19">
            <v>0</v>
          </cell>
        </row>
        <row r="20">
          <cell r="B20">
            <v>30.866666666666671</v>
          </cell>
          <cell r="C20">
            <v>36.9</v>
          </cell>
          <cell r="D20">
            <v>26.2</v>
          </cell>
          <cell r="E20">
            <v>62.541666666666664</v>
          </cell>
          <cell r="F20">
            <v>86</v>
          </cell>
          <cell r="G20">
            <v>31</v>
          </cell>
          <cell r="H20">
            <v>20.52</v>
          </cell>
          <cell r="I20" t="str">
            <v>O</v>
          </cell>
          <cell r="J20">
            <v>40.32</v>
          </cell>
          <cell r="K20">
            <v>0</v>
          </cell>
        </row>
        <row r="21">
          <cell r="B21">
            <v>27.829166666666669</v>
          </cell>
          <cell r="C21">
            <v>33.700000000000003</v>
          </cell>
          <cell r="D21">
            <v>23.8</v>
          </cell>
          <cell r="E21">
            <v>72.166666666666671</v>
          </cell>
          <cell r="F21">
            <v>89</v>
          </cell>
          <cell r="G21">
            <v>51</v>
          </cell>
          <cell r="H21">
            <v>15.840000000000002</v>
          </cell>
          <cell r="I21" t="str">
            <v>SE</v>
          </cell>
          <cell r="J21">
            <v>30.6</v>
          </cell>
          <cell r="K21">
            <v>0</v>
          </cell>
        </row>
        <row r="22">
          <cell r="B22">
            <v>26.720833333333328</v>
          </cell>
          <cell r="C22">
            <v>32.700000000000003</v>
          </cell>
          <cell r="D22">
            <v>21.6</v>
          </cell>
          <cell r="E22">
            <v>69.916666666666671</v>
          </cell>
          <cell r="F22">
            <v>85</v>
          </cell>
          <cell r="G22">
            <v>48</v>
          </cell>
          <cell r="H22">
            <v>15.840000000000002</v>
          </cell>
          <cell r="I22" t="str">
            <v>L</v>
          </cell>
          <cell r="J22">
            <v>34.56</v>
          </cell>
          <cell r="K22">
            <v>0</v>
          </cell>
        </row>
        <row r="23">
          <cell r="B23">
            <v>27.558333333333337</v>
          </cell>
          <cell r="C23">
            <v>33.799999999999997</v>
          </cell>
          <cell r="D23">
            <v>22</v>
          </cell>
          <cell r="E23">
            <v>65.833333333333329</v>
          </cell>
          <cell r="F23">
            <v>88</v>
          </cell>
          <cell r="G23">
            <v>41</v>
          </cell>
          <cell r="H23">
            <v>14.04</v>
          </cell>
          <cell r="I23" t="str">
            <v>L</v>
          </cell>
          <cell r="J23">
            <v>25.56</v>
          </cell>
          <cell r="K23">
            <v>0</v>
          </cell>
        </row>
        <row r="24">
          <cell r="B24">
            <v>28.358333333333338</v>
          </cell>
          <cell r="C24">
            <v>34.6</v>
          </cell>
          <cell r="D24">
            <v>23.3</v>
          </cell>
          <cell r="E24">
            <v>61.875</v>
          </cell>
          <cell r="F24">
            <v>85</v>
          </cell>
          <cell r="G24">
            <v>37</v>
          </cell>
          <cell r="H24">
            <v>12.96</v>
          </cell>
          <cell r="I24" t="str">
            <v>SE</v>
          </cell>
          <cell r="J24">
            <v>25.2</v>
          </cell>
          <cell r="K24">
            <v>0</v>
          </cell>
        </row>
        <row r="25">
          <cell r="B25">
            <v>28.508333333333336</v>
          </cell>
          <cell r="C25">
            <v>35.5</v>
          </cell>
          <cell r="D25">
            <v>23.5</v>
          </cell>
          <cell r="E25">
            <v>60.291666666666664</v>
          </cell>
          <cell r="F25">
            <v>82</v>
          </cell>
          <cell r="G25">
            <v>39</v>
          </cell>
          <cell r="H25">
            <v>15.48</v>
          </cell>
          <cell r="I25" t="str">
            <v>L</v>
          </cell>
          <cell r="J25">
            <v>29.52</v>
          </cell>
          <cell r="K25">
            <v>0</v>
          </cell>
        </row>
        <row r="26">
          <cell r="B26">
            <v>26.458333333333332</v>
          </cell>
          <cell r="C26">
            <v>31.3</v>
          </cell>
          <cell r="D26">
            <v>23.1</v>
          </cell>
          <cell r="E26">
            <v>72.916666666666671</v>
          </cell>
          <cell r="F26">
            <v>90</v>
          </cell>
          <cell r="G26">
            <v>53</v>
          </cell>
          <cell r="H26">
            <v>16.559999999999999</v>
          </cell>
          <cell r="I26" t="str">
            <v>L</v>
          </cell>
          <cell r="J26">
            <v>28.44</v>
          </cell>
          <cell r="K26">
            <v>1</v>
          </cell>
        </row>
        <row r="27">
          <cell r="B27">
            <v>23.183333333333334</v>
          </cell>
          <cell r="C27">
            <v>25.8</v>
          </cell>
          <cell r="D27">
            <v>20.9</v>
          </cell>
          <cell r="E27">
            <v>89.125</v>
          </cell>
          <cell r="F27">
            <v>95</v>
          </cell>
          <cell r="G27">
            <v>75</v>
          </cell>
          <cell r="H27">
            <v>16.920000000000002</v>
          </cell>
          <cell r="I27" t="str">
            <v>L</v>
          </cell>
          <cell r="J27">
            <v>33.119999999999997</v>
          </cell>
          <cell r="K27">
            <v>7.6000000000000014</v>
          </cell>
        </row>
        <row r="28">
          <cell r="B28">
            <v>25.295833333333331</v>
          </cell>
          <cell r="C28">
            <v>30.9</v>
          </cell>
          <cell r="D28">
            <v>21.7</v>
          </cell>
          <cell r="E28">
            <v>74.75</v>
          </cell>
          <cell r="F28">
            <v>92</v>
          </cell>
          <cell r="G28">
            <v>47</v>
          </cell>
          <cell r="H28">
            <v>14.04</v>
          </cell>
          <cell r="I28" t="str">
            <v>S</v>
          </cell>
          <cell r="J28">
            <v>25.92</v>
          </cell>
          <cell r="K28">
            <v>0</v>
          </cell>
        </row>
        <row r="29">
          <cell r="B29">
            <v>27.041666666666675</v>
          </cell>
          <cell r="C29">
            <v>34</v>
          </cell>
          <cell r="D29">
            <v>21.6</v>
          </cell>
          <cell r="E29">
            <v>61.458333333333336</v>
          </cell>
          <cell r="F29">
            <v>82</v>
          </cell>
          <cell r="G29">
            <v>32</v>
          </cell>
          <cell r="H29">
            <v>13.68</v>
          </cell>
          <cell r="I29" t="str">
            <v>S</v>
          </cell>
          <cell r="J29">
            <v>24.48</v>
          </cell>
          <cell r="K29">
            <v>0</v>
          </cell>
        </row>
        <row r="30">
          <cell r="B30">
            <v>28.445833333333336</v>
          </cell>
          <cell r="C30">
            <v>34.9</v>
          </cell>
          <cell r="D30">
            <v>22</v>
          </cell>
          <cell r="E30">
            <v>55.5</v>
          </cell>
          <cell r="F30">
            <v>84</v>
          </cell>
          <cell r="G30">
            <v>31</v>
          </cell>
          <cell r="H30">
            <v>10.08</v>
          </cell>
          <cell r="I30" t="str">
            <v>N</v>
          </cell>
          <cell r="J30">
            <v>21.6</v>
          </cell>
          <cell r="K30">
            <v>0</v>
          </cell>
        </row>
        <row r="31">
          <cell r="B31">
            <v>29.591666666666665</v>
          </cell>
          <cell r="C31">
            <v>35.799999999999997</v>
          </cell>
          <cell r="D31">
            <v>24</v>
          </cell>
          <cell r="E31">
            <v>49.75</v>
          </cell>
          <cell r="F31">
            <v>73</v>
          </cell>
          <cell r="G31">
            <v>28</v>
          </cell>
          <cell r="H31">
            <v>10.44</v>
          </cell>
          <cell r="I31" t="str">
            <v>SE</v>
          </cell>
          <cell r="J31">
            <v>29.880000000000003</v>
          </cell>
          <cell r="K31">
            <v>0</v>
          </cell>
        </row>
        <row r="32">
          <cell r="B32">
            <v>29.974999999999998</v>
          </cell>
          <cell r="C32">
            <v>37.200000000000003</v>
          </cell>
          <cell r="D32">
            <v>24.3</v>
          </cell>
          <cell r="E32">
            <v>51.666666666666664</v>
          </cell>
          <cell r="F32">
            <v>77</v>
          </cell>
          <cell r="G32">
            <v>28</v>
          </cell>
          <cell r="H32">
            <v>15.120000000000001</v>
          </cell>
          <cell r="I32" t="str">
            <v>N</v>
          </cell>
          <cell r="J32">
            <v>41.04</v>
          </cell>
          <cell r="K32">
            <v>0</v>
          </cell>
        </row>
        <row r="33">
          <cell r="B33">
            <v>25.295833333333334</v>
          </cell>
          <cell r="C33">
            <v>32.4</v>
          </cell>
          <cell r="D33">
            <v>21.7</v>
          </cell>
          <cell r="E33">
            <v>78.791666666666671</v>
          </cell>
          <cell r="F33">
            <v>95</v>
          </cell>
          <cell r="G33">
            <v>49</v>
          </cell>
          <cell r="H33">
            <v>23.759999999999998</v>
          </cell>
          <cell r="I33" t="str">
            <v>NO</v>
          </cell>
          <cell r="J33">
            <v>45.36</v>
          </cell>
          <cell r="K33">
            <v>19.399999999999999</v>
          </cell>
        </row>
        <row r="34">
          <cell r="B34">
            <v>23.591666666666669</v>
          </cell>
          <cell r="C34">
            <v>29.6</v>
          </cell>
          <cell r="D34">
            <v>21.5</v>
          </cell>
          <cell r="E34">
            <v>89.375</v>
          </cell>
          <cell r="F34">
            <v>97</v>
          </cell>
          <cell r="G34">
            <v>65</v>
          </cell>
          <cell r="H34">
            <v>28.08</v>
          </cell>
          <cell r="I34" t="str">
            <v>N</v>
          </cell>
          <cell r="J34">
            <v>53.28</v>
          </cell>
          <cell r="K34">
            <v>8.8000000000000007</v>
          </cell>
        </row>
        <row r="35">
          <cell r="B35">
            <v>24.566666666666666</v>
          </cell>
          <cell r="C35">
            <v>31.2</v>
          </cell>
          <cell r="D35">
            <v>21.3</v>
          </cell>
          <cell r="E35">
            <v>81.75</v>
          </cell>
          <cell r="F35">
            <v>96</v>
          </cell>
          <cell r="G35">
            <v>53</v>
          </cell>
          <cell r="H35">
            <v>12.96</v>
          </cell>
          <cell r="I35" t="str">
            <v>NO</v>
          </cell>
          <cell r="J35">
            <v>28.08</v>
          </cell>
          <cell r="K35">
            <v>0</v>
          </cell>
        </row>
        <row r="36">
          <cell r="I36" t="str">
            <v>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27.537499999999998</v>
          </cell>
          <cell r="C5">
            <v>32.4</v>
          </cell>
          <cell r="D5">
            <v>23.4</v>
          </cell>
          <cell r="E5">
            <v>78.083333333333329</v>
          </cell>
          <cell r="F5">
            <v>92</v>
          </cell>
          <cell r="G5">
            <v>57</v>
          </cell>
          <cell r="H5">
            <v>13.68</v>
          </cell>
          <cell r="I5" t="str">
            <v>SO</v>
          </cell>
          <cell r="J5">
            <v>24.840000000000003</v>
          </cell>
          <cell r="K5">
            <v>0</v>
          </cell>
        </row>
        <row r="6">
          <cell r="B6">
            <v>28.424999999999997</v>
          </cell>
          <cell r="C6">
            <v>32.6</v>
          </cell>
          <cell r="D6">
            <v>24.2</v>
          </cell>
          <cell r="E6">
            <v>71.583333333333329</v>
          </cell>
          <cell r="F6">
            <v>89</v>
          </cell>
          <cell r="G6">
            <v>50</v>
          </cell>
          <cell r="H6">
            <v>11.520000000000001</v>
          </cell>
          <cell r="I6" t="str">
            <v>SO</v>
          </cell>
          <cell r="J6">
            <v>33.840000000000003</v>
          </cell>
          <cell r="K6">
            <v>0</v>
          </cell>
        </row>
        <row r="7">
          <cell r="B7">
            <v>27.929166666666671</v>
          </cell>
          <cell r="C7">
            <v>32.200000000000003</v>
          </cell>
          <cell r="D7">
            <v>22.6</v>
          </cell>
          <cell r="E7">
            <v>63.958333333333336</v>
          </cell>
          <cell r="F7">
            <v>82</v>
          </cell>
          <cell r="G7">
            <v>47</v>
          </cell>
          <cell r="H7">
            <v>15.840000000000002</v>
          </cell>
          <cell r="I7" t="str">
            <v>SO</v>
          </cell>
          <cell r="J7">
            <v>30.240000000000002</v>
          </cell>
          <cell r="K7">
            <v>0</v>
          </cell>
        </row>
        <row r="8">
          <cell r="B8">
            <v>28.145833333333329</v>
          </cell>
          <cell r="C8">
            <v>32.9</v>
          </cell>
          <cell r="D8">
            <v>24.7</v>
          </cell>
          <cell r="E8">
            <v>67.541666666666671</v>
          </cell>
          <cell r="F8">
            <v>80</v>
          </cell>
          <cell r="G8">
            <v>50</v>
          </cell>
          <cell r="H8">
            <v>17.64</v>
          </cell>
          <cell r="I8" t="str">
            <v>SE</v>
          </cell>
          <cell r="J8">
            <v>38.880000000000003</v>
          </cell>
          <cell r="K8">
            <v>1.4</v>
          </cell>
        </row>
        <row r="9">
          <cell r="B9">
            <v>27.333333333333332</v>
          </cell>
          <cell r="C9">
            <v>32.6</v>
          </cell>
          <cell r="D9">
            <v>23.1</v>
          </cell>
          <cell r="E9">
            <v>74.208333333333329</v>
          </cell>
          <cell r="F9">
            <v>92</v>
          </cell>
          <cell r="G9">
            <v>51</v>
          </cell>
          <cell r="H9">
            <v>6.84</v>
          </cell>
          <cell r="I9" t="str">
            <v>N</v>
          </cell>
          <cell r="J9">
            <v>18.36</v>
          </cell>
          <cell r="K9">
            <v>3.6</v>
          </cell>
        </row>
        <row r="10">
          <cell r="B10">
            <v>28.316666666666663</v>
          </cell>
          <cell r="C10">
            <v>31.8</v>
          </cell>
          <cell r="D10">
            <v>24.4</v>
          </cell>
          <cell r="E10">
            <v>65.833333333333329</v>
          </cell>
          <cell r="F10">
            <v>76</v>
          </cell>
          <cell r="G10">
            <v>57</v>
          </cell>
          <cell r="H10">
            <v>17.28</v>
          </cell>
          <cell r="I10" t="str">
            <v>N</v>
          </cell>
          <cell r="J10">
            <v>37.080000000000005</v>
          </cell>
          <cell r="K10">
            <v>0</v>
          </cell>
        </row>
        <row r="11">
          <cell r="B11">
            <v>24.841666666666665</v>
          </cell>
          <cell r="C11">
            <v>29.9</v>
          </cell>
          <cell r="D11">
            <v>22.5</v>
          </cell>
          <cell r="E11">
            <v>85.625</v>
          </cell>
          <cell r="F11">
            <v>95</v>
          </cell>
          <cell r="G11">
            <v>62</v>
          </cell>
          <cell r="H11">
            <v>12.6</v>
          </cell>
          <cell r="I11" t="str">
            <v>N</v>
          </cell>
          <cell r="J11">
            <v>37.440000000000005</v>
          </cell>
          <cell r="K11">
            <v>62.000000000000007</v>
          </cell>
        </row>
        <row r="12">
          <cell r="B12">
            <v>25.616666666666664</v>
          </cell>
          <cell r="C12">
            <v>29.8</v>
          </cell>
          <cell r="D12">
            <v>22.9</v>
          </cell>
          <cell r="E12">
            <v>89.666666666666671</v>
          </cell>
          <cell r="F12">
            <v>100</v>
          </cell>
          <cell r="G12">
            <v>74</v>
          </cell>
          <cell r="H12">
            <v>15.120000000000001</v>
          </cell>
          <cell r="I12" t="str">
            <v>N</v>
          </cell>
          <cell r="J12">
            <v>28.8</v>
          </cell>
          <cell r="K12">
            <v>0</v>
          </cell>
        </row>
        <row r="13">
          <cell r="B13">
            <v>28.175000000000001</v>
          </cell>
          <cell r="C13">
            <v>32</v>
          </cell>
          <cell r="D13">
            <v>25.5</v>
          </cell>
          <cell r="E13">
            <v>78.958333333333329</v>
          </cell>
          <cell r="F13">
            <v>91</v>
          </cell>
          <cell r="G13">
            <v>62</v>
          </cell>
          <cell r="H13">
            <v>16.559999999999999</v>
          </cell>
          <cell r="I13" t="str">
            <v>N</v>
          </cell>
          <cell r="J13">
            <v>36</v>
          </cell>
          <cell r="K13">
            <v>0</v>
          </cell>
        </row>
        <row r="14">
          <cell r="B14">
            <v>29.224999999999998</v>
          </cell>
          <cell r="C14">
            <v>32.700000000000003</v>
          </cell>
          <cell r="D14">
            <v>26.2</v>
          </cell>
          <cell r="E14">
            <v>71.083333333333329</v>
          </cell>
          <cell r="F14">
            <v>82</v>
          </cell>
          <cell r="G14">
            <v>57</v>
          </cell>
          <cell r="H14">
            <v>15.840000000000002</v>
          </cell>
          <cell r="I14" t="str">
            <v>N</v>
          </cell>
          <cell r="J14">
            <v>32.04</v>
          </cell>
          <cell r="K14">
            <v>0</v>
          </cell>
        </row>
        <row r="15">
          <cell r="B15">
            <v>29.349999999999994</v>
          </cell>
          <cell r="C15">
            <v>33.200000000000003</v>
          </cell>
          <cell r="D15">
            <v>26.1</v>
          </cell>
          <cell r="E15">
            <v>71.208333333333329</v>
          </cell>
          <cell r="F15">
            <v>83</v>
          </cell>
          <cell r="G15">
            <v>59</v>
          </cell>
          <cell r="H15">
            <v>9.7200000000000006</v>
          </cell>
          <cell r="I15" t="str">
            <v>N</v>
          </cell>
          <cell r="J15">
            <v>38.519999999999996</v>
          </cell>
          <cell r="K15">
            <v>1.8</v>
          </cell>
        </row>
        <row r="16">
          <cell r="B16">
            <v>28.999999999999996</v>
          </cell>
          <cell r="C16">
            <v>33</v>
          </cell>
          <cell r="D16">
            <v>25.8</v>
          </cell>
          <cell r="E16">
            <v>73.875</v>
          </cell>
          <cell r="F16">
            <v>81</v>
          </cell>
          <cell r="G16">
            <v>63</v>
          </cell>
          <cell r="H16">
            <v>12.96</v>
          </cell>
          <cell r="I16" t="str">
            <v>SE</v>
          </cell>
          <cell r="J16">
            <v>29.52</v>
          </cell>
          <cell r="K16">
            <v>0</v>
          </cell>
        </row>
        <row r="17">
          <cell r="B17">
            <v>28.037500000000005</v>
          </cell>
          <cell r="C17">
            <v>31.4</v>
          </cell>
          <cell r="D17">
            <v>24.6</v>
          </cell>
          <cell r="E17">
            <v>75.666666666666671</v>
          </cell>
          <cell r="F17">
            <v>90</v>
          </cell>
          <cell r="G17">
            <v>60</v>
          </cell>
          <cell r="H17">
            <v>15.120000000000001</v>
          </cell>
          <cell r="I17" t="str">
            <v>N</v>
          </cell>
          <cell r="J17">
            <v>36</v>
          </cell>
          <cell r="K17">
            <v>25</v>
          </cell>
        </row>
        <row r="18">
          <cell r="B18">
            <v>28.995833333333334</v>
          </cell>
          <cell r="C18">
            <v>32.299999999999997</v>
          </cell>
          <cell r="D18">
            <v>26.3</v>
          </cell>
          <cell r="E18">
            <v>72.083333333333329</v>
          </cell>
          <cell r="F18">
            <v>85</v>
          </cell>
          <cell r="G18">
            <v>56</v>
          </cell>
          <cell r="H18">
            <v>11.879999999999999</v>
          </cell>
          <cell r="I18" t="str">
            <v>N</v>
          </cell>
          <cell r="J18">
            <v>27.720000000000002</v>
          </cell>
          <cell r="K18">
            <v>0</v>
          </cell>
        </row>
        <row r="19">
          <cell r="B19">
            <v>29.266666666666655</v>
          </cell>
          <cell r="C19">
            <v>32.700000000000003</v>
          </cell>
          <cell r="D19">
            <v>26</v>
          </cell>
          <cell r="E19">
            <v>67.916666666666671</v>
          </cell>
          <cell r="F19">
            <v>83</v>
          </cell>
          <cell r="G19">
            <v>53</v>
          </cell>
          <cell r="H19">
            <v>15.840000000000002</v>
          </cell>
          <cell r="I19" t="str">
            <v>N</v>
          </cell>
          <cell r="J19">
            <v>32.76</v>
          </cell>
          <cell r="K19">
            <v>0</v>
          </cell>
        </row>
        <row r="20">
          <cell r="B20">
            <v>29.5625</v>
          </cell>
          <cell r="C20">
            <v>33.5</v>
          </cell>
          <cell r="D20">
            <v>26.2</v>
          </cell>
          <cell r="E20">
            <v>69</v>
          </cell>
          <cell r="F20">
            <v>84</v>
          </cell>
          <cell r="G20">
            <v>48</v>
          </cell>
          <cell r="H20">
            <v>10.08</v>
          </cell>
          <cell r="I20" t="str">
            <v>N</v>
          </cell>
          <cell r="J20">
            <v>26.64</v>
          </cell>
          <cell r="K20">
            <v>0</v>
          </cell>
        </row>
        <row r="21">
          <cell r="B21">
            <v>29.045833333333334</v>
          </cell>
          <cell r="C21">
            <v>32.799999999999997</v>
          </cell>
          <cell r="D21">
            <v>26.5</v>
          </cell>
          <cell r="E21">
            <v>70.916666666666671</v>
          </cell>
          <cell r="F21">
            <v>82</v>
          </cell>
          <cell r="G21">
            <v>59</v>
          </cell>
          <cell r="H21">
            <v>18.720000000000002</v>
          </cell>
          <cell r="I21" t="str">
            <v>SE</v>
          </cell>
          <cell r="J21">
            <v>38.519999999999996</v>
          </cell>
          <cell r="K21">
            <v>0.2</v>
          </cell>
        </row>
        <row r="22">
          <cell r="B22">
            <v>28.625</v>
          </cell>
          <cell r="C22">
            <v>32.1</v>
          </cell>
          <cell r="D22">
            <v>25.8</v>
          </cell>
          <cell r="E22">
            <v>75.708333333333329</v>
          </cell>
          <cell r="F22">
            <v>86</v>
          </cell>
          <cell r="G22">
            <v>62</v>
          </cell>
          <cell r="H22">
            <v>12.6</v>
          </cell>
          <cell r="I22" t="str">
            <v>L</v>
          </cell>
          <cell r="J22">
            <v>28.08</v>
          </cell>
          <cell r="K22">
            <v>0</v>
          </cell>
        </row>
        <row r="23">
          <cell r="B23">
            <v>28.870833333333334</v>
          </cell>
          <cell r="C23">
            <v>32.5</v>
          </cell>
          <cell r="D23">
            <v>25.7</v>
          </cell>
          <cell r="E23">
            <v>68.791666666666671</v>
          </cell>
          <cell r="F23">
            <v>82</v>
          </cell>
          <cell r="G23">
            <v>51</v>
          </cell>
          <cell r="H23">
            <v>11.16</v>
          </cell>
          <cell r="I23" t="str">
            <v>L</v>
          </cell>
          <cell r="J23">
            <v>22.32</v>
          </cell>
          <cell r="K23">
            <v>0</v>
          </cell>
        </row>
        <row r="24">
          <cell r="B24">
            <v>28.824999999999992</v>
          </cell>
          <cell r="C24">
            <v>32.5</v>
          </cell>
          <cell r="D24">
            <v>24.8</v>
          </cell>
          <cell r="E24">
            <v>63.958333333333336</v>
          </cell>
          <cell r="F24">
            <v>78</v>
          </cell>
          <cell r="G24">
            <v>49</v>
          </cell>
          <cell r="H24">
            <v>9.3600000000000012</v>
          </cell>
          <cell r="I24" t="str">
            <v>S</v>
          </cell>
          <cell r="J24">
            <v>21.96</v>
          </cell>
          <cell r="K24">
            <v>0</v>
          </cell>
        </row>
        <row r="25">
          <cell r="B25">
            <v>29.275000000000006</v>
          </cell>
          <cell r="C25">
            <v>32.700000000000003</v>
          </cell>
          <cell r="D25">
            <v>25.4</v>
          </cell>
          <cell r="E25">
            <v>66.083333333333329</v>
          </cell>
          <cell r="F25">
            <v>79</v>
          </cell>
          <cell r="G25">
            <v>54</v>
          </cell>
          <cell r="H25">
            <v>19.079999999999998</v>
          </cell>
          <cell r="I25" t="str">
            <v>N</v>
          </cell>
          <cell r="J25">
            <v>32.4</v>
          </cell>
          <cell r="K25">
            <v>0</v>
          </cell>
        </row>
        <row r="26">
          <cell r="B26">
            <v>26.845833333333331</v>
          </cell>
          <cell r="C26">
            <v>30.2</v>
          </cell>
          <cell r="D26">
            <v>24.7</v>
          </cell>
          <cell r="E26">
            <v>78.666666666666671</v>
          </cell>
          <cell r="F26">
            <v>89</v>
          </cell>
          <cell r="G26">
            <v>58</v>
          </cell>
          <cell r="H26">
            <v>11.520000000000001</v>
          </cell>
          <cell r="I26" t="str">
            <v>SE</v>
          </cell>
          <cell r="J26">
            <v>46.800000000000004</v>
          </cell>
          <cell r="K26">
            <v>67.400000000000006</v>
          </cell>
        </row>
        <row r="27">
          <cell r="B27">
            <v>26.249999999999996</v>
          </cell>
          <cell r="C27">
            <v>29.4</v>
          </cell>
          <cell r="D27">
            <v>24.9</v>
          </cell>
          <cell r="E27">
            <v>89.458333333333329</v>
          </cell>
          <cell r="F27">
            <v>94</v>
          </cell>
          <cell r="G27">
            <v>78</v>
          </cell>
          <cell r="H27">
            <v>17.64</v>
          </cell>
          <cell r="I27" t="str">
            <v>SO</v>
          </cell>
          <cell r="J27">
            <v>32.4</v>
          </cell>
          <cell r="K27">
            <v>23.599999999999994</v>
          </cell>
        </row>
        <row r="28">
          <cell r="B28">
            <v>26.345833333333335</v>
          </cell>
          <cell r="C28">
            <v>30.7</v>
          </cell>
          <cell r="D28">
            <v>23.6</v>
          </cell>
          <cell r="E28">
            <v>81.708333333333329</v>
          </cell>
          <cell r="F28">
            <v>91</v>
          </cell>
          <cell r="G28">
            <v>65</v>
          </cell>
          <cell r="H28">
            <v>14.4</v>
          </cell>
          <cell r="I28" t="str">
            <v>S</v>
          </cell>
          <cell r="J28">
            <v>37.080000000000005</v>
          </cell>
          <cell r="K28">
            <v>1.7999999999999998</v>
          </cell>
        </row>
        <row r="29">
          <cell r="B29">
            <v>27.558333333333326</v>
          </cell>
          <cell r="C29">
            <v>32.9</v>
          </cell>
          <cell r="D29">
            <v>23</v>
          </cell>
          <cell r="E29">
            <v>70.208333333333329</v>
          </cell>
          <cell r="F29">
            <v>88</v>
          </cell>
          <cell r="G29">
            <v>47</v>
          </cell>
          <cell r="H29">
            <v>7.5600000000000005</v>
          </cell>
          <cell r="I29" t="str">
            <v>S</v>
          </cell>
          <cell r="J29">
            <v>20.52</v>
          </cell>
          <cell r="K29">
            <v>0</v>
          </cell>
        </row>
        <row r="30">
          <cell r="B30">
            <v>27.454166666666669</v>
          </cell>
          <cell r="C30">
            <v>32.200000000000003</v>
          </cell>
          <cell r="D30">
            <v>22.1</v>
          </cell>
          <cell r="E30">
            <v>62.583333333333336</v>
          </cell>
          <cell r="F30">
            <v>83</v>
          </cell>
          <cell r="G30">
            <v>42</v>
          </cell>
          <cell r="H30">
            <v>9.7200000000000006</v>
          </cell>
          <cell r="I30" t="str">
            <v>SE</v>
          </cell>
          <cell r="J30">
            <v>18.36</v>
          </cell>
          <cell r="K30">
            <v>0</v>
          </cell>
        </row>
        <row r="31">
          <cell r="B31">
            <v>28.325000000000003</v>
          </cell>
          <cell r="C31">
            <v>32.799999999999997</v>
          </cell>
          <cell r="D31">
            <v>23.5</v>
          </cell>
          <cell r="E31">
            <v>63.166666666666664</v>
          </cell>
          <cell r="F31">
            <v>82</v>
          </cell>
          <cell r="G31">
            <v>44</v>
          </cell>
          <cell r="H31">
            <v>9.3600000000000012</v>
          </cell>
          <cell r="I31" t="str">
            <v>SE</v>
          </cell>
          <cell r="J31">
            <v>22.68</v>
          </cell>
          <cell r="K31">
            <v>0</v>
          </cell>
        </row>
        <row r="32">
          <cell r="B32">
            <v>28.491666666666671</v>
          </cell>
          <cell r="C32">
            <v>32</v>
          </cell>
          <cell r="D32">
            <v>24.3</v>
          </cell>
          <cell r="E32">
            <v>65.958333333333329</v>
          </cell>
          <cell r="F32">
            <v>82</v>
          </cell>
          <cell r="G32">
            <v>49</v>
          </cell>
          <cell r="H32">
            <v>10.8</v>
          </cell>
          <cell r="I32" t="str">
            <v>SE</v>
          </cell>
          <cell r="J32">
            <v>32.4</v>
          </cell>
          <cell r="K32">
            <v>0</v>
          </cell>
        </row>
        <row r="33">
          <cell r="B33">
            <v>28.262499999999999</v>
          </cell>
          <cell r="C33">
            <v>32.1</v>
          </cell>
          <cell r="D33">
            <v>25.2</v>
          </cell>
          <cell r="E33">
            <v>71.75</v>
          </cell>
          <cell r="F33">
            <v>84</v>
          </cell>
          <cell r="G33">
            <v>60</v>
          </cell>
          <cell r="H33">
            <v>14.76</v>
          </cell>
          <cell r="I33" t="str">
            <v>N</v>
          </cell>
          <cell r="J33">
            <v>36.72</v>
          </cell>
          <cell r="K33">
            <v>0</v>
          </cell>
        </row>
        <row r="34">
          <cell r="B34">
            <v>25.341666666666665</v>
          </cell>
          <cell r="C34">
            <v>29.5</v>
          </cell>
          <cell r="D34">
            <v>21.5</v>
          </cell>
          <cell r="E34">
            <v>82.833333333333329</v>
          </cell>
          <cell r="F34">
            <v>92</v>
          </cell>
          <cell r="G34">
            <v>65</v>
          </cell>
          <cell r="H34">
            <v>16.559999999999999</v>
          </cell>
          <cell r="I34" t="str">
            <v>N</v>
          </cell>
          <cell r="J34">
            <v>61.2</v>
          </cell>
          <cell r="K34">
            <v>90.6</v>
          </cell>
        </row>
        <row r="35">
          <cell r="B35">
            <v>25.029166666666669</v>
          </cell>
          <cell r="C35">
            <v>29.3</v>
          </cell>
          <cell r="D35">
            <v>22.5</v>
          </cell>
          <cell r="E35">
            <v>88.208333333333329</v>
          </cell>
          <cell r="F35">
            <v>98</v>
          </cell>
          <cell r="G35">
            <v>74</v>
          </cell>
          <cell r="H35">
            <v>6.84</v>
          </cell>
          <cell r="I35" t="str">
            <v>NO</v>
          </cell>
          <cell r="J35">
            <v>14.76</v>
          </cell>
          <cell r="K35">
            <v>0.60000000000000009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26.374999999999996</v>
          </cell>
          <cell r="C5">
            <v>33.4</v>
          </cell>
          <cell r="D5">
            <v>22.3</v>
          </cell>
          <cell r="E5">
            <v>80.833333333333329</v>
          </cell>
          <cell r="F5">
            <v>97</v>
          </cell>
          <cell r="G5">
            <v>53</v>
          </cell>
          <cell r="H5">
            <v>14.76</v>
          </cell>
          <cell r="I5" t="str">
            <v>SE</v>
          </cell>
          <cell r="J5">
            <v>30.6</v>
          </cell>
          <cell r="K5">
            <v>0</v>
          </cell>
        </row>
        <row r="6">
          <cell r="B6">
            <v>26.495833333333334</v>
          </cell>
          <cell r="C6">
            <v>33.1</v>
          </cell>
          <cell r="D6">
            <v>22</v>
          </cell>
          <cell r="E6">
            <v>75.75</v>
          </cell>
          <cell r="F6">
            <v>96</v>
          </cell>
          <cell r="G6">
            <v>39</v>
          </cell>
          <cell r="H6">
            <v>14.4</v>
          </cell>
          <cell r="I6" t="str">
            <v>SE</v>
          </cell>
          <cell r="J6">
            <v>35.28</v>
          </cell>
          <cell r="K6">
            <v>0</v>
          </cell>
        </row>
        <row r="7">
          <cell r="B7">
            <v>25.725000000000009</v>
          </cell>
          <cell r="C7">
            <v>31.2</v>
          </cell>
          <cell r="D7">
            <v>22.5</v>
          </cell>
          <cell r="E7">
            <v>79.375</v>
          </cell>
          <cell r="F7">
            <v>93</v>
          </cell>
          <cell r="G7">
            <v>56</v>
          </cell>
          <cell r="H7">
            <v>10.44</v>
          </cell>
          <cell r="I7" t="str">
            <v>L</v>
          </cell>
          <cell r="J7">
            <v>27.36</v>
          </cell>
          <cell r="K7">
            <v>0</v>
          </cell>
        </row>
        <row r="8">
          <cell r="B8">
            <v>25.587500000000009</v>
          </cell>
          <cell r="C8">
            <v>30.8</v>
          </cell>
          <cell r="D8">
            <v>22.4</v>
          </cell>
          <cell r="E8">
            <v>78.625</v>
          </cell>
          <cell r="F8">
            <v>95</v>
          </cell>
          <cell r="G8">
            <v>53</v>
          </cell>
          <cell r="H8">
            <v>13.32</v>
          </cell>
          <cell r="I8" t="str">
            <v>NO</v>
          </cell>
          <cell r="J8">
            <v>25.92</v>
          </cell>
          <cell r="K8">
            <v>0</v>
          </cell>
        </row>
        <row r="9">
          <cell r="B9">
            <v>26.554166666666664</v>
          </cell>
          <cell r="C9">
            <v>33.1</v>
          </cell>
          <cell r="D9">
            <v>20.7</v>
          </cell>
          <cell r="E9">
            <v>73.541666666666671</v>
          </cell>
          <cell r="F9">
            <v>98</v>
          </cell>
          <cell r="G9">
            <v>42</v>
          </cell>
          <cell r="H9">
            <v>7.9200000000000008</v>
          </cell>
          <cell r="I9" t="str">
            <v>O</v>
          </cell>
          <cell r="J9">
            <v>19.440000000000001</v>
          </cell>
          <cell r="K9">
            <v>0</v>
          </cell>
        </row>
        <row r="10">
          <cell r="B10">
            <v>27.983333333333338</v>
          </cell>
          <cell r="C10">
            <v>34.700000000000003</v>
          </cell>
          <cell r="D10">
            <v>22</v>
          </cell>
          <cell r="E10">
            <v>65.541666666666671</v>
          </cell>
          <cell r="F10">
            <v>89</v>
          </cell>
          <cell r="G10">
            <v>41</v>
          </cell>
          <cell r="H10">
            <v>14.4</v>
          </cell>
          <cell r="I10" t="str">
            <v>SO</v>
          </cell>
          <cell r="J10">
            <v>37.440000000000005</v>
          </cell>
          <cell r="K10">
            <v>0</v>
          </cell>
        </row>
        <row r="11">
          <cell r="B11">
            <v>24.525000000000002</v>
          </cell>
          <cell r="C11">
            <v>29.7</v>
          </cell>
          <cell r="D11">
            <v>21</v>
          </cell>
          <cell r="E11">
            <v>82.833333333333329</v>
          </cell>
          <cell r="F11">
            <v>99</v>
          </cell>
          <cell r="G11">
            <v>61</v>
          </cell>
          <cell r="H11">
            <v>12.96</v>
          </cell>
          <cell r="I11" t="str">
            <v>SO</v>
          </cell>
          <cell r="J11">
            <v>32.04</v>
          </cell>
          <cell r="K11">
            <v>0</v>
          </cell>
        </row>
        <row r="12">
          <cell r="B12">
            <v>24.920833333333334</v>
          </cell>
          <cell r="C12">
            <v>30.9</v>
          </cell>
          <cell r="D12">
            <v>21.3</v>
          </cell>
          <cell r="E12">
            <v>84.541666666666671</v>
          </cell>
          <cell r="F12">
            <v>97</v>
          </cell>
          <cell r="G12">
            <v>60</v>
          </cell>
          <cell r="H12">
            <v>11.520000000000001</v>
          </cell>
          <cell r="I12" t="str">
            <v>S</v>
          </cell>
          <cell r="J12">
            <v>25.56</v>
          </cell>
          <cell r="K12">
            <v>0</v>
          </cell>
        </row>
        <row r="13">
          <cell r="B13">
            <v>27.308333333333337</v>
          </cell>
          <cell r="C13">
            <v>32.4</v>
          </cell>
          <cell r="D13">
            <v>24.1</v>
          </cell>
          <cell r="E13">
            <v>78.666666666666671</v>
          </cell>
          <cell r="F13">
            <v>92</v>
          </cell>
          <cell r="G13">
            <v>54</v>
          </cell>
          <cell r="H13">
            <v>13.32</v>
          </cell>
          <cell r="I13" t="str">
            <v>S</v>
          </cell>
          <cell r="J13">
            <v>33.119999999999997</v>
          </cell>
          <cell r="K13">
            <v>0.2</v>
          </cell>
        </row>
        <row r="14">
          <cell r="B14">
            <v>28.733333333333334</v>
          </cell>
          <cell r="C14">
            <v>34.5</v>
          </cell>
          <cell r="D14">
            <v>24.1</v>
          </cell>
          <cell r="E14">
            <v>72.416666666666671</v>
          </cell>
          <cell r="F14">
            <v>93</v>
          </cell>
          <cell r="G14">
            <v>50</v>
          </cell>
          <cell r="H14">
            <v>12.24</v>
          </cell>
          <cell r="I14" t="str">
            <v>SO</v>
          </cell>
          <cell r="J14">
            <v>30.96</v>
          </cell>
          <cell r="K14">
            <v>0</v>
          </cell>
        </row>
        <row r="15">
          <cell r="B15">
            <v>27.337500000000002</v>
          </cell>
          <cell r="C15">
            <v>34.6</v>
          </cell>
          <cell r="D15">
            <v>24.2</v>
          </cell>
          <cell r="E15">
            <v>81.5</v>
          </cell>
          <cell r="F15">
            <v>92</v>
          </cell>
          <cell r="G15">
            <v>52</v>
          </cell>
          <cell r="H15">
            <v>12.24</v>
          </cell>
          <cell r="I15" t="str">
            <v>SO</v>
          </cell>
          <cell r="J15">
            <v>45.72</v>
          </cell>
          <cell r="K15">
            <v>4.8</v>
          </cell>
        </row>
        <row r="16">
          <cell r="B16">
            <v>26.704166666666666</v>
          </cell>
          <cell r="C16">
            <v>34</v>
          </cell>
          <cell r="D16">
            <v>23.3</v>
          </cell>
          <cell r="E16">
            <v>80.791666666666671</v>
          </cell>
          <cell r="F16">
            <v>94</v>
          </cell>
          <cell r="G16">
            <v>52</v>
          </cell>
          <cell r="H16">
            <v>15.840000000000002</v>
          </cell>
          <cell r="I16" t="str">
            <v>S</v>
          </cell>
          <cell r="J16">
            <v>29.880000000000003</v>
          </cell>
          <cell r="K16">
            <v>0</v>
          </cell>
        </row>
        <row r="17">
          <cell r="B17">
            <v>26.116666666666671</v>
          </cell>
          <cell r="C17">
            <v>32.200000000000003</v>
          </cell>
          <cell r="D17">
            <v>23.1</v>
          </cell>
          <cell r="E17">
            <v>82.458333333333329</v>
          </cell>
          <cell r="F17">
            <v>97</v>
          </cell>
          <cell r="G17">
            <v>53</v>
          </cell>
          <cell r="H17">
            <v>12.24</v>
          </cell>
          <cell r="I17" t="str">
            <v>SO</v>
          </cell>
          <cell r="J17">
            <v>24.840000000000003</v>
          </cell>
          <cell r="K17">
            <v>0</v>
          </cell>
        </row>
        <row r="18">
          <cell r="B18">
            <v>25.850000000000005</v>
          </cell>
          <cell r="C18">
            <v>32.9</v>
          </cell>
          <cell r="D18">
            <v>22.9</v>
          </cell>
          <cell r="E18">
            <v>84.083333333333329</v>
          </cell>
          <cell r="F18">
            <v>97</v>
          </cell>
          <cell r="G18">
            <v>55</v>
          </cell>
          <cell r="H18">
            <v>11.16</v>
          </cell>
          <cell r="I18" t="str">
            <v>SO</v>
          </cell>
          <cell r="J18">
            <v>34.92</v>
          </cell>
          <cell r="K18">
            <v>0</v>
          </cell>
        </row>
        <row r="19">
          <cell r="B19">
            <v>28.312500000000004</v>
          </cell>
          <cell r="C19">
            <v>35</v>
          </cell>
          <cell r="D19">
            <v>23.3</v>
          </cell>
          <cell r="E19">
            <v>73.666666666666671</v>
          </cell>
          <cell r="F19">
            <v>96</v>
          </cell>
          <cell r="G19">
            <v>45</v>
          </cell>
          <cell r="H19">
            <v>15.120000000000001</v>
          </cell>
          <cell r="I19" t="str">
            <v>O</v>
          </cell>
          <cell r="J19">
            <v>36.72</v>
          </cell>
          <cell r="K19">
            <v>0</v>
          </cell>
        </row>
        <row r="20">
          <cell r="B20">
            <v>29.458333333333332</v>
          </cell>
          <cell r="C20">
            <v>35.9</v>
          </cell>
          <cell r="D20">
            <v>24.3</v>
          </cell>
          <cell r="E20">
            <v>69.875</v>
          </cell>
          <cell r="F20">
            <v>92</v>
          </cell>
          <cell r="G20">
            <v>44</v>
          </cell>
          <cell r="H20">
            <v>14.4</v>
          </cell>
          <cell r="I20" t="str">
            <v>S</v>
          </cell>
          <cell r="J20">
            <v>42.12</v>
          </cell>
          <cell r="K20">
            <v>0.2</v>
          </cell>
        </row>
        <row r="21">
          <cell r="B21">
            <v>27.079166666666669</v>
          </cell>
          <cell r="C21">
            <v>32.9</v>
          </cell>
          <cell r="D21">
            <v>22.7</v>
          </cell>
          <cell r="E21">
            <v>79.166666666666671</v>
          </cell>
          <cell r="F21">
            <v>98</v>
          </cell>
          <cell r="G21">
            <v>54</v>
          </cell>
          <cell r="H21">
            <v>9.3600000000000012</v>
          </cell>
          <cell r="I21" t="str">
            <v>NO</v>
          </cell>
          <cell r="J21">
            <v>22.68</v>
          </cell>
          <cell r="K21">
            <v>0</v>
          </cell>
        </row>
        <row r="22">
          <cell r="B22">
            <v>27.116666666666674</v>
          </cell>
          <cell r="C22">
            <v>32.200000000000003</v>
          </cell>
          <cell r="D22">
            <v>22.1</v>
          </cell>
          <cell r="E22">
            <v>71.208333333333329</v>
          </cell>
          <cell r="F22">
            <v>87</v>
          </cell>
          <cell r="G22">
            <v>51</v>
          </cell>
          <cell r="H22">
            <v>16.2</v>
          </cell>
          <cell r="I22" t="str">
            <v>O</v>
          </cell>
          <cell r="J22">
            <v>31.319999999999997</v>
          </cell>
          <cell r="K22">
            <v>0</v>
          </cell>
        </row>
        <row r="23">
          <cell r="B23">
            <v>27.454166666666666</v>
          </cell>
          <cell r="C23">
            <v>34.1</v>
          </cell>
          <cell r="D23">
            <v>22.1</v>
          </cell>
          <cell r="E23">
            <v>67</v>
          </cell>
          <cell r="F23">
            <v>90</v>
          </cell>
          <cell r="G23">
            <v>41</v>
          </cell>
          <cell r="H23">
            <v>13.68</v>
          </cell>
          <cell r="I23" t="str">
            <v>NO</v>
          </cell>
          <cell r="J23">
            <v>27</v>
          </cell>
          <cell r="K23">
            <v>0</v>
          </cell>
        </row>
        <row r="24">
          <cell r="B24">
            <v>27.925000000000001</v>
          </cell>
          <cell r="C24">
            <v>34.5</v>
          </cell>
          <cell r="D24">
            <v>21.5</v>
          </cell>
          <cell r="E24">
            <v>63.125</v>
          </cell>
          <cell r="F24">
            <v>90</v>
          </cell>
          <cell r="G24">
            <v>40</v>
          </cell>
          <cell r="H24">
            <v>10.08</v>
          </cell>
          <cell r="I24" t="str">
            <v>NO</v>
          </cell>
          <cell r="J24">
            <v>24.12</v>
          </cell>
          <cell r="K24">
            <v>0</v>
          </cell>
        </row>
        <row r="25">
          <cell r="B25">
            <v>27.837500000000002</v>
          </cell>
          <cell r="C25">
            <v>34</v>
          </cell>
          <cell r="D25">
            <v>21.7</v>
          </cell>
          <cell r="E25">
            <v>65.541666666666671</v>
          </cell>
          <cell r="F25">
            <v>90</v>
          </cell>
          <cell r="G25">
            <v>46</v>
          </cell>
          <cell r="H25">
            <v>19.079999999999998</v>
          </cell>
          <cell r="I25" t="str">
            <v>NO</v>
          </cell>
          <cell r="J25">
            <v>33.480000000000004</v>
          </cell>
          <cell r="K25">
            <v>0</v>
          </cell>
        </row>
        <row r="26">
          <cell r="B26">
            <v>25.883333333333336</v>
          </cell>
          <cell r="C26">
            <v>30.7</v>
          </cell>
          <cell r="D26">
            <v>21.9</v>
          </cell>
          <cell r="E26">
            <v>80.75</v>
          </cell>
          <cell r="F26">
            <v>98</v>
          </cell>
          <cell r="G26">
            <v>56</v>
          </cell>
          <cell r="H26">
            <v>11.520000000000001</v>
          </cell>
          <cell r="I26" t="str">
            <v>SO</v>
          </cell>
          <cell r="J26">
            <v>28.08</v>
          </cell>
          <cell r="K26">
            <v>0</v>
          </cell>
        </row>
        <row r="27">
          <cell r="B27">
            <v>22.704166666666669</v>
          </cell>
          <cell r="C27">
            <v>24.6</v>
          </cell>
          <cell r="D27">
            <v>21.3</v>
          </cell>
          <cell r="E27">
            <v>91.5</v>
          </cell>
          <cell r="F27">
            <v>98</v>
          </cell>
          <cell r="G27">
            <v>79</v>
          </cell>
          <cell r="H27">
            <v>17.28</v>
          </cell>
          <cell r="I27" t="str">
            <v>NO</v>
          </cell>
          <cell r="J27">
            <v>37.440000000000005</v>
          </cell>
          <cell r="K27">
            <v>0</v>
          </cell>
        </row>
        <row r="28">
          <cell r="B28">
            <v>24.666666666666668</v>
          </cell>
          <cell r="C28">
            <v>31.4</v>
          </cell>
          <cell r="D28">
            <v>21</v>
          </cell>
          <cell r="E28">
            <v>78.333333333333329</v>
          </cell>
          <cell r="F28">
            <v>97</v>
          </cell>
          <cell r="G28">
            <v>48</v>
          </cell>
          <cell r="H28">
            <v>9.7200000000000006</v>
          </cell>
          <cell r="I28" t="str">
            <v>N</v>
          </cell>
          <cell r="J28">
            <v>29.16</v>
          </cell>
          <cell r="K28">
            <v>0</v>
          </cell>
        </row>
        <row r="29">
          <cell r="B29">
            <v>25.833333333333332</v>
          </cell>
          <cell r="C29">
            <v>32.9</v>
          </cell>
          <cell r="D29">
            <v>19.399999999999999</v>
          </cell>
          <cell r="E29">
            <v>67.666666666666671</v>
          </cell>
          <cell r="F29">
            <v>95</v>
          </cell>
          <cell r="G29">
            <v>29</v>
          </cell>
          <cell r="H29">
            <v>7.5600000000000005</v>
          </cell>
          <cell r="I29" t="str">
            <v>SE</v>
          </cell>
          <cell r="J29">
            <v>20.16</v>
          </cell>
          <cell r="K29">
            <v>0</v>
          </cell>
        </row>
        <row r="30">
          <cell r="B30">
            <v>27.175000000000008</v>
          </cell>
          <cell r="C30">
            <v>33.6</v>
          </cell>
          <cell r="D30">
            <v>20.399999999999999</v>
          </cell>
          <cell r="E30">
            <v>64.208333333333329</v>
          </cell>
          <cell r="F30">
            <v>94</v>
          </cell>
          <cell r="G30">
            <v>34</v>
          </cell>
          <cell r="H30">
            <v>8.64</v>
          </cell>
          <cell r="I30" t="str">
            <v>SE</v>
          </cell>
          <cell r="J30">
            <v>23.040000000000003</v>
          </cell>
          <cell r="K30">
            <v>0</v>
          </cell>
        </row>
        <row r="31">
          <cell r="B31">
            <v>27.758333333333329</v>
          </cell>
          <cell r="C31">
            <v>35</v>
          </cell>
          <cell r="D31">
            <v>21.3</v>
          </cell>
          <cell r="E31">
            <v>63.541666666666664</v>
          </cell>
          <cell r="F31">
            <v>92</v>
          </cell>
          <cell r="G31">
            <v>36</v>
          </cell>
          <cell r="H31">
            <v>8.64</v>
          </cell>
          <cell r="I31" t="str">
            <v>S</v>
          </cell>
          <cell r="J31">
            <v>20.52</v>
          </cell>
          <cell r="K31">
            <v>0</v>
          </cell>
        </row>
        <row r="32">
          <cell r="B32">
            <v>28.341666666666665</v>
          </cell>
          <cell r="C32">
            <v>35.700000000000003</v>
          </cell>
          <cell r="D32">
            <v>22.1</v>
          </cell>
          <cell r="E32">
            <v>63.25</v>
          </cell>
          <cell r="F32">
            <v>92</v>
          </cell>
          <cell r="G32">
            <v>36</v>
          </cell>
          <cell r="H32">
            <v>12.6</v>
          </cell>
          <cell r="I32" t="str">
            <v>S</v>
          </cell>
          <cell r="J32">
            <v>33.119999999999997</v>
          </cell>
          <cell r="K32">
            <v>0</v>
          </cell>
        </row>
        <row r="33">
          <cell r="B33">
            <v>26.370833333333337</v>
          </cell>
          <cell r="C33">
            <v>32.6</v>
          </cell>
          <cell r="D33">
            <v>21.9</v>
          </cell>
          <cell r="E33">
            <v>75.916666666666671</v>
          </cell>
          <cell r="F33">
            <v>95</v>
          </cell>
          <cell r="G33">
            <v>55</v>
          </cell>
          <cell r="H33">
            <v>16.559999999999999</v>
          </cell>
          <cell r="I33" t="str">
            <v>S</v>
          </cell>
          <cell r="J33">
            <v>41.4</v>
          </cell>
          <cell r="K33">
            <v>0</v>
          </cell>
        </row>
        <row r="34">
          <cell r="B34">
            <v>22.958333333333339</v>
          </cell>
          <cell r="C34">
            <v>26.5</v>
          </cell>
          <cell r="D34">
            <v>21.9</v>
          </cell>
          <cell r="E34">
            <v>91.375</v>
          </cell>
          <cell r="F34">
            <v>97</v>
          </cell>
          <cell r="G34">
            <v>79</v>
          </cell>
          <cell r="H34">
            <v>13.68</v>
          </cell>
          <cell r="I34" t="str">
            <v>SO</v>
          </cell>
          <cell r="J34">
            <v>32.04</v>
          </cell>
          <cell r="K34">
            <v>0</v>
          </cell>
        </row>
        <row r="35">
          <cell r="B35">
            <v>24.108333333333334</v>
          </cell>
          <cell r="C35">
            <v>29</v>
          </cell>
          <cell r="D35">
            <v>20.6</v>
          </cell>
          <cell r="E35">
            <v>85</v>
          </cell>
          <cell r="F35">
            <v>98</v>
          </cell>
          <cell r="G35">
            <v>60</v>
          </cell>
          <cell r="H35">
            <v>6.84</v>
          </cell>
          <cell r="I35" t="str">
            <v>S</v>
          </cell>
          <cell r="J35">
            <v>17.64</v>
          </cell>
          <cell r="K35">
            <v>0</v>
          </cell>
        </row>
        <row r="36">
          <cell r="I36" t="str">
            <v>SO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28.842857142857145</v>
          </cell>
          <cell r="C5">
            <v>32.6</v>
          </cell>
          <cell r="D5">
            <v>23</v>
          </cell>
          <cell r="E5">
            <v>70.642857142857139</v>
          </cell>
          <cell r="F5">
            <v>95</v>
          </cell>
          <cell r="G5">
            <v>53</v>
          </cell>
          <cell r="H5">
            <v>20.88</v>
          </cell>
          <cell r="I5" t="str">
            <v>O</v>
          </cell>
          <cell r="J5">
            <v>55.800000000000004</v>
          </cell>
          <cell r="K5">
            <v>2.4</v>
          </cell>
        </row>
        <row r="6">
          <cell r="B6">
            <v>27.622222222222224</v>
          </cell>
          <cell r="C6">
            <v>31.6</v>
          </cell>
          <cell r="D6">
            <v>22</v>
          </cell>
          <cell r="E6">
            <v>67.166666666666671</v>
          </cell>
          <cell r="F6">
            <v>91</v>
          </cell>
          <cell r="G6">
            <v>44</v>
          </cell>
          <cell r="H6">
            <v>25.2</v>
          </cell>
          <cell r="I6" t="str">
            <v>SO</v>
          </cell>
          <cell r="J6">
            <v>45</v>
          </cell>
          <cell r="K6">
            <v>0</v>
          </cell>
        </row>
        <row r="7">
          <cell r="B7">
            <v>26.772222222222226</v>
          </cell>
          <cell r="C7">
            <v>32.200000000000003</v>
          </cell>
          <cell r="D7">
            <v>21.9</v>
          </cell>
          <cell r="E7">
            <v>71.833333333333329</v>
          </cell>
          <cell r="F7">
            <v>93</v>
          </cell>
          <cell r="G7">
            <v>48</v>
          </cell>
          <cell r="H7">
            <v>25.92</v>
          </cell>
          <cell r="I7" t="str">
            <v>S</v>
          </cell>
          <cell r="J7">
            <v>41.04</v>
          </cell>
          <cell r="K7">
            <v>0</v>
          </cell>
        </row>
        <row r="8">
          <cell r="B8">
            <v>25.188888888888886</v>
          </cell>
          <cell r="C8">
            <v>30.9</v>
          </cell>
          <cell r="D8">
            <v>22</v>
          </cell>
          <cell r="E8">
            <v>81.722222222222229</v>
          </cell>
          <cell r="F8">
            <v>96</v>
          </cell>
          <cell r="G8">
            <v>57</v>
          </cell>
          <cell r="H8">
            <v>18</v>
          </cell>
          <cell r="I8" t="str">
            <v>SE</v>
          </cell>
          <cell r="J8">
            <v>42.480000000000004</v>
          </cell>
          <cell r="K8">
            <v>7.2</v>
          </cell>
        </row>
        <row r="9">
          <cell r="B9">
            <v>27.177777777777781</v>
          </cell>
          <cell r="C9">
            <v>31.5</v>
          </cell>
          <cell r="D9">
            <v>21.4</v>
          </cell>
          <cell r="E9">
            <v>73.166666666666671</v>
          </cell>
          <cell r="F9">
            <v>98</v>
          </cell>
          <cell r="G9">
            <v>48</v>
          </cell>
          <cell r="H9">
            <v>15.120000000000001</v>
          </cell>
          <cell r="I9" t="str">
            <v>NE</v>
          </cell>
          <cell r="J9">
            <v>26.64</v>
          </cell>
          <cell r="K9">
            <v>0.2</v>
          </cell>
        </row>
        <row r="10">
          <cell r="B10">
            <v>28.288235294117648</v>
          </cell>
          <cell r="C10">
            <v>32.6</v>
          </cell>
          <cell r="D10">
            <v>20.3</v>
          </cell>
          <cell r="E10">
            <v>69.470588235294116</v>
          </cell>
          <cell r="F10">
            <v>97</v>
          </cell>
          <cell r="G10">
            <v>50</v>
          </cell>
          <cell r="H10">
            <v>24.840000000000003</v>
          </cell>
          <cell r="I10" t="str">
            <v>N</v>
          </cell>
          <cell r="J10">
            <v>42.480000000000004</v>
          </cell>
          <cell r="K10">
            <v>0</v>
          </cell>
        </row>
        <row r="11">
          <cell r="B11">
            <v>23.664285714285718</v>
          </cell>
          <cell r="C11">
            <v>27.8</v>
          </cell>
          <cell r="D11">
            <v>20.9</v>
          </cell>
          <cell r="E11">
            <v>87.214285714285708</v>
          </cell>
          <cell r="F11">
            <v>97</v>
          </cell>
          <cell r="G11">
            <v>71</v>
          </cell>
          <cell r="H11">
            <v>13.68</v>
          </cell>
          <cell r="I11" t="str">
            <v>N</v>
          </cell>
          <cell r="J11">
            <v>24.48</v>
          </cell>
          <cell r="K11">
            <v>1.2</v>
          </cell>
        </row>
        <row r="12">
          <cell r="B12">
            <v>24.788235294117644</v>
          </cell>
          <cell r="C12">
            <v>28.8</v>
          </cell>
          <cell r="D12">
            <v>20.2</v>
          </cell>
          <cell r="E12">
            <v>87.235294117647058</v>
          </cell>
          <cell r="F12">
            <v>98</v>
          </cell>
          <cell r="G12">
            <v>70</v>
          </cell>
          <cell r="H12">
            <v>21.240000000000002</v>
          </cell>
          <cell r="I12" t="str">
            <v>N</v>
          </cell>
          <cell r="J12">
            <v>44.28</v>
          </cell>
          <cell r="K12">
            <v>4.2</v>
          </cell>
        </row>
        <row r="13">
          <cell r="B13">
            <v>26.852941176470583</v>
          </cell>
          <cell r="C13">
            <v>31.2</v>
          </cell>
          <cell r="D13">
            <v>23.1</v>
          </cell>
          <cell r="E13">
            <v>81.411764705882348</v>
          </cell>
          <cell r="F13">
            <v>96</v>
          </cell>
          <cell r="G13">
            <v>59</v>
          </cell>
          <cell r="H13">
            <v>21.96</v>
          </cell>
          <cell r="I13" t="str">
            <v>N</v>
          </cell>
          <cell r="J13">
            <v>36.36</v>
          </cell>
          <cell r="K13">
            <v>0</v>
          </cell>
        </row>
        <row r="14">
          <cell r="B14">
            <v>28.238888888888891</v>
          </cell>
          <cell r="C14">
            <v>33.5</v>
          </cell>
          <cell r="D14">
            <v>22.9</v>
          </cell>
          <cell r="E14">
            <v>77.277777777777771</v>
          </cell>
          <cell r="F14">
            <v>95</v>
          </cell>
          <cell r="G14">
            <v>58</v>
          </cell>
          <cell r="H14">
            <v>25.92</v>
          </cell>
          <cell r="I14" t="str">
            <v>N</v>
          </cell>
          <cell r="J14">
            <v>38.159999999999997</v>
          </cell>
          <cell r="K14">
            <v>0</v>
          </cell>
        </row>
        <row r="15">
          <cell r="B15">
            <v>27.894444444444446</v>
          </cell>
          <cell r="C15">
            <v>33.5</v>
          </cell>
          <cell r="D15">
            <v>23.1</v>
          </cell>
          <cell r="E15">
            <v>78.722222222222229</v>
          </cell>
          <cell r="F15">
            <v>97</v>
          </cell>
          <cell r="G15">
            <v>56</v>
          </cell>
          <cell r="H15">
            <v>18.720000000000002</v>
          </cell>
          <cell r="I15" t="str">
            <v>NO</v>
          </cell>
          <cell r="J15">
            <v>52.56</v>
          </cell>
          <cell r="K15">
            <v>0.4</v>
          </cell>
        </row>
        <row r="16">
          <cell r="B16">
            <v>28.088888888888889</v>
          </cell>
          <cell r="C16">
            <v>34</v>
          </cell>
          <cell r="D16">
            <v>23.3</v>
          </cell>
          <cell r="E16">
            <v>78.944444444444443</v>
          </cell>
          <cell r="F16">
            <v>98</v>
          </cell>
          <cell r="G16">
            <v>53</v>
          </cell>
          <cell r="H16">
            <v>18.36</v>
          </cell>
          <cell r="I16" t="str">
            <v>N</v>
          </cell>
          <cell r="J16">
            <v>33.480000000000004</v>
          </cell>
          <cell r="K16">
            <v>0.2</v>
          </cell>
        </row>
        <row r="17">
          <cell r="B17">
            <v>26.25</v>
          </cell>
          <cell r="C17">
            <v>30.5</v>
          </cell>
          <cell r="D17">
            <v>21.8</v>
          </cell>
          <cell r="E17">
            <v>84.166666666666671</v>
          </cell>
          <cell r="F17">
            <v>98</v>
          </cell>
          <cell r="G17">
            <v>62</v>
          </cell>
          <cell r="H17">
            <v>21.6</v>
          </cell>
          <cell r="I17" t="str">
            <v>N</v>
          </cell>
          <cell r="J17">
            <v>34.92</v>
          </cell>
          <cell r="K17">
            <v>0.6</v>
          </cell>
        </row>
        <row r="18">
          <cell r="B18">
            <v>26.211111111111116</v>
          </cell>
          <cell r="C18">
            <v>31.8</v>
          </cell>
          <cell r="D18">
            <v>22.6</v>
          </cell>
          <cell r="E18">
            <v>82.833333333333329</v>
          </cell>
          <cell r="F18">
            <v>98</v>
          </cell>
          <cell r="G18">
            <v>59</v>
          </cell>
          <cell r="H18">
            <v>17.28</v>
          </cell>
          <cell r="I18" t="str">
            <v>N</v>
          </cell>
          <cell r="J18">
            <v>48.6</v>
          </cell>
          <cell r="K18">
            <v>0.2</v>
          </cell>
        </row>
        <row r="19">
          <cell r="B19">
            <v>28.357894736842102</v>
          </cell>
          <cell r="C19">
            <v>33.9</v>
          </cell>
          <cell r="D19">
            <v>22.3</v>
          </cell>
          <cell r="E19">
            <v>76.15789473684211</v>
          </cell>
          <cell r="F19">
            <v>97</v>
          </cell>
          <cell r="G19">
            <v>50</v>
          </cell>
          <cell r="H19">
            <v>22.68</v>
          </cell>
          <cell r="I19" t="str">
            <v>N</v>
          </cell>
          <cell r="J19">
            <v>37.440000000000005</v>
          </cell>
          <cell r="K19">
            <v>0</v>
          </cell>
        </row>
        <row r="20">
          <cell r="B20">
            <v>29.283333333333328</v>
          </cell>
          <cell r="C20">
            <v>35.4</v>
          </cell>
          <cell r="D20">
            <v>23.5</v>
          </cell>
          <cell r="E20">
            <v>70.611111111111114</v>
          </cell>
          <cell r="F20">
            <v>92</v>
          </cell>
          <cell r="G20">
            <v>46</v>
          </cell>
          <cell r="H20">
            <v>24.48</v>
          </cell>
          <cell r="I20" t="str">
            <v>NO</v>
          </cell>
          <cell r="J20">
            <v>66.239999999999995</v>
          </cell>
          <cell r="K20">
            <v>7.6000000000000005</v>
          </cell>
        </row>
        <row r="21">
          <cell r="B21">
            <v>27.311111111111114</v>
          </cell>
          <cell r="C21">
            <v>32</v>
          </cell>
          <cell r="D21">
            <v>22.4</v>
          </cell>
          <cell r="E21">
            <v>79.944444444444443</v>
          </cell>
          <cell r="F21">
            <v>97</v>
          </cell>
          <cell r="G21">
            <v>56</v>
          </cell>
          <cell r="H21">
            <v>13.68</v>
          </cell>
          <cell r="I21" t="str">
            <v>SE</v>
          </cell>
          <cell r="J21">
            <v>23.759999999999998</v>
          </cell>
          <cell r="K21">
            <v>0.2</v>
          </cell>
        </row>
        <row r="22">
          <cell r="B22">
            <v>26.38421052631579</v>
          </cell>
          <cell r="C22">
            <v>30.2</v>
          </cell>
          <cell r="D22">
            <v>22</v>
          </cell>
          <cell r="E22">
            <v>81.05263157894737</v>
          </cell>
          <cell r="F22">
            <v>94</v>
          </cell>
          <cell r="G22">
            <v>66</v>
          </cell>
          <cell r="H22">
            <v>20.52</v>
          </cell>
          <cell r="I22" t="str">
            <v>L</v>
          </cell>
          <cell r="J22">
            <v>32.76</v>
          </cell>
          <cell r="K22">
            <v>0</v>
          </cell>
        </row>
        <row r="23">
          <cell r="B23">
            <v>27.558823529411761</v>
          </cell>
          <cell r="C23">
            <v>32.6</v>
          </cell>
          <cell r="D23">
            <v>21.5</v>
          </cell>
          <cell r="E23">
            <v>71.294117647058826</v>
          </cell>
          <cell r="F23">
            <v>93</v>
          </cell>
          <cell r="G23">
            <v>45</v>
          </cell>
          <cell r="H23">
            <v>16.2</v>
          </cell>
          <cell r="I23" t="str">
            <v>SE</v>
          </cell>
          <cell r="J23">
            <v>27.720000000000002</v>
          </cell>
          <cell r="K23">
            <v>0</v>
          </cell>
        </row>
        <row r="24">
          <cell r="B24">
            <v>28.238888888888887</v>
          </cell>
          <cell r="C24">
            <v>33.6</v>
          </cell>
          <cell r="D24">
            <v>20.399999999999999</v>
          </cell>
          <cell r="E24">
            <v>66.444444444444443</v>
          </cell>
          <cell r="F24">
            <v>91</v>
          </cell>
          <cell r="G24">
            <v>45</v>
          </cell>
          <cell r="H24">
            <v>18</v>
          </cell>
          <cell r="I24" t="str">
            <v>NE</v>
          </cell>
          <cell r="J24">
            <v>41.04</v>
          </cell>
          <cell r="K24">
            <v>0</v>
          </cell>
        </row>
        <row r="25">
          <cell r="B25">
            <v>28.144444444444442</v>
          </cell>
          <cell r="C25">
            <v>33.799999999999997</v>
          </cell>
          <cell r="D25">
            <v>21.3</v>
          </cell>
          <cell r="E25">
            <v>70.222222222222229</v>
          </cell>
          <cell r="F25">
            <v>87</v>
          </cell>
          <cell r="G25">
            <v>51</v>
          </cell>
          <cell r="H25">
            <v>20.52</v>
          </cell>
          <cell r="I25" t="str">
            <v>L</v>
          </cell>
          <cell r="J25">
            <v>34.200000000000003</v>
          </cell>
          <cell r="K25">
            <v>0</v>
          </cell>
        </row>
        <row r="26">
          <cell r="B26">
            <v>25.588888888888892</v>
          </cell>
          <cell r="C26">
            <v>28.7</v>
          </cell>
          <cell r="D26">
            <v>21.9</v>
          </cell>
          <cell r="E26">
            <v>84.166666666666671</v>
          </cell>
          <cell r="F26">
            <v>98</v>
          </cell>
          <cell r="G26">
            <v>69</v>
          </cell>
          <cell r="H26">
            <v>17.64</v>
          </cell>
          <cell r="I26" t="str">
            <v>N</v>
          </cell>
          <cell r="J26">
            <v>48.96</v>
          </cell>
          <cell r="K26">
            <v>8.9999999999999982</v>
          </cell>
        </row>
        <row r="27">
          <cell r="B27">
            <v>22.599999999999998</v>
          </cell>
          <cell r="C27">
            <v>24.2</v>
          </cell>
          <cell r="D27">
            <v>20.9</v>
          </cell>
          <cell r="E27">
            <v>92.82352941176471</v>
          </cell>
          <cell r="F27">
            <v>98</v>
          </cell>
          <cell r="G27">
            <v>86</v>
          </cell>
          <cell r="H27">
            <v>21.6</v>
          </cell>
          <cell r="I27" t="str">
            <v>SE</v>
          </cell>
          <cell r="J27">
            <v>36.72</v>
          </cell>
          <cell r="K27">
            <v>0.6</v>
          </cell>
        </row>
        <row r="28">
          <cell r="B28">
            <v>24.937500000000004</v>
          </cell>
          <cell r="C28">
            <v>29.4</v>
          </cell>
          <cell r="D28">
            <v>20.100000000000001</v>
          </cell>
          <cell r="E28">
            <v>77</v>
          </cell>
          <cell r="F28">
            <v>97</v>
          </cell>
          <cell r="G28">
            <v>56</v>
          </cell>
          <cell r="H28">
            <v>18</v>
          </cell>
          <cell r="I28" t="str">
            <v>S</v>
          </cell>
          <cell r="J28">
            <v>34.200000000000003</v>
          </cell>
          <cell r="K28">
            <v>1</v>
          </cell>
        </row>
        <row r="29">
          <cell r="B29">
            <v>26.568421052631578</v>
          </cell>
          <cell r="C29">
            <v>32</v>
          </cell>
          <cell r="D29">
            <v>19.7</v>
          </cell>
          <cell r="E29">
            <v>65.21052631578948</v>
          </cell>
          <cell r="F29">
            <v>88</v>
          </cell>
          <cell r="G29">
            <v>30</v>
          </cell>
          <cell r="H29">
            <v>11.520000000000001</v>
          </cell>
          <cell r="I29" t="str">
            <v>S</v>
          </cell>
          <cell r="J29">
            <v>20.16</v>
          </cell>
          <cell r="K29">
            <v>0</v>
          </cell>
        </row>
        <row r="30">
          <cell r="B30">
            <v>27.031578947368416</v>
          </cell>
          <cell r="C30">
            <v>32.5</v>
          </cell>
          <cell r="D30">
            <v>20.100000000000001</v>
          </cell>
          <cell r="E30">
            <v>69.05263157894737</v>
          </cell>
          <cell r="F30">
            <v>89</v>
          </cell>
          <cell r="G30">
            <v>44</v>
          </cell>
          <cell r="H30">
            <v>12.24</v>
          </cell>
          <cell r="I30" t="str">
            <v>L</v>
          </cell>
          <cell r="J30">
            <v>22.68</v>
          </cell>
          <cell r="K30">
            <v>0</v>
          </cell>
        </row>
        <row r="31">
          <cell r="B31">
            <v>27.433333333333334</v>
          </cell>
          <cell r="C31">
            <v>33.200000000000003</v>
          </cell>
          <cell r="D31">
            <v>21.3</v>
          </cell>
          <cell r="E31">
            <v>66.444444444444443</v>
          </cell>
          <cell r="F31">
            <v>85</v>
          </cell>
          <cell r="G31">
            <v>46</v>
          </cell>
          <cell r="H31">
            <v>20.16</v>
          </cell>
          <cell r="I31" t="str">
            <v>L</v>
          </cell>
          <cell r="J31">
            <v>34.92</v>
          </cell>
          <cell r="K31">
            <v>0</v>
          </cell>
        </row>
        <row r="32">
          <cell r="B32">
            <v>27.900000000000002</v>
          </cell>
          <cell r="C32">
            <v>33.200000000000003</v>
          </cell>
          <cell r="D32">
            <v>23</v>
          </cell>
          <cell r="E32">
            <v>67.666666666666671</v>
          </cell>
          <cell r="F32">
            <v>84</v>
          </cell>
          <cell r="G32">
            <v>49</v>
          </cell>
          <cell r="H32">
            <v>21.6</v>
          </cell>
          <cell r="I32" t="str">
            <v>N</v>
          </cell>
          <cell r="J32">
            <v>35.64</v>
          </cell>
          <cell r="K32">
            <v>0</v>
          </cell>
        </row>
        <row r="33">
          <cell r="B33">
            <v>25.829411764705885</v>
          </cell>
          <cell r="C33">
            <v>30.1</v>
          </cell>
          <cell r="D33">
            <v>22.2</v>
          </cell>
          <cell r="E33">
            <v>81.470588235294116</v>
          </cell>
          <cell r="F33">
            <v>95</v>
          </cell>
          <cell r="G33">
            <v>62</v>
          </cell>
          <cell r="H33">
            <v>25.2</v>
          </cell>
          <cell r="I33" t="str">
            <v>N</v>
          </cell>
          <cell r="J33">
            <v>40.32</v>
          </cell>
          <cell r="K33">
            <v>0.8</v>
          </cell>
        </row>
        <row r="34">
          <cell r="B34">
            <v>22.322222222222226</v>
          </cell>
          <cell r="C34">
            <v>26.5</v>
          </cell>
          <cell r="D34">
            <v>20.2</v>
          </cell>
          <cell r="E34">
            <v>93.055555555555557</v>
          </cell>
          <cell r="F34">
            <v>99</v>
          </cell>
          <cell r="G34">
            <v>77</v>
          </cell>
          <cell r="H34">
            <v>29.52</v>
          </cell>
          <cell r="I34" t="str">
            <v>N</v>
          </cell>
          <cell r="J34">
            <v>54.72</v>
          </cell>
          <cell r="K34">
            <v>13</v>
          </cell>
        </row>
        <row r="35">
          <cell r="B35">
            <v>24.200000000000003</v>
          </cell>
          <cell r="C35">
            <v>27.3</v>
          </cell>
          <cell r="D35">
            <v>20.8</v>
          </cell>
          <cell r="E35">
            <v>85.4</v>
          </cell>
          <cell r="F35">
            <v>98</v>
          </cell>
          <cell r="G35">
            <v>71</v>
          </cell>
          <cell r="H35">
            <v>14.4</v>
          </cell>
          <cell r="I35" t="str">
            <v>N</v>
          </cell>
          <cell r="J35">
            <v>23.400000000000002</v>
          </cell>
          <cell r="K35">
            <v>1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25.970833333333331</v>
          </cell>
          <cell r="C5">
            <v>32.4</v>
          </cell>
          <cell r="D5">
            <v>23.2</v>
          </cell>
          <cell r="E5">
            <v>85.375</v>
          </cell>
          <cell r="F5">
            <v>95</v>
          </cell>
          <cell r="G5">
            <v>56</v>
          </cell>
          <cell r="H5">
            <v>9.7200000000000006</v>
          </cell>
          <cell r="I5" t="str">
            <v>NE</v>
          </cell>
          <cell r="J5">
            <v>37.440000000000005</v>
          </cell>
          <cell r="K5">
            <v>4.6000000000000005</v>
          </cell>
        </row>
        <row r="6">
          <cell r="B6">
            <v>28.266666666666669</v>
          </cell>
          <cell r="C6">
            <v>34.799999999999997</v>
          </cell>
          <cell r="D6">
            <v>23.6</v>
          </cell>
          <cell r="E6">
            <v>75.166666666666671</v>
          </cell>
          <cell r="F6">
            <v>93</v>
          </cell>
          <cell r="G6">
            <v>44</v>
          </cell>
          <cell r="H6">
            <v>9.3600000000000012</v>
          </cell>
          <cell r="I6" t="str">
            <v>SO</v>
          </cell>
          <cell r="J6">
            <v>21.96</v>
          </cell>
          <cell r="K6">
            <v>0</v>
          </cell>
        </row>
        <row r="7">
          <cell r="B7">
            <v>28.533333333333335</v>
          </cell>
          <cell r="C7">
            <v>34.299999999999997</v>
          </cell>
          <cell r="D7">
            <v>23.2</v>
          </cell>
          <cell r="E7">
            <v>67.375</v>
          </cell>
          <cell r="F7">
            <v>92</v>
          </cell>
          <cell r="G7">
            <v>32</v>
          </cell>
          <cell r="H7">
            <v>0</v>
          </cell>
          <cell r="I7" t="str">
            <v>O</v>
          </cell>
          <cell r="J7">
            <v>15.48</v>
          </cell>
          <cell r="K7">
            <v>0</v>
          </cell>
        </row>
        <row r="8">
          <cell r="B8">
            <v>28.141666666666666</v>
          </cell>
          <cell r="C8">
            <v>33.4</v>
          </cell>
          <cell r="D8">
            <v>23.2</v>
          </cell>
          <cell r="E8">
            <v>68.125</v>
          </cell>
          <cell r="F8">
            <v>89</v>
          </cell>
          <cell r="G8">
            <v>46</v>
          </cell>
          <cell r="H8">
            <v>0</v>
          </cell>
          <cell r="I8" t="str">
            <v>SO</v>
          </cell>
          <cell r="J8">
            <v>8.64</v>
          </cell>
          <cell r="K8">
            <v>0</v>
          </cell>
        </row>
        <row r="9">
          <cell r="B9">
            <v>28.283333333333342</v>
          </cell>
          <cell r="C9">
            <v>35.1</v>
          </cell>
          <cell r="D9">
            <v>22.3</v>
          </cell>
          <cell r="E9">
            <v>66.791666666666671</v>
          </cell>
          <cell r="F9">
            <v>93</v>
          </cell>
          <cell r="G9">
            <v>30</v>
          </cell>
          <cell r="H9">
            <v>0</v>
          </cell>
          <cell r="I9" t="str">
            <v>S</v>
          </cell>
          <cell r="J9">
            <v>0</v>
          </cell>
          <cell r="K9">
            <v>0</v>
          </cell>
        </row>
        <row r="10">
          <cell r="B10">
            <v>28.158333333333335</v>
          </cell>
          <cell r="C10">
            <v>32.799999999999997</v>
          </cell>
          <cell r="D10">
            <v>23</v>
          </cell>
          <cell r="E10">
            <v>69.708333333333329</v>
          </cell>
          <cell r="F10">
            <v>91</v>
          </cell>
          <cell r="G10">
            <v>53</v>
          </cell>
          <cell r="H10">
            <v>1.08</v>
          </cell>
          <cell r="I10" t="str">
            <v>N</v>
          </cell>
          <cell r="J10">
            <v>26.64</v>
          </cell>
          <cell r="K10">
            <v>0</v>
          </cell>
        </row>
        <row r="11">
          <cell r="B11">
            <v>24.637500000000006</v>
          </cell>
          <cell r="C11">
            <v>28.4</v>
          </cell>
          <cell r="D11">
            <v>21.9</v>
          </cell>
          <cell r="E11">
            <v>89.125</v>
          </cell>
          <cell r="F11">
            <v>93</v>
          </cell>
          <cell r="G11">
            <v>68</v>
          </cell>
          <cell r="H11">
            <v>8.2799999999999994</v>
          </cell>
          <cell r="I11" t="str">
            <v>N</v>
          </cell>
          <cell r="J11">
            <v>37.080000000000005</v>
          </cell>
          <cell r="K11">
            <v>11.200000000000001</v>
          </cell>
        </row>
        <row r="12">
          <cell r="B12">
            <v>24.824999999999999</v>
          </cell>
          <cell r="C12">
            <v>30</v>
          </cell>
          <cell r="D12">
            <v>22.3</v>
          </cell>
          <cell r="E12">
            <v>87.291666666666671</v>
          </cell>
          <cell r="F12">
            <v>94</v>
          </cell>
          <cell r="G12">
            <v>67</v>
          </cell>
          <cell r="H12">
            <v>9.7200000000000006</v>
          </cell>
          <cell r="I12" t="str">
            <v>NE</v>
          </cell>
          <cell r="J12">
            <v>24.48</v>
          </cell>
          <cell r="K12">
            <v>1.6</v>
          </cell>
        </row>
        <row r="13">
          <cell r="B13">
            <v>27.637499999999992</v>
          </cell>
          <cell r="C13">
            <v>32.799999999999997</v>
          </cell>
          <cell r="D13">
            <v>23.9</v>
          </cell>
          <cell r="E13">
            <v>79.416666666666671</v>
          </cell>
          <cell r="F13">
            <v>94</v>
          </cell>
          <cell r="G13">
            <v>57</v>
          </cell>
          <cell r="H13">
            <v>12.6</v>
          </cell>
          <cell r="I13" t="str">
            <v>N</v>
          </cell>
          <cell r="J13">
            <v>30.240000000000002</v>
          </cell>
          <cell r="K13">
            <v>1</v>
          </cell>
        </row>
        <row r="14">
          <cell r="B14">
            <v>29.645833333333332</v>
          </cell>
          <cell r="C14">
            <v>34.799999999999997</v>
          </cell>
          <cell r="D14">
            <v>25.5</v>
          </cell>
          <cell r="E14">
            <v>70.083333333333329</v>
          </cell>
          <cell r="F14">
            <v>89</v>
          </cell>
          <cell r="G14">
            <v>46</v>
          </cell>
          <cell r="H14">
            <v>0.36000000000000004</v>
          </cell>
          <cell r="I14" t="str">
            <v>N</v>
          </cell>
          <cell r="J14">
            <v>26.64</v>
          </cell>
          <cell r="K14">
            <v>0</v>
          </cell>
        </row>
        <row r="15">
          <cell r="B15">
            <v>29.541666666666657</v>
          </cell>
          <cell r="C15">
            <v>35.4</v>
          </cell>
          <cell r="D15">
            <v>24.4</v>
          </cell>
          <cell r="E15">
            <v>70.666666666666671</v>
          </cell>
          <cell r="F15">
            <v>92</v>
          </cell>
          <cell r="G15">
            <v>42</v>
          </cell>
          <cell r="H15">
            <v>0</v>
          </cell>
          <cell r="I15" t="str">
            <v>N</v>
          </cell>
          <cell r="J15">
            <v>18.720000000000002</v>
          </cell>
          <cell r="K15">
            <v>0</v>
          </cell>
        </row>
        <row r="16">
          <cell r="B16">
            <v>28.8125</v>
          </cell>
          <cell r="C16">
            <v>34.5</v>
          </cell>
          <cell r="D16">
            <v>25.9</v>
          </cell>
          <cell r="E16">
            <v>77.416666666666671</v>
          </cell>
          <cell r="F16">
            <v>90</v>
          </cell>
          <cell r="G16">
            <v>50</v>
          </cell>
          <cell r="H16">
            <v>5.04</v>
          </cell>
          <cell r="I16" t="str">
            <v>NE</v>
          </cell>
          <cell r="J16">
            <v>34.56</v>
          </cell>
          <cell r="K16">
            <v>0.2</v>
          </cell>
        </row>
        <row r="17">
          <cell r="B17">
            <v>26.504166666666663</v>
          </cell>
          <cell r="C17">
            <v>31.2</v>
          </cell>
          <cell r="D17">
            <v>22.9</v>
          </cell>
          <cell r="E17">
            <v>85</v>
          </cell>
          <cell r="F17">
            <v>95</v>
          </cell>
          <cell r="G17">
            <v>62</v>
          </cell>
          <cell r="H17">
            <v>0</v>
          </cell>
          <cell r="I17" t="str">
            <v>O</v>
          </cell>
          <cell r="J17">
            <v>0</v>
          </cell>
          <cell r="K17">
            <v>120.8</v>
          </cell>
        </row>
        <row r="18">
          <cell r="B18">
            <v>28.154166666666665</v>
          </cell>
          <cell r="C18">
            <v>34.5</v>
          </cell>
          <cell r="D18">
            <v>23.6</v>
          </cell>
          <cell r="E18">
            <v>74.833333333333329</v>
          </cell>
          <cell r="F18">
            <v>92</v>
          </cell>
          <cell r="G18">
            <v>46</v>
          </cell>
          <cell r="H18">
            <v>0</v>
          </cell>
          <cell r="I18" t="str">
            <v>N</v>
          </cell>
          <cell r="J18">
            <v>18.36</v>
          </cell>
          <cell r="K18">
            <v>0</v>
          </cell>
        </row>
        <row r="19">
          <cell r="B19">
            <v>29.554166666666664</v>
          </cell>
          <cell r="C19">
            <v>35.4</v>
          </cell>
          <cell r="D19">
            <v>24.8</v>
          </cell>
          <cell r="E19">
            <v>73.208333333333329</v>
          </cell>
          <cell r="F19">
            <v>93</v>
          </cell>
          <cell r="G19">
            <v>44</v>
          </cell>
          <cell r="H19">
            <v>0</v>
          </cell>
          <cell r="I19" t="str">
            <v>N</v>
          </cell>
          <cell r="J19">
            <v>17.28</v>
          </cell>
          <cell r="K19">
            <v>0</v>
          </cell>
        </row>
        <row r="20">
          <cell r="B20">
            <v>30.566666666666666</v>
          </cell>
          <cell r="C20">
            <v>37.299999999999997</v>
          </cell>
          <cell r="D20">
            <v>25</v>
          </cell>
          <cell r="E20">
            <v>70.333333333333329</v>
          </cell>
          <cell r="F20">
            <v>93</v>
          </cell>
          <cell r="G20">
            <v>39</v>
          </cell>
          <cell r="H20">
            <v>0.36000000000000004</v>
          </cell>
          <cell r="I20" t="str">
            <v>S</v>
          </cell>
          <cell r="J20">
            <v>36.72</v>
          </cell>
          <cell r="K20">
            <v>0</v>
          </cell>
        </row>
        <row r="21">
          <cell r="B21">
            <v>30.366666666666671</v>
          </cell>
          <cell r="C21">
            <v>35.700000000000003</v>
          </cell>
          <cell r="D21">
            <v>26.2</v>
          </cell>
          <cell r="E21">
            <v>70.541666666666671</v>
          </cell>
          <cell r="F21">
            <v>87</v>
          </cell>
          <cell r="G21">
            <v>49</v>
          </cell>
          <cell r="H21">
            <v>0</v>
          </cell>
          <cell r="I21" t="str">
            <v>SO</v>
          </cell>
          <cell r="J21">
            <v>19.440000000000001</v>
          </cell>
          <cell r="K21">
            <v>0</v>
          </cell>
        </row>
        <row r="22">
          <cell r="B22">
            <v>29.070833333333336</v>
          </cell>
          <cell r="C22">
            <v>35.700000000000003</v>
          </cell>
          <cell r="D22">
            <v>24.8</v>
          </cell>
          <cell r="E22">
            <v>73.458333333333329</v>
          </cell>
          <cell r="F22">
            <v>92</v>
          </cell>
          <cell r="G22">
            <v>46</v>
          </cell>
          <cell r="H22">
            <v>0.36000000000000004</v>
          </cell>
          <cell r="I22" t="str">
            <v>NE</v>
          </cell>
          <cell r="J22">
            <v>26.28</v>
          </cell>
          <cell r="K22">
            <v>0</v>
          </cell>
        </row>
        <row r="23">
          <cell r="B23">
            <v>28.837500000000002</v>
          </cell>
          <cell r="C23">
            <v>36.5</v>
          </cell>
          <cell r="D23">
            <v>24</v>
          </cell>
          <cell r="E23">
            <v>73.791666666666671</v>
          </cell>
          <cell r="F23">
            <v>92</v>
          </cell>
          <cell r="G23">
            <v>45</v>
          </cell>
          <cell r="H23">
            <v>0.36000000000000004</v>
          </cell>
          <cell r="I23" t="str">
            <v>S</v>
          </cell>
          <cell r="J23">
            <v>28.08</v>
          </cell>
          <cell r="K23">
            <v>0.4</v>
          </cell>
        </row>
        <row r="24">
          <cell r="B24">
            <v>30.137499999999999</v>
          </cell>
          <cell r="C24">
            <v>37.1</v>
          </cell>
          <cell r="D24">
            <v>25.1</v>
          </cell>
          <cell r="E24">
            <v>69.25</v>
          </cell>
          <cell r="F24">
            <v>86</v>
          </cell>
          <cell r="G24">
            <v>41</v>
          </cell>
          <cell r="H24">
            <v>0</v>
          </cell>
          <cell r="I24" t="str">
            <v>S</v>
          </cell>
          <cell r="J24">
            <v>10.08</v>
          </cell>
          <cell r="K24">
            <v>0</v>
          </cell>
        </row>
        <row r="25">
          <cell r="B25">
            <v>27.25714285714286</v>
          </cell>
          <cell r="C25">
            <v>30.5</v>
          </cell>
          <cell r="D25">
            <v>25.9</v>
          </cell>
          <cell r="E25">
            <v>86.285714285714292</v>
          </cell>
          <cell r="F25">
            <v>90</v>
          </cell>
          <cell r="G25">
            <v>72</v>
          </cell>
          <cell r="H25">
            <v>0</v>
          </cell>
          <cell r="I25" t="str">
            <v>O</v>
          </cell>
          <cell r="J25">
            <v>0</v>
          </cell>
          <cell r="K25">
            <v>0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>
            <v>32.036363636363632</v>
          </cell>
          <cell r="C30">
            <v>35.1</v>
          </cell>
          <cell r="D30">
            <v>27.2</v>
          </cell>
          <cell r="E30">
            <v>51.545454545454547</v>
          </cell>
          <cell r="F30">
            <v>70</v>
          </cell>
          <cell r="G30">
            <v>39</v>
          </cell>
          <cell r="H30">
            <v>0</v>
          </cell>
          <cell r="I30" t="str">
            <v>SE</v>
          </cell>
          <cell r="J30">
            <v>0</v>
          </cell>
          <cell r="K30">
            <v>0</v>
          </cell>
        </row>
        <row r="31">
          <cell r="B31">
            <v>28.329166666666666</v>
          </cell>
          <cell r="C31">
            <v>35.5</v>
          </cell>
          <cell r="D31">
            <v>22.6</v>
          </cell>
          <cell r="E31">
            <v>69.416666666666671</v>
          </cell>
          <cell r="F31">
            <v>91</v>
          </cell>
          <cell r="G31">
            <v>43</v>
          </cell>
          <cell r="H31">
            <v>0.36000000000000004</v>
          </cell>
          <cell r="I31" t="str">
            <v>SO</v>
          </cell>
          <cell r="J31">
            <v>18.720000000000002</v>
          </cell>
          <cell r="K31">
            <v>0</v>
          </cell>
        </row>
        <row r="32">
          <cell r="B32">
            <v>27.599999999999998</v>
          </cell>
          <cell r="C32">
            <v>35.4</v>
          </cell>
          <cell r="D32">
            <v>23.1</v>
          </cell>
          <cell r="E32">
            <v>77.333333333333329</v>
          </cell>
          <cell r="F32">
            <v>93</v>
          </cell>
          <cell r="G32">
            <v>45</v>
          </cell>
          <cell r="H32">
            <v>1.4400000000000002</v>
          </cell>
          <cell r="I32" t="str">
            <v>SO</v>
          </cell>
          <cell r="J32">
            <v>35.28</v>
          </cell>
          <cell r="K32">
            <v>2.2000000000000002</v>
          </cell>
        </row>
        <row r="33">
          <cell r="B33">
            <v>26.691666666666666</v>
          </cell>
          <cell r="C33">
            <v>33.5</v>
          </cell>
          <cell r="D33">
            <v>23.4</v>
          </cell>
          <cell r="E33">
            <v>81.333333333333329</v>
          </cell>
          <cell r="F33">
            <v>93</v>
          </cell>
          <cell r="G33">
            <v>50</v>
          </cell>
          <cell r="H33">
            <v>0</v>
          </cell>
          <cell r="I33" t="str">
            <v>O</v>
          </cell>
          <cell r="J33">
            <v>21.96</v>
          </cell>
          <cell r="K33">
            <v>0</v>
          </cell>
        </row>
        <row r="34">
          <cell r="B34">
            <v>25.333333333333339</v>
          </cell>
          <cell r="C34">
            <v>31.3</v>
          </cell>
          <cell r="D34">
            <v>20.8</v>
          </cell>
          <cell r="E34">
            <v>84.75</v>
          </cell>
          <cell r="F34">
            <v>94</v>
          </cell>
          <cell r="G34">
            <v>63</v>
          </cell>
          <cell r="H34">
            <v>8.2799999999999994</v>
          </cell>
          <cell r="I34" t="str">
            <v>N</v>
          </cell>
          <cell r="J34">
            <v>36</v>
          </cell>
          <cell r="K34">
            <v>18.8</v>
          </cell>
        </row>
        <row r="35">
          <cell r="B35">
            <v>24.491666666666671</v>
          </cell>
          <cell r="C35">
            <v>29.7</v>
          </cell>
          <cell r="D35">
            <v>21.6</v>
          </cell>
          <cell r="E35">
            <v>83.75</v>
          </cell>
          <cell r="F35">
            <v>93</v>
          </cell>
          <cell r="G35">
            <v>64</v>
          </cell>
          <cell r="H35">
            <v>1.4400000000000002</v>
          </cell>
          <cell r="I35" t="str">
            <v>S</v>
          </cell>
          <cell r="J35">
            <v>11.879999999999999</v>
          </cell>
          <cell r="K35">
            <v>0.4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27.691666666666659</v>
          </cell>
          <cell r="C5">
            <v>35.700000000000003</v>
          </cell>
          <cell r="D5">
            <v>22.3</v>
          </cell>
          <cell r="E5">
            <v>71.041666666666671</v>
          </cell>
          <cell r="F5">
            <v>93</v>
          </cell>
          <cell r="G5">
            <v>39</v>
          </cell>
          <cell r="H5">
            <v>18.720000000000002</v>
          </cell>
          <cell r="I5" t="str">
            <v>O</v>
          </cell>
          <cell r="J5">
            <v>38.159999999999997</v>
          </cell>
          <cell r="K5">
            <v>0</v>
          </cell>
        </row>
        <row r="6">
          <cell r="B6">
            <v>27.937500000000004</v>
          </cell>
          <cell r="C6">
            <v>34.6</v>
          </cell>
          <cell r="D6">
            <v>22.3</v>
          </cell>
          <cell r="E6">
            <v>70.416666666666671</v>
          </cell>
          <cell r="F6">
            <v>96</v>
          </cell>
          <cell r="G6">
            <v>38</v>
          </cell>
          <cell r="H6">
            <v>20.52</v>
          </cell>
          <cell r="I6" t="str">
            <v>O</v>
          </cell>
          <cell r="J6">
            <v>38.519999999999996</v>
          </cell>
          <cell r="K6">
            <v>0</v>
          </cell>
        </row>
        <row r="7">
          <cell r="B7">
            <v>26.404166666666672</v>
          </cell>
          <cell r="C7">
            <v>32.5</v>
          </cell>
          <cell r="D7">
            <v>23.2</v>
          </cell>
          <cell r="E7">
            <v>78.166666666666671</v>
          </cell>
          <cell r="F7">
            <v>90</v>
          </cell>
          <cell r="G7">
            <v>57</v>
          </cell>
          <cell r="H7">
            <v>12.24</v>
          </cell>
          <cell r="I7" t="str">
            <v>SO</v>
          </cell>
          <cell r="J7">
            <v>27</v>
          </cell>
          <cell r="K7">
            <v>2.8</v>
          </cell>
        </row>
        <row r="8">
          <cell r="B8">
            <v>25.5</v>
          </cell>
          <cell r="C8">
            <v>32.200000000000003</v>
          </cell>
          <cell r="D8">
            <v>22.3</v>
          </cell>
          <cell r="E8">
            <v>80</v>
          </cell>
          <cell r="F8">
            <v>96</v>
          </cell>
          <cell r="G8">
            <v>54</v>
          </cell>
          <cell r="H8">
            <v>15.840000000000002</v>
          </cell>
          <cell r="I8" t="str">
            <v>SE</v>
          </cell>
          <cell r="J8">
            <v>29.880000000000003</v>
          </cell>
          <cell r="K8">
            <v>0</v>
          </cell>
        </row>
        <row r="9">
          <cell r="B9">
            <v>26.145833333333332</v>
          </cell>
          <cell r="C9">
            <v>33.5</v>
          </cell>
          <cell r="D9">
            <v>21.1</v>
          </cell>
          <cell r="E9">
            <v>75.75</v>
          </cell>
          <cell r="F9">
            <v>96</v>
          </cell>
          <cell r="G9">
            <v>47</v>
          </cell>
          <cell r="H9">
            <v>14.76</v>
          </cell>
          <cell r="I9" t="str">
            <v>NO</v>
          </cell>
          <cell r="J9">
            <v>33.840000000000003</v>
          </cell>
          <cell r="K9">
            <v>0</v>
          </cell>
        </row>
        <row r="10">
          <cell r="B10">
            <v>27.595833333333335</v>
          </cell>
          <cell r="C10">
            <v>35.700000000000003</v>
          </cell>
          <cell r="D10">
            <v>21.7</v>
          </cell>
          <cell r="E10">
            <v>70.833333333333329</v>
          </cell>
          <cell r="F10">
            <v>94</v>
          </cell>
          <cell r="G10">
            <v>37</v>
          </cell>
          <cell r="H10">
            <v>15.840000000000002</v>
          </cell>
          <cell r="I10" t="str">
            <v>NE</v>
          </cell>
          <cell r="J10">
            <v>39.24</v>
          </cell>
          <cell r="K10">
            <v>0</v>
          </cell>
        </row>
        <row r="11">
          <cell r="B11">
            <v>23.75</v>
          </cell>
          <cell r="C11">
            <v>26.7</v>
          </cell>
          <cell r="D11">
            <v>21.6</v>
          </cell>
          <cell r="E11">
            <v>91.25</v>
          </cell>
          <cell r="F11">
            <v>97</v>
          </cell>
          <cell r="G11">
            <v>71</v>
          </cell>
          <cell r="H11">
            <v>19.079999999999998</v>
          </cell>
          <cell r="I11" t="str">
            <v>NE</v>
          </cell>
          <cell r="J11">
            <v>52.2</v>
          </cell>
          <cell r="K11">
            <v>21.6</v>
          </cell>
        </row>
        <row r="12">
          <cell r="B12">
            <v>24.608333333333334</v>
          </cell>
          <cell r="C12">
            <v>31.6</v>
          </cell>
          <cell r="D12">
            <v>21.3</v>
          </cell>
          <cell r="E12">
            <v>88.833333333333329</v>
          </cell>
          <cell r="F12">
            <v>98</v>
          </cell>
          <cell r="G12">
            <v>60</v>
          </cell>
          <cell r="H12">
            <v>15.840000000000002</v>
          </cell>
          <cell r="I12" t="str">
            <v>N</v>
          </cell>
          <cell r="J12">
            <v>34.200000000000003</v>
          </cell>
          <cell r="K12">
            <v>0.4</v>
          </cell>
        </row>
        <row r="13">
          <cell r="B13">
            <v>26.958333333333332</v>
          </cell>
          <cell r="C13">
            <v>32.9</v>
          </cell>
          <cell r="D13">
            <v>24</v>
          </cell>
          <cell r="E13">
            <v>82.291666666666671</v>
          </cell>
          <cell r="F13">
            <v>96</v>
          </cell>
          <cell r="G13">
            <v>53</v>
          </cell>
          <cell r="H13">
            <v>19.079999999999998</v>
          </cell>
          <cell r="I13" t="str">
            <v>NO</v>
          </cell>
          <cell r="J13">
            <v>38.159999999999997</v>
          </cell>
          <cell r="K13">
            <v>0</v>
          </cell>
        </row>
        <row r="14">
          <cell r="B14">
            <v>27.699999999999992</v>
          </cell>
          <cell r="C14">
            <v>34</v>
          </cell>
          <cell r="D14">
            <v>23.7</v>
          </cell>
          <cell r="E14">
            <v>78.916666666666671</v>
          </cell>
          <cell r="F14">
            <v>93</v>
          </cell>
          <cell r="G14">
            <v>54</v>
          </cell>
          <cell r="H14">
            <v>12.96</v>
          </cell>
          <cell r="I14" t="str">
            <v>N</v>
          </cell>
          <cell r="J14">
            <v>27</v>
          </cell>
          <cell r="K14">
            <v>0</v>
          </cell>
        </row>
        <row r="15">
          <cell r="B15">
            <v>28.716666666666665</v>
          </cell>
          <cell r="C15">
            <v>35.4</v>
          </cell>
          <cell r="D15">
            <v>24</v>
          </cell>
          <cell r="E15">
            <v>75.083333333333329</v>
          </cell>
          <cell r="F15">
            <v>95</v>
          </cell>
          <cell r="G15">
            <v>47</v>
          </cell>
          <cell r="H15">
            <v>16.920000000000002</v>
          </cell>
          <cell r="I15" t="str">
            <v>O</v>
          </cell>
          <cell r="J15">
            <v>30.96</v>
          </cell>
          <cell r="K15">
            <v>1.8</v>
          </cell>
        </row>
        <row r="16">
          <cell r="B16">
            <v>27.895833333333329</v>
          </cell>
          <cell r="C16">
            <v>36.200000000000003</v>
          </cell>
          <cell r="D16">
            <v>22.6</v>
          </cell>
          <cell r="E16">
            <v>75.833333333333329</v>
          </cell>
          <cell r="F16">
            <v>97</v>
          </cell>
          <cell r="G16">
            <v>44</v>
          </cell>
          <cell r="H16">
            <v>19.440000000000001</v>
          </cell>
          <cell r="I16" t="str">
            <v>N</v>
          </cell>
          <cell r="J16">
            <v>38.880000000000003</v>
          </cell>
          <cell r="K16">
            <v>17.8</v>
          </cell>
        </row>
        <row r="17">
          <cell r="B17">
            <v>26.095833333333335</v>
          </cell>
          <cell r="C17">
            <v>32.299999999999997</v>
          </cell>
          <cell r="D17">
            <v>23.1</v>
          </cell>
          <cell r="E17">
            <v>83.375</v>
          </cell>
          <cell r="F17">
            <v>97</v>
          </cell>
          <cell r="G17">
            <v>54</v>
          </cell>
          <cell r="H17">
            <v>15.48</v>
          </cell>
          <cell r="I17" t="str">
            <v>NE</v>
          </cell>
          <cell r="J17">
            <v>40.32</v>
          </cell>
          <cell r="K17">
            <v>8.6</v>
          </cell>
        </row>
        <row r="18">
          <cell r="B18">
            <v>26.524999999999995</v>
          </cell>
          <cell r="C18">
            <v>34.299999999999997</v>
          </cell>
          <cell r="D18">
            <v>22.3</v>
          </cell>
          <cell r="E18">
            <v>80.75</v>
          </cell>
          <cell r="F18">
            <v>98</v>
          </cell>
          <cell r="G18">
            <v>49</v>
          </cell>
          <cell r="H18">
            <v>12.24</v>
          </cell>
          <cell r="I18" t="str">
            <v>NE</v>
          </cell>
          <cell r="J18">
            <v>26.64</v>
          </cell>
          <cell r="K18">
            <v>1.2</v>
          </cell>
        </row>
        <row r="19">
          <cell r="B19">
            <v>28.791666666666661</v>
          </cell>
          <cell r="C19">
            <v>35.299999999999997</v>
          </cell>
          <cell r="D19">
            <v>23.7</v>
          </cell>
          <cell r="E19">
            <v>74.166666666666671</v>
          </cell>
          <cell r="F19">
            <v>92</v>
          </cell>
          <cell r="G19">
            <v>47</v>
          </cell>
          <cell r="H19">
            <v>14.4</v>
          </cell>
          <cell r="I19" t="str">
            <v>SE</v>
          </cell>
          <cell r="J19">
            <v>33.480000000000004</v>
          </cell>
          <cell r="K19">
            <v>0</v>
          </cell>
        </row>
        <row r="20">
          <cell r="B20">
            <v>30.308333333333334</v>
          </cell>
          <cell r="C20">
            <v>37</v>
          </cell>
          <cell r="D20">
            <v>25</v>
          </cell>
          <cell r="E20">
            <v>68.75</v>
          </cell>
          <cell r="F20">
            <v>91</v>
          </cell>
          <cell r="G20">
            <v>42</v>
          </cell>
          <cell r="H20">
            <v>15.48</v>
          </cell>
          <cell r="I20" t="str">
            <v>O</v>
          </cell>
          <cell r="J20">
            <v>39.96</v>
          </cell>
          <cell r="K20">
            <v>0</v>
          </cell>
        </row>
        <row r="21">
          <cell r="B21">
            <v>27.987499999999997</v>
          </cell>
          <cell r="C21">
            <v>34.5</v>
          </cell>
          <cell r="D21">
            <v>23.9</v>
          </cell>
          <cell r="E21">
            <v>75.875</v>
          </cell>
          <cell r="F21">
            <v>94</v>
          </cell>
          <cell r="G21">
            <v>50</v>
          </cell>
          <cell r="H21">
            <v>10.8</v>
          </cell>
          <cell r="I21" t="str">
            <v>SE</v>
          </cell>
          <cell r="J21">
            <v>26.28</v>
          </cell>
          <cell r="K21">
            <v>0</v>
          </cell>
        </row>
        <row r="22">
          <cell r="B22">
            <v>26.887499999999999</v>
          </cell>
          <cell r="C22">
            <v>33.1</v>
          </cell>
          <cell r="D22">
            <v>21.7</v>
          </cell>
          <cell r="E22">
            <v>71.791666666666671</v>
          </cell>
          <cell r="F22">
            <v>89</v>
          </cell>
          <cell r="G22">
            <v>50</v>
          </cell>
          <cell r="H22">
            <v>18.36</v>
          </cell>
          <cell r="I22" t="str">
            <v>L</v>
          </cell>
          <cell r="J22">
            <v>41.04</v>
          </cell>
          <cell r="K22">
            <v>0</v>
          </cell>
        </row>
        <row r="23">
          <cell r="B23">
            <v>27.579166666666669</v>
          </cell>
          <cell r="C23">
            <v>34.700000000000003</v>
          </cell>
          <cell r="D23">
            <v>21.9</v>
          </cell>
          <cell r="E23">
            <v>68.416666666666671</v>
          </cell>
          <cell r="F23">
            <v>91</v>
          </cell>
          <cell r="G23">
            <v>43</v>
          </cell>
          <cell r="H23">
            <v>15.48</v>
          </cell>
          <cell r="I23" t="str">
            <v>SE</v>
          </cell>
          <cell r="J23">
            <v>25.56</v>
          </cell>
          <cell r="K23">
            <v>0</v>
          </cell>
        </row>
        <row r="24">
          <cell r="B24">
            <v>28.245833333333334</v>
          </cell>
          <cell r="C24">
            <v>35.299999999999997</v>
          </cell>
          <cell r="D24">
            <v>22.7</v>
          </cell>
          <cell r="E24">
            <v>65.125</v>
          </cell>
          <cell r="F24">
            <v>88</v>
          </cell>
          <cell r="G24">
            <v>36</v>
          </cell>
          <cell r="H24">
            <v>10.8</v>
          </cell>
          <cell r="I24" t="str">
            <v>S</v>
          </cell>
          <cell r="J24">
            <v>33.480000000000004</v>
          </cell>
          <cell r="K24">
            <v>0</v>
          </cell>
        </row>
        <row r="25">
          <cell r="B25">
            <v>28.466666666666658</v>
          </cell>
          <cell r="C25">
            <v>36</v>
          </cell>
          <cell r="D25">
            <v>23.1</v>
          </cell>
          <cell r="E25">
            <v>64.333333333333329</v>
          </cell>
          <cell r="F25">
            <v>86</v>
          </cell>
          <cell r="G25">
            <v>41</v>
          </cell>
          <cell r="H25">
            <v>17.64</v>
          </cell>
          <cell r="I25" t="str">
            <v>SE</v>
          </cell>
          <cell r="J25">
            <v>35.64</v>
          </cell>
          <cell r="K25">
            <v>0</v>
          </cell>
        </row>
        <row r="26">
          <cell r="B26">
            <v>26.841666666666665</v>
          </cell>
          <cell r="C26">
            <v>29.8</v>
          </cell>
          <cell r="D26">
            <v>24.6</v>
          </cell>
          <cell r="E26">
            <v>73.25</v>
          </cell>
          <cell r="F26">
            <v>83</v>
          </cell>
          <cell r="G26">
            <v>62</v>
          </cell>
          <cell r="H26">
            <v>14.76</v>
          </cell>
          <cell r="I26" t="str">
            <v>L</v>
          </cell>
          <cell r="J26">
            <v>25.2</v>
          </cell>
          <cell r="K26">
            <v>0</v>
          </cell>
        </row>
        <row r="27">
          <cell r="B27">
            <v>23.629166666666663</v>
          </cell>
          <cell r="C27">
            <v>26.1</v>
          </cell>
          <cell r="D27">
            <v>21.2</v>
          </cell>
          <cell r="E27">
            <v>89.958333333333329</v>
          </cell>
          <cell r="F27">
            <v>97</v>
          </cell>
          <cell r="G27">
            <v>73</v>
          </cell>
          <cell r="H27">
            <v>17.64</v>
          </cell>
          <cell r="I27" t="str">
            <v>SE</v>
          </cell>
          <cell r="J27">
            <v>33.119999999999997</v>
          </cell>
          <cell r="K27">
            <v>9.7999999999999989</v>
          </cell>
        </row>
        <row r="28">
          <cell r="B28">
            <v>25.437500000000004</v>
          </cell>
          <cell r="C28">
            <v>31.2</v>
          </cell>
          <cell r="D28">
            <v>22</v>
          </cell>
          <cell r="E28">
            <v>77</v>
          </cell>
          <cell r="F28">
            <v>95</v>
          </cell>
          <cell r="G28">
            <v>49</v>
          </cell>
          <cell r="H28">
            <v>13.32</v>
          </cell>
          <cell r="I28" t="str">
            <v>S</v>
          </cell>
          <cell r="J28">
            <v>37.800000000000004</v>
          </cell>
          <cell r="K28">
            <v>0</v>
          </cell>
        </row>
        <row r="29">
          <cell r="B29">
            <v>27.124999999999996</v>
          </cell>
          <cell r="C29">
            <v>34.5</v>
          </cell>
          <cell r="D29">
            <v>20</v>
          </cell>
          <cell r="E29">
            <v>65.875</v>
          </cell>
          <cell r="F29">
            <v>93</v>
          </cell>
          <cell r="G29">
            <v>35</v>
          </cell>
          <cell r="H29">
            <v>11.16</v>
          </cell>
          <cell r="I29" t="str">
            <v>S</v>
          </cell>
          <cell r="J29">
            <v>47.16</v>
          </cell>
          <cell r="K29">
            <v>0</v>
          </cell>
        </row>
        <row r="30">
          <cell r="B30">
            <v>28.17916666666666</v>
          </cell>
          <cell r="C30">
            <v>36.200000000000003</v>
          </cell>
          <cell r="D30">
            <v>21.3</v>
          </cell>
          <cell r="E30">
            <v>62.75</v>
          </cell>
          <cell r="F30">
            <v>92</v>
          </cell>
          <cell r="G30">
            <v>33</v>
          </cell>
          <cell r="H30">
            <v>10.44</v>
          </cell>
          <cell r="I30" t="str">
            <v>NE</v>
          </cell>
          <cell r="J30">
            <v>33.840000000000003</v>
          </cell>
          <cell r="K30">
            <v>0</v>
          </cell>
        </row>
        <row r="31">
          <cell r="B31">
            <v>29.38333333333334</v>
          </cell>
          <cell r="C31">
            <v>36.5</v>
          </cell>
          <cell r="D31">
            <v>22.1</v>
          </cell>
          <cell r="E31">
            <v>57.416666666666664</v>
          </cell>
          <cell r="F31">
            <v>86</v>
          </cell>
          <cell r="G31">
            <v>30</v>
          </cell>
          <cell r="H31">
            <v>9.7200000000000006</v>
          </cell>
          <cell r="I31" t="str">
            <v>NE</v>
          </cell>
          <cell r="J31">
            <v>25.2</v>
          </cell>
          <cell r="K31">
            <v>0</v>
          </cell>
        </row>
        <row r="32">
          <cell r="B32">
            <v>29.795833333333334</v>
          </cell>
          <cell r="C32">
            <v>37.6</v>
          </cell>
          <cell r="D32">
            <v>23.3</v>
          </cell>
          <cell r="E32">
            <v>57.625</v>
          </cell>
          <cell r="F32">
            <v>88</v>
          </cell>
          <cell r="G32">
            <v>31</v>
          </cell>
          <cell r="H32">
            <v>19.440000000000001</v>
          </cell>
          <cell r="I32" t="str">
            <v>S</v>
          </cell>
          <cell r="J32">
            <v>46.440000000000005</v>
          </cell>
          <cell r="K32">
            <v>0</v>
          </cell>
        </row>
        <row r="33">
          <cell r="B33">
            <v>25.483333333333331</v>
          </cell>
          <cell r="C33">
            <v>32</v>
          </cell>
          <cell r="D33">
            <v>21.9</v>
          </cell>
          <cell r="E33">
            <v>81.291666666666671</v>
          </cell>
          <cell r="F33">
            <v>97</v>
          </cell>
          <cell r="G33">
            <v>51</v>
          </cell>
          <cell r="H33">
            <v>23.759999999999998</v>
          </cell>
          <cell r="I33" t="str">
            <v>NO</v>
          </cell>
          <cell r="J33">
            <v>49.32</v>
          </cell>
          <cell r="K33">
            <v>21.6</v>
          </cell>
        </row>
        <row r="34">
          <cell r="B34">
            <v>23.895833333333332</v>
          </cell>
          <cell r="C34">
            <v>31.3</v>
          </cell>
          <cell r="D34">
            <v>21.6</v>
          </cell>
          <cell r="E34">
            <v>90.333333333333329</v>
          </cell>
          <cell r="F34">
            <v>98</v>
          </cell>
          <cell r="G34">
            <v>62</v>
          </cell>
          <cell r="H34">
            <v>24.12</v>
          </cell>
          <cell r="I34" t="str">
            <v>N</v>
          </cell>
          <cell r="J34">
            <v>56.88</v>
          </cell>
          <cell r="K34">
            <v>11</v>
          </cell>
        </row>
        <row r="35">
          <cell r="B35">
            <v>25.033333333333331</v>
          </cell>
          <cell r="C35">
            <v>30.8</v>
          </cell>
          <cell r="D35">
            <v>21.6</v>
          </cell>
          <cell r="E35">
            <v>82.75</v>
          </cell>
          <cell r="F35">
            <v>98</v>
          </cell>
          <cell r="G35">
            <v>59</v>
          </cell>
          <cell r="H35">
            <v>10.44</v>
          </cell>
          <cell r="I35" t="str">
            <v>O</v>
          </cell>
          <cell r="J35">
            <v>31.680000000000003</v>
          </cell>
          <cell r="K35">
            <v>0</v>
          </cell>
        </row>
        <row r="36">
          <cell r="I36" t="str">
            <v>SE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27.145833333333339</v>
          </cell>
          <cell r="C5">
            <v>35.200000000000003</v>
          </cell>
          <cell r="D5">
            <v>21.8</v>
          </cell>
          <cell r="E5">
            <v>80.541666666666671</v>
          </cell>
          <cell r="F5">
            <v>96</v>
          </cell>
          <cell r="G5">
            <v>45</v>
          </cell>
          <cell r="H5">
            <v>0.36000000000000004</v>
          </cell>
          <cell r="I5" t="str">
            <v>NE</v>
          </cell>
          <cell r="J5">
            <v>12.6</v>
          </cell>
          <cell r="K5">
            <v>2.6</v>
          </cell>
        </row>
        <row r="6">
          <cell r="B6">
            <v>28.383333333333329</v>
          </cell>
          <cell r="C6">
            <v>35.6</v>
          </cell>
          <cell r="D6">
            <v>23.7</v>
          </cell>
          <cell r="E6">
            <v>76</v>
          </cell>
          <cell r="F6">
            <v>94</v>
          </cell>
          <cell r="G6">
            <v>42</v>
          </cell>
          <cell r="H6">
            <v>0.72000000000000008</v>
          </cell>
          <cell r="I6" t="str">
            <v>O</v>
          </cell>
          <cell r="J6">
            <v>28.08</v>
          </cell>
          <cell r="K6">
            <v>0.2</v>
          </cell>
        </row>
        <row r="7">
          <cell r="B7">
            <v>28.833333333333339</v>
          </cell>
          <cell r="C7">
            <v>35.299999999999997</v>
          </cell>
          <cell r="D7">
            <v>23.2</v>
          </cell>
          <cell r="E7">
            <v>68.666666666666671</v>
          </cell>
          <cell r="F7">
            <v>95</v>
          </cell>
          <cell r="G7">
            <v>33</v>
          </cell>
          <cell r="H7">
            <v>0.72000000000000008</v>
          </cell>
          <cell r="I7" t="str">
            <v>SO</v>
          </cell>
          <cell r="J7">
            <v>24.48</v>
          </cell>
          <cell r="K7">
            <v>0.2</v>
          </cell>
        </row>
        <row r="8">
          <cell r="B8">
            <v>28.262499999999999</v>
          </cell>
          <cell r="C8">
            <v>35.700000000000003</v>
          </cell>
          <cell r="D8">
            <v>22.2</v>
          </cell>
          <cell r="E8">
            <v>63.333333333333336</v>
          </cell>
          <cell r="F8">
            <v>89</v>
          </cell>
          <cell r="G8">
            <v>30</v>
          </cell>
          <cell r="H8">
            <v>0.72000000000000008</v>
          </cell>
          <cell r="I8" t="str">
            <v>SO</v>
          </cell>
          <cell r="J8">
            <v>23.759999999999998</v>
          </cell>
          <cell r="K8">
            <v>0</v>
          </cell>
        </row>
        <row r="9">
          <cell r="B9">
            <v>28.174999999999997</v>
          </cell>
          <cell r="C9">
            <v>36.5</v>
          </cell>
          <cell r="D9">
            <v>19.600000000000001</v>
          </cell>
          <cell r="E9">
            <v>62.083333333333336</v>
          </cell>
          <cell r="F9">
            <v>93</v>
          </cell>
          <cell r="G9">
            <v>27</v>
          </cell>
          <cell r="H9">
            <v>1.4400000000000002</v>
          </cell>
          <cell r="I9" t="str">
            <v>O</v>
          </cell>
          <cell r="J9">
            <v>24.840000000000003</v>
          </cell>
          <cell r="K9">
            <v>0</v>
          </cell>
        </row>
        <row r="10">
          <cell r="B10">
            <v>29.0625</v>
          </cell>
          <cell r="C10">
            <v>34.200000000000003</v>
          </cell>
          <cell r="D10">
            <v>25</v>
          </cell>
          <cell r="E10">
            <v>68.625</v>
          </cell>
          <cell r="F10">
            <v>87</v>
          </cell>
          <cell r="G10">
            <v>50</v>
          </cell>
          <cell r="H10">
            <v>4.6800000000000006</v>
          </cell>
          <cell r="I10" t="str">
            <v>N</v>
          </cell>
          <cell r="J10">
            <v>30.96</v>
          </cell>
          <cell r="K10">
            <v>0</v>
          </cell>
        </row>
        <row r="11">
          <cell r="B11">
            <v>27.791666666666661</v>
          </cell>
          <cell r="C11">
            <v>34.700000000000003</v>
          </cell>
          <cell r="D11">
            <v>22.9</v>
          </cell>
          <cell r="E11">
            <v>76.458333333333329</v>
          </cell>
          <cell r="F11">
            <v>94</v>
          </cell>
          <cell r="G11">
            <v>52</v>
          </cell>
          <cell r="H11">
            <v>2.52</v>
          </cell>
          <cell r="I11" t="str">
            <v>N</v>
          </cell>
          <cell r="J11">
            <v>40.680000000000007</v>
          </cell>
          <cell r="K11">
            <v>13</v>
          </cell>
        </row>
        <row r="12">
          <cell r="B12">
            <v>26.399999999999995</v>
          </cell>
          <cell r="C12">
            <v>32.1</v>
          </cell>
          <cell r="D12">
            <v>22.9</v>
          </cell>
          <cell r="E12">
            <v>83.75</v>
          </cell>
          <cell r="F12">
            <v>95</v>
          </cell>
          <cell r="G12">
            <v>60</v>
          </cell>
          <cell r="H12">
            <v>0.36000000000000004</v>
          </cell>
          <cell r="I12" t="str">
            <v>N</v>
          </cell>
          <cell r="J12">
            <v>15.840000000000002</v>
          </cell>
          <cell r="K12">
            <v>27.199999999999996</v>
          </cell>
        </row>
        <row r="13">
          <cell r="B13">
            <v>28.141666666666666</v>
          </cell>
          <cell r="C13">
            <v>34</v>
          </cell>
          <cell r="D13">
            <v>24.3</v>
          </cell>
          <cell r="E13">
            <v>75.916666666666671</v>
          </cell>
          <cell r="F13">
            <v>92</v>
          </cell>
          <cell r="G13">
            <v>50</v>
          </cell>
          <cell r="H13">
            <v>12.24</v>
          </cell>
          <cell r="I13" t="str">
            <v>N</v>
          </cell>
          <cell r="J13">
            <v>24.12</v>
          </cell>
          <cell r="K13">
            <v>0.2</v>
          </cell>
        </row>
        <row r="14">
          <cell r="B14">
            <v>30.245833333333337</v>
          </cell>
          <cell r="C14">
            <v>35.700000000000003</v>
          </cell>
          <cell r="D14">
            <v>26</v>
          </cell>
          <cell r="E14">
            <v>67.708333333333329</v>
          </cell>
          <cell r="F14">
            <v>87</v>
          </cell>
          <cell r="G14">
            <v>41</v>
          </cell>
          <cell r="H14">
            <v>1.8</v>
          </cell>
          <cell r="I14" t="str">
            <v>N</v>
          </cell>
          <cell r="J14">
            <v>29.880000000000003</v>
          </cell>
          <cell r="K14">
            <v>0.2</v>
          </cell>
        </row>
        <row r="15">
          <cell r="B15">
            <v>30.625000000000004</v>
          </cell>
          <cell r="C15">
            <v>37.1</v>
          </cell>
          <cell r="D15">
            <v>25.4</v>
          </cell>
          <cell r="E15">
            <v>68.916666666666671</v>
          </cell>
          <cell r="F15">
            <v>90</v>
          </cell>
          <cell r="G15">
            <v>38</v>
          </cell>
          <cell r="H15">
            <v>0.36000000000000004</v>
          </cell>
          <cell r="I15" t="str">
            <v>N</v>
          </cell>
          <cell r="J15">
            <v>17.28</v>
          </cell>
          <cell r="K15">
            <v>0</v>
          </cell>
        </row>
        <row r="16">
          <cell r="B16">
            <v>30.266666666666655</v>
          </cell>
          <cell r="C16">
            <v>35.799999999999997</v>
          </cell>
          <cell r="D16">
            <v>25.3</v>
          </cell>
          <cell r="E16">
            <v>69.916666666666671</v>
          </cell>
          <cell r="F16">
            <v>90</v>
          </cell>
          <cell r="G16">
            <v>46</v>
          </cell>
          <cell r="H16">
            <v>6.48</v>
          </cell>
          <cell r="I16" t="str">
            <v>N</v>
          </cell>
          <cell r="J16">
            <v>19.8</v>
          </cell>
          <cell r="K16">
            <v>0</v>
          </cell>
        </row>
        <row r="17">
          <cell r="B17">
            <v>28.024999999999995</v>
          </cell>
          <cell r="C17">
            <v>33.1</v>
          </cell>
          <cell r="D17">
            <v>24.7</v>
          </cell>
          <cell r="E17">
            <v>80.666666666666671</v>
          </cell>
          <cell r="F17">
            <v>93</v>
          </cell>
          <cell r="G17">
            <v>58</v>
          </cell>
          <cell r="H17">
            <v>2.52</v>
          </cell>
          <cell r="I17" t="str">
            <v>N</v>
          </cell>
          <cell r="J17">
            <v>17.28</v>
          </cell>
          <cell r="K17">
            <v>3</v>
          </cell>
        </row>
        <row r="18">
          <cell r="B18">
            <v>29.112500000000008</v>
          </cell>
          <cell r="C18">
            <v>36.5</v>
          </cell>
          <cell r="D18">
            <v>23.6</v>
          </cell>
          <cell r="E18">
            <v>69.208333333333329</v>
          </cell>
          <cell r="F18">
            <v>91</v>
          </cell>
          <cell r="G18">
            <v>37</v>
          </cell>
          <cell r="H18">
            <v>6.84</v>
          </cell>
          <cell r="I18" t="str">
            <v>N</v>
          </cell>
          <cell r="J18">
            <v>25.2</v>
          </cell>
          <cell r="K18">
            <v>0</v>
          </cell>
        </row>
        <row r="19">
          <cell r="B19">
            <v>29.629166666666674</v>
          </cell>
          <cell r="C19">
            <v>37</v>
          </cell>
          <cell r="D19">
            <v>23.3</v>
          </cell>
          <cell r="E19">
            <v>68.666666666666671</v>
          </cell>
          <cell r="F19">
            <v>93</v>
          </cell>
          <cell r="G19">
            <v>38</v>
          </cell>
          <cell r="H19">
            <v>1.08</v>
          </cell>
          <cell r="I19" t="str">
            <v>N</v>
          </cell>
          <cell r="J19">
            <v>27</v>
          </cell>
          <cell r="K19">
            <v>0</v>
          </cell>
        </row>
        <row r="20">
          <cell r="B20">
            <v>30.966666666666658</v>
          </cell>
          <cell r="C20">
            <v>38.4</v>
          </cell>
          <cell r="D20">
            <v>24</v>
          </cell>
          <cell r="E20">
            <v>67.25</v>
          </cell>
          <cell r="F20">
            <v>94</v>
          </cell>
          <cell r="G20">
            <v>35</v>
          </cell>
          <cell r="H20">
            <v>1.4400000000000002</v>
          </cell>
          <cell r="I20" t="str">
            <v>N</v>
          </cell>
          <cell r="J20">
            <v>14.76</v>
          </cell>
          <cell r="K20">
            <v>0</v>
          </cell>
        </row>
        <row r="21">
          <cell r="B21">
            <v>29.433333333333337</v>
          </cell>
          <cell r="C21">
            <v>35.299999999999997</v>
          </cell>
          <cell r="D21">
            <v>25.9</v>
          </cell>
          <cell r="E21">
            <v>74.625</v>
          </cell>
          <cell r="F21">
            <v>87</v>
          </cell>
          <cell r="G21">
            <v>50</v>
          </cell>
          <cell r="H21">
            <v>2.8800000000000003</v>
          </cell>
          <cell r="I21" t="str">
            <v>N</v>
          </cell>
          <cell r="J21">
            <v>15.48</v>
          </cell>
          <cell r="K21">
            <v>0.4</v>
          </cell>
        </row>
        <row r="22">
          <cell r="B22">
            <v>28.608333333333334</v>
          </cell>
          <cell r="C22">
            <v>38.299999999999997</v>
          </cell>
          <cell r="D22">
            <v>24.1</v>
          </cell>
          <cell r="E22">
            <v>74.916666666666671</v>
          </cell>
          <cell r="F22">
            <v>94</v>
          </cell>
          <cell r="G22">
            <v>37</v>
          </cell>
          <cell r="H22">
            <v>0.72000000000000008</v>
          </cell>
          <cell r="I22" t="str">
            <v>NE</v>
          </cell>
          <cell r="J22">
            <v>39.6</v>
          </cell>
          <cell r="K22">
            <v>7.6</v>
          </cell>
        </row>
        <row r="23">
          <cell r="B23">
            <v>29.408333333333328</v>
          </cell>
          <cell r="C23">
            <v>37.6</v>
          </cell>
          <cell r="D23">
            <v>24</v>
          </cell>
          <cell r="E23">
            <v>74.416666666666671</v>
          </cell>
          <cell r="F23">
            <v>95</v>
          </cell>
          <cell r="G23">
            <v>39</v>
          </cell>
          <cell r="H23">
            <v>0.72000000000000008</v>
          </cell>
          <cell r="I23" t="str">
            <v>SE</v>
          </cell>
          <cell r="J23">
            <v>14.4</v>
          </cell>
          <cell r="K23">
            <v>0</v>
          </cell>
        </row>
        <row r="24">
          <cell r="B24">
            <v>30.169999999999998</v>
          </cell>
          <cell r="C24">
            <v>37</v>
          </cell>
          <cell r="D24">
            <v>24.7</v>
          </cell>
          <cell r="E24">
            <v>72.349999999999994</v>
          </cell>
          <cell r="F24">
            <v>94</v>
          </cell>
          <cell r="G24">
            <v>44</v>
          </cell>
          <cell r="H24">
            <v>0.72000000000000008</v>
          </cell>
          <cell r="I24" t="str">
            <v>NO</v>
          </cell>
          <cell r="J24">
            <v>15.120000000000001</v>
          </cell>
          <cell r="K24">
            <v>25</v>
          </cell>
        </row>
        <row r="25">
          <cell r="B25">
            <v>30.370588235294115</v>
          </cell>
          <cell r="C25">
            <v>37</v>
          </cell>
          <cell r="D25">
            <v>25.4</v>
          </cell>
          <cell r="E25">
            <v>72.058823529411768</v>
          </cell>
          <cell r="F25">
            <v>91</v>
          </cell>
          <cell r="G25">
            <v>45</v>
          </cell>
          <cell r="H25">
            <v>6.84</v>
          </cell>
          <cell r="I25" t="str">
            <v>O</v>
          </cell>
          <cell r="J25">
            <v>24.48</v>
          </cell>
          <cell r="K25">
            <v>1</v>
          </cell>
        </row>
        <row r="26">
          <cell r="B26">
            <v>27.861538461538462</v>
          </cell>
          <cell r="C26">
            <v>30</v>
          </cell>
          <cell r="D26">
            <v>24.9</v>
          </cell>
          <cell r="E26">
            <v>84.07692307692308</v>
          </cell>
          <cell r="F26">
            <v>93</v>
          </cell>
          <cell r="G26">
            <v>73</v>
          </cell>
          <cell r="H26">
            <v>0.72000000000000008</v>
          </cell>
          <cell r="I26" t="str">
            <v>SO</v>
          </cell>
          <cell r="J26">
            <v>43.92</v>
          </cell>
          <cell r="K26">
            <v>10</v>
          </cell>
        </row>
        <row r="27">
          <cell r="B27">
            <v>28.814285714285717</v>
          </cell>
          <cell r="C27">
            <v>33</v>
          </cell>
          <cell r="D27">
            <v>24.4</v>
          </cell>
          <cell r="E27">
            <v>71.071428571428569</v>
          </cell>
          <cell r="F27">
            <v>92</v>
          </cell>
          <cell r="G27">
            <v>53</v>
          </cell>
          <cell r="H27">
            <v>0.72000000000000008</v>
          </cell>
          <cell r="I27" t="str">
            <v>SO</v>
          </cell>
          <cell r="J27">
            <v>27.720000000000002</v>
          </cell>
          <cell r="K27">
            <v>0</v>
          </cell>
        </row>
        <row r="28">
          <cell r="B28">
            <v>27.36</v>
          </cell>
          <cell r="C28">
            <v>30.4</v>
          </cell>
          <cell r="D28">
            <v>23.8</v>
          </cell>
          <cell r="E28">
            <v>77.533333333333331</v>
          </cell>
          <cell r="F28">
            <v>91</v>
          </cell>
          <cell r="G28">
            <v>65</v>
          </cell>
          <cell r="H28">
            <v>1.08</v>
          </cell>
          <cell r="I28" t="str">
            <v>S</v>
          </cell>
          <cell r="J28">
            <v>22.32</v>
          </cell>
          <cell r="K28">
            <v>1.2</v>
          </cell>
        </row>
        <row r="29">
          <cell r="B29">
            <v>29.880000000000003</v>
          </cell>
          <cell r="C29">
            <v>36.1</v>
          </cell>
          <cell r="D29">
            <v>23.7</v>
          </cell>
          <cell r="E29">
            <v>66.599999999999994</v>
          </cell>
          <cell r="F29">
            <v>93</v>
          </cell>
          <cell r="G29">
            <v>39</v>
          </cell>
          <cell r="H29">
            <v>0</v>
          </cell>
          <cell r="I29" t="str">
            <v>SE</v>
          </cell>
          <cell r="J29">
            <v>14.04</v>
          </cell>
          <cell r="K29">
            <v>0</v>
          </cell>
        </row>
        <row r="30">
          <cell r="B30">
            <v>31.772222222222222</v>
          </cell>
          <cell r="C30">
            <v>38.1</v>
          </cell>
          <cell r="D30">
            <v>23.3</v>
          </cell>
          <cell r="E30">
            <v>58.555555555555557</v>
          </cell>
          <cell r="F30">
            <v>94</v>
          </cell>
          <cell r="G30">
            <v>28</v>
          </cell>
          <cell r="H30">
            <v>0.36000000000000004</v>
          </cell>
          <cell r="I30" t="str">
            <v>SE</v>
          </cell>
          <cell r="J30">
            <v>18</v>
          </cell>
          <cell r="K30">
            <v>0</v>
          </cell>
        </row>
        <row r="31">
          <cell r="B31">
            <v>32.537500000000001</v>
          </cell>
          <cell r="C31">
            <v>38.4</v>
          </cell>
          <cell r="D31">
            <v>24.6</v>
          </cell>
          <cell r="E31">
            <v>57.625</v>
          </cell>
          <cell r="F31">
            <v>91</v>
          </cell>
          <cell r="G31">
            <v>31</v>
          </cell>
          <cell r="H31">
            <v>0.36000000000000004</v>
          </cell>
          <cell r="I31" t="str">
            <v>N</v>
          </cell>
          <cell r="J31">
            <v>19.8</v>
          </cell>
          <cell r="K31">
            <v>0</v>
          </cell>
        </row>
        <row r="32">
          <cell r="B32">
            <v>29.699999999999996</v>
          </cell>
          <cell r="C32">
            <v>35.700000000000003</v>
          </cell>
          <cell r="D32">
            <v>25.4</v>
          </cell>
          <cell r="E32">
            <v>70.142857142857139</v>
          </cell>
          <cell r="F32">
            <v>89</v>
          </cell>
          <cell r="G32">
            <v>47</v>
          </cell>
          <cell r="H32">
            <v>0.36000000000000004</v>
          </cell>
          <cell r="I32" t="str">
            <v>SO</v>
          </cell>
          <cell r="J32">
            <v>23.040000000000003</v>
          </cell>
          <cell r="K32">
            <v>5.8</v>
          </cell>
        </row>
        <row r="33">
          <cell r="B33">
            <v>29.55</v>
          </cell>
          <cell r="C33">
            <v>32.9</v>
          </cell>
          <cell r="D33">
            <v>25.3</v>
          </cell>
          <cell r="E33">
            <v>72.428571428571431</v>
          </cell>
          <cell r="F33">
            <v>89</v>
          </cell>
          <cell r="G33">
            <v>57</v>
          </cell>
          <cell r="H33">
            <v>3.9600000000000004</v>
          </cell>
          <cell r="I33" t="str">
            <v>N</v>
          </cell>
          <cell r="J33">
            <v>26.64</v>
          </cell>
          <cell r="K33">
            <v>1</v>
          </cell>
        </row>
        <row r="34">
          <cell r="B34">
            <v>27.48947368421053</v>
          </cell>
          <cell r="C34">
            <v>34.200000000000003</v>
          </cell>
          <cell r="D34">
            <v>22.3</v>
          </cell>
          <cell r="E34">
            <v>79.473684210526315</v>
          </cell>
          <cell r="F34">
            <v>95</v>
          </cell>
          <cell r="G34">
            <v>51</v>
          </cell>
          <cell r="H34">
            <v>3.9600000000000004</v>
          </cell>
          <cell r="I34" t="str">
            <v>N</v>
          </cell>
          <cell r="J34">
            <v>28.08</v>
          </cell>
          <cell r="K34">
            <v>32.400000000000006</v>
          </cell>
        </row>
        <row r="35">
          <cell r="B35">
            <v>28.193749999999998</v>
          </cell>
          <cell r="C35">
            <v>33.9</v>
          </cell>
          <cell r="D35">
            <v>22.4</v>
          </cell>
          <cell r="E35">
            <v>77.6875</v>
          </cell>
          <cell r="F35">
            <v>95</v>
          </cell>
          <cell r="G35">
            <v>54</v>
          </cell>
          <cell r="H35">
            <v>0</v>
          </cell>
          <cell r="I35" t="str">
            <v>L</v>
          </cell>
          <cell r="J35">
            <v>9.3600000000000012</v>
          </cell>
          <cell r="K35">
            <v>0.60000000000000009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27.500000000000004</v>
          </cell>
          <cell r="C5">
            <v>33.9</v>
          </cell>
          <cell r="D5">
            <v>22.6</v>
          </cell>
          <cell r="E5">
            <v>75.125</v>
          </cell>
          <cell r="F5">
            <v>83</v>
          </cell>
          <cell r="G5">
            <v>67</v>
          </cell>
          <cell r="H5">
            <v>8.2799999999999994</v>
          </cell>
          <cell r="I5" t="str">
            <v>O</v>
          </cell>
          <cell r="J5">
            <v>42.12</v>
          </cell>
          <cell r="K5">
            <v>0</v>
          </cell>
        </row>
        <row r="6">
          <cell r="B6">
            <v>27.345833333333331</v>
          </cell>
          <cell r="C6">
            <v>32.4</v>
          </cell>
          <cell r="D6">
            <v>23.9</v>
          </cell>
          <cell r="E6">
            <v>74.875</v>
          </cell>
          <cell r="F6">
            <v>83</v>
          </cell>
          <cell r="G6">
            <v>65</v>
          </cell>
          <cell r="H6">
            <v>13.32</v>
          </cell>
          <cell r="I6" t="str">
            <v>SO</v>
          </cell>
          <cell r="J6">
            <v>38.159999999999997</v>
          </cell>
          <cell r="K6">
            <v>0.4</v>
          </cell>
        </row>
        <row r="7">
          <cell r="B7">
            <v>27.704166666666669</v>
          </cell>
          <cell r="C7">
            <v>32.9</v>
          </cell>
          <cell r="D7">
            <v>22.7</v>
          </cell>
          <cell r="E7">
            <v>71.458333333333329</v>
          </cell>
          <cell r="F7">
            <v>80</v>
          </cell>
          <cell r="G7">
            <v>63</v>
          </cell>
          <cell r="H7">
            <v>12.24</v>
          </cell>
          <cell r="I7" t="str">
            <v>SO</v>
          </cell>
          <cell r="J7">
            <v>29.52</v>
          </cell>
          <cell r="K7">
            <v>0</v>
          </cell>
        </row>
        <row r="8">
          <cell r="B8">
            <v>26.416666666666668</v>
          </cell>
          <cell r="C8">
            <v>32.299999999999997</v>
          </cell>
          <cell r="D8">
            <v>23.3</v>
          </cell>
          <cell r="E8">
            <v>75.708333333333329</v>
          </cell>
          <cell r="F8">
            <v>82</v>
          </cell>
          <cell r="G8">
            <v>67</v>
          </cell>
          <cell r="H8">
            <v>12.24</v>
          </cell>
          <cell r="I8" t="str">
            <v>S</v>
          </cell>
          <cell r="J8">
            <v>28.08</v>
          </cell>
          <cell r="K8">
            <v>25.599999999999998</v>
          </cell>
        </row>
        <row r="9">
          <cell r="B9">
            <v>26.845833333333328</v>
          </cell>
          <cell r="C9">
            <v>32.6</v>
          </cell>
          <cell r="D9">
            <v>22</v>
          </cell>
          <cell r="E9">
            <v>76.916666666666671</v>
          </cell>
          <cell r="F9">
            <v>85</v>
          </cell>
          <cell r="G9">
            <v>66</v>
          </cell>
          <cell r="H9">
            <v>9.3600000000000012</v>
          </cell>
          <cell r="I9" t="str">
            <v>NE</v>
          </cell>
          <cell r="J9">
            <v>40.32</v>
          </cell>
          <cell r="K9">
            <v>0.8</v>
          </cell>
        </row>
        <row r="10">
          <cell r="B10">
            <v>27.983333333333334</v>
          </cell>
          <cell r="C10">
            <v>33.9</v>
          </cell>
          <cell r="D10">
            <v>22.2</v>
          </cell>
          <cell r="E10">
            <v>73.708333333333329</v>
          </cell>
          <cell r="F10">
            <v>80</v>
          </cell>
          <cell r="G10">
            <v>64</v>
          </cell>
          <cell r="H10">
            <v>15.48</v>
          </cell>
          <cell r="I10" t="str">
            <v>NO</v>
          </cell>
          <cell r="J10">
            <v>34.92</v>
          </cell>
          <cell r="K10">
            <v>0</v>
          </cell>
        </row>
        <row r="11">
          <cell r="B11">
            <v>25.025000000000002</v>
          </cell>
          <cell r="C11">
            <v>28.6</v>
          </cell>
          <cell r="D11">
            <v>22.5</v>
          </cell>
          <cell r="E11">
            <v>79.791666666666671</v>
          </cell>
          <cell r="F11">
            <v>85</v>
          </cell>
          <cell r="G11">
            <v>68</v>
          </cell>
          <cell r="H11">
            <v>21.6</v>
          </cell>
          <cell r="I11" t="str">
            <v>N</v>
          </cell>
          <cell r="J11">
            <v>50.76</v>
          </cell>
          <cell r="K11">
            <v>42.4</v>
          </cell>
        </row>
        <row r="12">
          <cell r="B12">
            <v>25.429166666666664</v>
          </cell>
          <cell r="C12">
            <v>29.8</v>
          </cell>
          <cell r="D12">
            <v>22.6</v>
          </cell>
          <cell r="E12">
            <v>83.833333333333329</v>
          </cell>
          <cell r="F12">
            <v>89</v>
          </cell>
          <cell r="G12">
            <v>78</v>
          </cell>
          <cell r="H12">
            <v>17.64</v>
          </cell>
          <cell r="I12" t="str">
            <v>NO</v>
          </cell>
          <cell r="J12">
            <v>36.36</v>
          </cell>
          <cell r="K12">
            <v>1</v>
          </cell>
        </row>
        <row r="13">
          <cell r="B13">
            <v>27.533333333333331</v>
          </cell>
          <cell r="C13">
            <v>32.6</v>
          </cell>
          <cell r="D13">
            <v>24.5</v>
          </cell>
          <cell r="E13">
            <v>79.75</v>
          </cell>
          <cell r="F13">
            <v>86</v>
          </cell>
          <cell r="G13">
            <v>70</v>
          </cell>
          <cell r="H13">
            <v>15.840000000000002</v>
          </cell>
          <cell r="I13" t="str">
            <v>NO</v>
          </cell>
          <cell r="J13">
            <v>33.119999999999997</v>
          </cell>
          <cell r="K13">
            <v>0</v>
          </cell>
        </row>
        <row r="14">
          <cell r="B14">
            <v>28.908333333333335</v>
          </cell>
          <cell r="C14">
            <v>33.9</v>
          </cell>
          <cell r="D14">
            <v>25.3</v>
          </cell>
          <cell r="E14">
            <v>76.916666666666671</v>
          </cell>
          <cell r="F14">
            <v>85</v>
          </cell>
          <cell r="G14">
            <v>67</v>
          </cell>
          <cell r="H14">
            <v>12.24</v>
          </cell>
          <cell r="I14" t="str">
            <v>NE</v>
          </cell>
          <cell r="J14">
            <v>30.6</v>
          </cell>
          <cell r="K14">
            <v>0</v>
          </cell>
        </row>
        <row r="15">
          <cell r="B15">
            <v>28.541666666666668</v>
          </cell>
          <cell r="C15">
            <v>32.9</v>
          </cell>
          <cell r="D15">
            <v>25.4</v>
          </cell>
          <cell r="E15">
            <v>76.291666666666671</v>
          </cell>
          <cell r="F15">
            <v>83</v>
          </cell>
          <cell r="G15">
            <v>70</v>
          </cell>
          <cell r="H15">
            <v>8.64</v>
          </cell>
          <cell r="I15" t="str">
            <v>NE</v>
          </cell>
          <cell r="J15">
            <v>27</v>
          </cell>
          <cell r="K15">
            <v>0</v>
          </cell>
        </row>
        <row r="16">
          <cell r="B16">
            <v>28.570833333333336</v>
          </cell>
          <cell r="C16">
            <v>33.799999999999997</v>
          </cell>
          <cell r="D16">
            <v>24.7</v>
          </cell>
          <cell r="E16">
            <v>78.166666666666671</v>
          </cell>
          <cell r="F16">
            <v>86</v>
          </cell>
          <cell r="G16">
            <v>68</v>
          </cell>
          <cell r="H16">
            <v>9.7200000000000006</v>
          </cell>
          <cell r="I16" t="str">
            <v>N</v>
          </cell>
          <cell r="J16">
            <v>28.44</v>
          </cell>
          <cell r="K16">
            <v>15.999999999999996</v>
          </cell>
        </row>
        <row r="17">
          <cell r="B17">
            <v>26.116666666666664</v>
          </cell>
          <cell r="C17">
            <v>31.3</v>
          </cell>
          <cell r="D17">
            <v>23.7</v>
          </cell>
          <cell r="E17">
            <v>81.125</v>
          </cell>
          <cell r="F17">
            <v>86</v>
          </cell>
          <cell r="G17">
            <v>71</v>
          </cell>
          <cell r="H17">
            <v>16.2</v>
          </cell>
          <cell r="I17" t="str">
            <v>N</v>
          </cell>
          <cell r="J17">
            <v>42.12</v>
          </cell>
          <cell r="K17">
            <v>33.800000000000004</v>
          </cell>
        </row>
        <row r="18">
          <cell r="B18">
            <v>27.120833333333337</v>
          </cell>
          <cell r="C18">
            <v>33.299999999999997</v>
          </cell>
          <cell r="D18">
            <v>23.6</v>
          </cell>
          <cell r="E18">
            <v>82.208333333333329</v>
          </cell>
          <cell r="F18">
            <v>88</v>
          </cell>
          <cell r="G18">
            <v>71</v>
          </cell>
          <cell r="H18">
            <v>13.68</v>
          </cell>
          <cell r="I18" t="str">
            <v>NE</v>
          </cell>
          <cell r="J18">
            <v>32.04</v>
          </cell>
          <cell r="K18">
            <v>12</v>
          </cell>
        </row>
        <row r="19">
          <cell r="B19">
            <v>28.779166666666669</v>
          </cell>
          <cell r="C19">
            <v>34.5</v>
          </cell>
          <cell r="D19">
            <v>24.3</v>
          </cell>
          <cell r="E19">
            <v>77.208333333333329</v>
          </cell>
          <cell r="F19">
            <v>86</v>
          </cell>
          <cell r="G19">
            <v>63</v>
          </cell>
          <cell r="H19">
            <v>14.76</v>
          </cell>
          <cell r="I19" t="str">
            <v>NE</v>
          </cell>
          <cell r="J19">
            <v>30.6</v>
          </cell>
          <cell r="K19">
            <v>0</v>
          </cell>
        </row>
        <row r="20">
          <cell r="B20">
            <v>30.004166666666666</v>
          </cell>
          <cell r="C20">
            <v>35.6</v>
          </cell>
          <cell r="D20">
            <v>24.2</v>
          </cell>
          <cell r="E20">
            <v>73.125</v>
          </cell>
          <cell r="F20">
            <v>86</v>
          </cell>
          <cell r="G20">
            <v>61</v>
          </cell>
          <cell r="H20">
            <v>10.8</v>
          </cell>
          <cell r="I20" t="str">
            <v>O</v>
          </cell>
          <cell r="J20">
            <v>24.48</v>
          </cell>
          <cell r="K20">
            <v>0</v>
          </cell>
        </row>
        <row r="21">
          <cell r="B21">
            <v>28.795833333333334</v>
          </cell>
          <cell r="C21">
            <v>33.9</v>
          </cell>
          <cell r="D21">
            <v>24.2</v>
          </cell>
          <cell r="E21">
            <v>73.291666666666671</v>
          </cell>
          <cell r="F21">
            <v>82</v>
          </cell>
          <cell r="G21">
            <v>66</v>
          </cell>
          <cell r="H21">
            <v>7.5600000000000005</v>
          </cell>
          <cell r="I21" t="str">
            <v>SE</v>
          </cell>
          <cell r="J21">
            <v>30.240000000000002</v>
          </cell>
          <cell r="K21">
            <v>0</v>
          </cell>
        </row>
        <row r="22">
          <cell r="B22">
            <v>27.279166666666672</v>
          </cell>
          <cell r="C22">
            <v>33.1</v>
          </cell>
          <cell r="D22">
            <v>23</v>
          </cell>
          <cell r="E22">
            <v>75.875</v>
          </cell>
          <cell r="F22">
            <v>84</v>
          </cell>
          <cell r="G22">
            <v>65</v>
          </cell>
          <cell r="H22">
            <v>18</v>
          </cell>
          <cell r="I22" t="str">
            <v>NE</v>
          </cell>
          <cell r="J22">
            <v>36.72</v>
          </cell>
          <cell r="K22">
            <v>0</v>
          </cell>
        </row>
        <row r="23">
          <cell r="B23">
            <v>28.229166666666661</v>
          </cell>
          <cell r="C23">
            <v>34.200000000000003</v>
          </cell>
          <cell r="D23">
            <v>22.5</v>
          </cell>
          <cell r="E23">
            <v>70.958333333333329</v>
          </cell>
          <cell r="F23">
            <v>82</v>
          </cell>
          <cell r="G23">
            <v>56</v>
          </cell>
          <cell r="H23">
            <v>11.879999999999999</v>
          </cell>
          <cell r="I23" t="str">
            <v>NE</v>
          </cell>
          <cell r="J23">
            <v>27.36</v>
          </cell>
          <cell r="K23">
            <v>0</v>
          </cell>
        </row>
        <row r="24">
          <cell r="B24">
            <v>27.816666666666666</v>
          </cell>
          <cell r="C24">
            <v>34.700000000000003</v>
          </cell>
          <cell r="D24">
            <v>21</v>
          </cell>
          <cell r="E24">
            <v>67.666666666666671</v>
          </cell>
          <cell r="F24">
            <v>82</v>
          </cell>
          <cell r="G24">
            <v>54</v>
          </cell>
          <cell r="H24">
            <v>11.879999999999999</v>
          </cell>
          <cell r="I24" t="str">
            <v>L</v>
          </cell>
          <cell r="J24">
            <v>23.759999999999998</v>
          </cell>
          <cell r="K24">
            <v>0</v>
          </cell>
        </row>
        <row r="25">
          <cell r="B25">
            <v>28.429166666666664</v>
          </cell>
          <cell r="C25">
            <v>35.299999999999997</v>
          </cell>
          <cell r="D25">
            <v>22.5</v>
          </cell>
          <cell r="E25">
            <v>67.583333333333329</v>
          </cell>
          <cell r="F25">
            <v>77</v>
          </cell>
          <cell r="G25">
            <v>55</v>
          </cell>
          <cell r="H25">
            <v>12.6</v>
          </cell>
          <cell r="I25" t="str">
            <v>NE</v>
          </cell>
          <cell r="J25">
            <v>26.64</v>
          </cell>
          <cell r="K25">
            <v>0</v>
          </cell>
        </row>
        <row r="26">
          <cell r="B26">
            <v>25.912500000000005</v>
          </cell>
          <cell r="C26">
            <v>30</v>
          </cell>
          <cell r="D26">
            <v>22.9</v>
          </cell>
          <cell r="E26">
            <v>75.333333333333329</v>
          </cell>
          <cell r="F26">
            <v>83</v>
          </cell>
          <cell r="G26">
            <v>61</v>
          </cell>
          <cell r="H26">
            <v>13.68</v>
          </cell>
          <cell r="I26" t="str">
            <v>N</v>
          </cell>
          <cell r="J26">
            <v>28.44</v>
          </cell>
          <cell r="K26">
            <v>8.4</v>
          </cell>
        </row>
        <row r="27">
          <cell r="B27">
            <v>25.191666666666666</v>
          </cell>
          <cell r="C27">
            <v>29.9</v>
          </cell>
          <cell r="D27">
            <v>23.1</v>
          </cell>
          <cell r="E27">
            <v>83.625</v>
          </cell>
          <cell r="F27">
            <v>87</v>
          </cell>
          <cell r="G27">
            <v>78</v>
          </cell>
          <cell r="H27">
            <v>12.6</v>
          </cell>
          <cell r="I27" t="str">
            <v>S</v>
          </cell>
          <cell r="J27">
            <v>29.52</v>
          </cell>
          <cell r="K27">
            <v>8.6</v>
          </cell>
        </row>
        <row r="28">
          <cell r="B28">
            <v>25.512500000000003</v>
          </cell>
          <cell r="C28">
            <v>30.1</v>
          </cell>
          <cell r="D28">
            <v>22.3</v>
          </cell>
          <cell r="E28">
            <v>79.666666666666671</v>
          </cell>
          <cell r="F28">
            <v>87</v>
          </cell>
          <cell r="G28">
            <v>68</v>
          </cell>
          <cell r="H28">
            <v>11.520000000000001</v>
          </cell>
          <cell r="I28" t="str">
            <v>S</v>
          </cell>
          <cell r="J28">
            <v>29.16</v>
          </cell>
          <cell r="K28">
            <v>0</v>
          </cell>
        </row>
        <row r="29">
          <cell r="B29">
            <v>25.891666666666666</v>
          </cell>
          <cell r="C29">
            <v>32.6</v>
          </cell>
          <cell r="D29">
            <v>19.7</v>
          </cell>
          <cell r="E29">
            <v>74.791666666666671</v>
          </cell>
          <cell r="F29">
            <v>87</v>
          </cell>
          <cell r="G29">
            <v>57</v>
          </cell>
          <cell r="H29">
            <v>9.7200000000000006</v>
          </cell>
          <cell r="I29" t="str">
            <v>SO</v>
          </cell>
          <cell r="J29">
            <v>24.12</v>
          </cell>
          <cell r="K29">
            <v>0</v>
          </cell>
        </row>
        <row r="30">
          <cell r="B30">
            <v>26.691666666666666</v>
          </cell>
          <cell r="C30">
            <v>35</v>
          </cell>
          <cell r="D30">
            <v>20</v>
          </cell>
          <cell r="E30">
            <v>68.458333333333329</v>
          </cell>
          <cell r="F30">
            <v>83</v>
          </cell>
          <cell r="G30">
            <v>51</v>
          </cell>
          <cell r="H30">
            <v>11.16</v>
          </cell>
          <cell r="I30" t="str">
            <v>NE</v>
          </cell>
          <cell r="J30">
            <v>25.2</v>
          </cell>
          <cell r="K30">
            <v>0</v>
          </cell>
        </row>
        <row r="31">
          <cell r="B31">
            <v>27.745833333333334</v>
          </cell>
          <cell r="C31">
            <v>34.4</v>
          </cell>
          <cell r="D31">
            <v>22.2</v>
          </cell>
          <cell r="E31">
            <v>66.166666666666671</v>
          </cell>
          <cell r="F31">
            <v>77</v>
          </cell>
          <cell r="G31">
            <v>52</v>
          </cell>
          <cell r="H31">
            <v>15.120000000000001</v>
          </cell>
          <cell r="I31" t="str">
            <v>NE</v>
          </cell>
          <cell r="J31">
            <v>29.16</v>
          </cell>
          <cell r="K31">
            <v>0</v>
          </cell>
        </row>
        <row r="32">
          <cell r="B32">
            <v>27.283333333333331</v>
          </cell>
          <cell r="C32">
            <v>34.700000000000003</v>
          </cell>
          <cell r="D32">
            <v>21.8</v>
          </cell>
          <cell r="E32">
            <v>69.333333333333329</v>
          </cell>
          <cell r="F32">
            <v>85</v>
          </cell>
          <cell r="G32">
            <v>51</v>
          </cell>
          <cell r="H32">
            <v>16.559999999999999</v>
          </cell>
          <cell r="I32" t="str">
            <v>N</v>
          </cell>
          <cell r="J32">
            <v>41.76</v>
          </cell>
          <cell r="K32">
            <v>0</v>
          </cell>
        </row>
        <row r="33">
          <cell r="B33">
            <v>27.666666666666671</v>
          </cell>
          <cell r="C33">
            <v>33.9</v>
          </cell>
          <cell r="D33">
            <v>24</v>
          </cell>
          <cell r="E33">
            <v>71.791666666666671</v>
          </cell>
          <cell r="F33">
            <v>80</v>
          </cell>
          <cell r="G33">
            <v>58</v>
          </cell>
          <cell r="H33">
            <v>20.88</v>
          </cell>
          <cell r="I33" t="str">
            <v>NE</v>
          </cell>
          <cell r="J33">
            <v>41.04</v>
          </cell>
          <cell r="K33">
            <v>9.6</v>
          </cell>
        </row>
        <row r="34">
          <cell r="B34">
            <v>25.049999999999997</v>
          </cell>
          <cell r="C34">
            <v>31.2</v>
          </cell>
          <cell r="D34">
            <v>23.1</v>
          </cell>
          <cell r="E34">
            <v>81.181818181818187</v>
          </cell>
          <cell r="F34">
            <v>86</v>
          </cell>
          <cell r="G34">
            <v>67</v>
          </cell>
          <cell r="H34">
            <v>27.720000000000002</v>
          </cell>
          <cell r="I34" t="str">
            <v>NO</v>
          </cell>
          <cell r="J34">
            <v>54.72</v>
          </cell>
          <cell r="K34">
            <v>8.6000000000000014</v>
          </cell>
        </row>
        <row r="35">
          <cell r="B35">
            <v>24.654166666666665</v>
          </cell>
          <cell r="C35">
            <v>30.7</v>
          </cell>
          <cell r="D35">
            <v>21.7</v>
          </cell>
          <cell r="E35">
            <v>83.083333333333329</v>
          </cell>
          <cell r="F35">
            <v>88</v>
          </cell>
          <cell r="G35">
            <v>74</v>
          </cell>
          <cell r="H35">
            <v>6.12</v>
          </cell>
          <cell r="I35" t="str">
            <v>O</v>
          </cell>
          <cell r="J35">
            <v>17.64</v>
          </cell>
          <cell r="K35">
            <v>0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29.025000000000006</v>
          </cell>
          <cell r="C5">
            <v>35.799999999999997</v>
          </cell>
          <cell r="D5">
            <v>22.7</v>
          </cell>
          <cell r="E5">
            <v>62.041666666666664</v>
          </cell>
          <cell r="F5">
            <v>89</v>
          </cell>
          <cell r="G5">
            <v>32</v>
          </cell>
          <cell r="H5">
            <v>9.3600000000000012</v>
          </cell>
          <cell r="I5" t="str">
            <v>O</v>
          </cell>
          <cell r="J5">
            <v>21.96</v>
          </cell>
          <cell r="K5">
            <v>0</v>
          </cell>
        </row>
        <row r="6">
          <cell r="B6">
            <v>27.016666666666666</v>
          </cell>
          <cell r="C6">
            <v>34.299999999999997</v>
          </cell>
          <cell r="D6">
            <v>22.5</v>
          </cell>
          <cell r="E6">
            <v>71.708333333333329</v>
          </cell>
          <cell r="F6">
            <v>92</v>
          </cell>
          <cell r="G6">
            <v>40</v>
          </cell>
          <cell r="H6">
            <v>23.040000000000003</v>
          </cell>
          <cell r="I6" t="str">
            <v>NO</v>
          </cell>
          <cell r="J6">
            <v>53.28</v>
          </cell>
          <cell r="K6">
            <v>8.4</v>
          </cell>
        </row>
        <row r="7">
          <cell r="B7">
            <v>26.82083333333334</v>
          </cell>
          <cell r="C7">
            <v>32.700000000000003</v>
          </cell>
          <cell r="D7">
            <v>23.2</v>
          </cell>
          <cell r="E7">
            <v>75.333333333333329</v>
          </cell>
          <cell r="F7">
            <v>90</v>
          </cell>
          <cell r="G7">
            <v>49</v>
          </cell>
          <cell r="H7">
            <v>15.840000000000002</v>
          </cell>
          <cell r="I7" t="str">
            <v>N</v>
          </cell>
          <cell r="J7">
            <v>42.480000000000004</v>
          </cell>
          <cell r="K7">
            <v>0.4</v>
          </cell>
        </row>
        <row r="8">
          <cell r="B8">
            <v>26.037499999999998</v>
          </cell>
          <cell r="C8">
            <v>32.9</v>
          </cell>
          <cell r="D8">
            <v>21.6</v>
          </cell>
          <cell r="E8">
            <v>75.208333333333329</v>
          </cell>
          <cell r="F8">
            <v>92</v>
          </cell>
          <cell r="G8">
            <v>45</v>
          </cell>
          <cell r="H8">
            <v>15.48</v>
          </cell>
          <cell r="I8" t="str">
            <v>O</v>
          </cell>
          <cell r="J8">
            <v>46.080000000000005</v>
          </cell>
          <cell r="K8">
            <v>0.2</v>
          </cell>
        </row>
        <row r="9">
          <cell r="B9">
            <v>25.508333333333336</v>
          </cell>
          <cell r="C9">
            <v>32</v>
          </cell>
          <cell r="D9">
            <v>21.8</v>
          </cell>
          <cell r="E9">
            <v>76.625</v>
          </cell>
          <cell r="F9">
            <v>91</v>
          </cell>
          <cell r="G9">
            <v>46</v>
          </cell>
          <cell r="H9">
            <v>14.76</v>
          </cell>
          <cell r="I9" t="str">
            <v>L</v>
          </cell>
          <cell r="J9">
            <v>36.72</v>
          </cell>
          <cell r="K9">
            <v>0.8</v>
          </cell>
        </row>
        <row r="10">
          <cell r="B10">
            <v>26</v>
          </cell>
          <cell r="C10">
            <v>30.1</v>
          </cell>
          <cell r="D10">
            <v>22.6</v>
          </cell>
          <cell r="E10">
            <v>75.75</v>
          </cell>
          <cell r="F10">
            <v>90</v>
          </cell>
          <cell r="G10">
            <v>50</v>
          </cell>
          <cell r="H10">
            <v>10.44</v>
          </cell>
          <cell r="I10" t="str">
            <v>N</v>
          </cell>
          <cell r="J10">
            <v>53.64</v>
          </cell>
          <cell r="K10">
            <v>6.3999999999999995</v>
          </cell>
        </row>
        <row r="11">
          <cell r="B11">
            <v>25.3125</v>
          </cell>
          <cell r="C11">
            <v>31.7</v>
          </cell>
          <cell r="D11">
            <v>23.2</v>
          </cell>
          <cell r="E11">
            <v>83.458333333333329</v>
          </cell>
          <cell r="F11">
            <v>92</v>
          </cell>
          <cell r="G11">
            <v>52</v>
          </cell>
          <cell r="H11">
            <v>7.5600000000000005</v>
          </cell>
          <cell r="I11" t="str">
            <v>N</v>
          </cell>
          <cell r="J11">
            <v>49.680000000000007</v>
          </cell>
          <cell r="K11">
            <v>8.1999999999999993</v>
          </cell>
        </row>
        <row r="12">
          <cell r="B12">
            <v>24.822727272727267</v>
          </cell>
          <cell r="C12">
            <v>30.1</v>
          </cell>
          <cell r="D12">
            <v>23.3</v>
          </cell>
          <cell r="E12">
            <v>85.909090909090907</v>
          </cell>
          <cell r="F12">
            <v>92</v>
          </cell>
          <cell r="G12">
            <v>62</v>
          </cell>
          <cell r="H12">
            <v>10.08</v>
          </cell>
          <cell r="I12" t="str">
            <v>NO</v>
          </cell>
          <cell r="J12">
            <v>32.4</v>
          </cell>
          <cell r="K12">
            <v>23.2</v>
          </cell>
        </row>
        <row r="13">
          <cell r="B13">
            <v>26.5</v>
          </cell>
          <cell r="C13">
            <v>30.2</v>
          </cell>
          <cell r="D13">
            <v>23.4</v>
          </cell>
          <cell r="E13">
            <v>79.2</v>
          </cell>
          <cell r="F13">
            <v>91</v>
          </cell>
          <cell r="G13">
            <v>61</v>
          </cell>
          <cell r="H13">
            <v>10.08</v>
          </cell>
          <cell r="I13" t="str">
            <v>N</v>
          </cell>
          <cell r="J13">
            <v>36.36</v>
          </cell>
          <cell r="K13">
            <v>9.4</v>
          </cell>
        </row>
        <row r="14">
          <cell r="B14">
            <v>29.307692307692314</v>
          </cell>
          <cell r="C14">
            <v>32.5</v>
          </cell>
          <cell r="D14">
            <v>23.7</v>
          </cell>
          <cell r="E14">
            <v>64.692307692307693</v>
          </cell>
          <cell r="F14">
            <v>92</v>
          </cell>
          <cell r="G14">
            <v>48</v>
          </cell>
          <cell r="H14">
            <v>9.3600000000000012</v>
          </cell>
          <cell r="I14" t="str">
            <v>L</v>
          </cell>
          <cell r="J14">
            <v>19.8</v>
          </cell>
          <cell r="K14">
            <v>0</v>
          </cell>
        </row>
        <row r="15">
          <cell r="B15">
            <v>31.558333333333334</v>
          </cell>
          <cell r="C15">
            <v>34.700000000000003</v>
          </cell>
          <cell r="D15">
            <v>25.9</v>
          </cell>
          <cell r="E15">
            <v>57.083333333333336</v>
          </cell>
          <cell r="F15">
            <v>85</v>
          </cell>
          <cell r="G15">
            <v>42</v>
          </cell>
          <cell r="H15">
            <v>15.48</v>
          </cell>
          <cell r="I15" t="str">
            <v>NE</v>
          </cell>
          <cell r="J15">
            <v>22.68</v>
          </cell>
          <cell r="K15">
            <v>0</v>
          </cell>
        </row>
        <row r="16">
          <cell r="B16">
            <v>31.320000000000004</v>
          </cell>
          <cell r="C16">
            <v>34.6</v>
          </cell>
          <cell r="D16">
            <v>25.1</v>
          </cell>
          <cell r="E16">
            <v>57.3</v>
          </cell>
          <cell r="F16">
            <v>76</v>
          </cell>
          <cell r="G16">
            <v>46</v>
          </cell>
          <cell r="H16">
            <v>21.6</v>
          </cell>
          <cell r="I16" t="str">
            <v>NO</v>
          </cell>
          <cell r="J16">
            <v>51.12</v>
          </cell>
          <cell r="K16">
            <v>0</v>
          </cell>
        </row>
        <row r="17">
          <cell r="B17">
            <v>26.97058823529412</v>
          </cell>
          <cell r="C17">
            <v>33</v>
          </cell>
          <cell r="D17">
            <v>20.9</v>
          </cell>
          <cell r="E17">
            <v>72.941176470588232</v>
          </cell>
          <cell r="F17">
            <v>93</v>
          </cell>
          <cell r="G17">
            <v>52</v>
          </cell>
          <cell r="H17">
            <v>18.36</v>
          </cell>
          <cell r="I17" t="str">
            <v>L</v>
          </cell>
          <cell r="J17">
            <v>46.800000000000004</v>
          </cell>
          <cell r="K17">
            <v>34.4</v>
          </cell>
        </row>
        <row r="18">
          <cell r="B18">
            <v>31.433333333333334</v>
          </cell>
          <cell r="C18">
            <v>34.5</v>
          </cell>
          <cell r="D18">
            <v>26</v>
          </cell>
          <cell r="E18">
            <v>57.25</v>
          </cell>
          <cell r="F18">
            <v>81</v>
          </cell>
          <cell r="G18">
            <v>42</v>
          </cell>
          <cell r="H18">
            <v>10.08</v>
          </cell>
          <cell r="I18" t="str">
            <v>SE</v>
          </cell>
          <cell r="J18">
            <v>22.32</v>
          </cell>
          <cell r="K18">
            <v>0</v>
          </cell>
        </row>
        <row r="19">
          <cell r="B19">
            <v>30.099999999999998</v>
          </cell>
          <cell r="C19">
            <v>36.200000000000003</v>
          </cell>
          <cell r="D19">
            <v>23.3</v>
          </cell>
          <cell r="E19">
            <v>60.944444444444443</v>
          </cell>
          <cell r="F19">
            <v>91</v>
          </cell>
          <cell r="G19">
            <v>34</v>
          </cell>
          <cell r="H19">
            <v>7.9200000000000008</v>
          </cell>
          <cell r="I19" t="str">
            <v>S</v>
          </cell>
          <cell r="J19">
            <v>21.96</v>
          </cell>
          <cell r="K19">
            <v>0</v>
          </cell>
        </row>
        <row r="20">
          <cell r="B20">
            <v>29.929166666666664</v>
          </cell>
          <cell r="C20">
            <v>37.4</v>
          </cell>
          <cell r="D20">
            <v>24</v>
          </cell>
          <cell r="E20">
            <v>63.958333333333336</v>
          </cell>
          <cell r="F20">
            <v>88</v>
          </cell>
          <cell r="G20">
            <v>33</v>
          </cell>
          <cell r="H20">
            <v>19.079999999999998</v>
          </cell>
          <cell r="I20" t="str">
            <v>S</v>
          </cell>
          <cell r="J20">
            <v>34.92</v>
          </cell>
          <cell r="K20">
            <v>0</v>
          </cell>
        </row>
        <row r="21">
          <cell r="B21">
            <v>27.274999999999995</v>
          </cell>
          <cell r="C21">
            <v>34.700000000000003</v>
          </cell>
          <cell r="D21">
            <v>22.9</v>
          </cell>
          <cell r="E21">
            <v>72.75</v>
          </cell>
          <cell r="F21">
            <v>94</v>
          </cell>
          <cell r="G21">
            <v>42</v>
          </cell>
          <cell r="H21">
            <v>24.840000000000003</v>
          </cell>
          <cell r="I21" t="str">
            <v>SO</v>
          </cell>
          <cell r="J21">
            <v>41.4</v>
          </cell>
          <cell r="K21">
            <v>43.2</v>
          </cell>
        </row>
        <row r="22">
          <cell r="B22">
            <v>25.904166666666665</v>
          </cell>
          <cell r="C22">
            <v>31.7</v>
          </cell>
          <cell r="D22">
            <v>22.7</v>
          </cell>
          <cell r="E22">
            <v>79.458333333333329</v>
          </cell>
          <cell r="F22">
            <v>94</v>
          </cell>
          <cell r="G22">
            <v>54</v>
          </cell>
          <cell r="H22">
            <v>9.7200000000000006</v>
          </cell>
          <cell r="I22" t="str">
            <v>S</v>
          </cell>
          <cell r="J22">
            <v>18.720000000000002</v>
          </cell>
          <cell r="K22">
            <v>2.4</v>
          </cell>
        </row>
        <row r="23">
          <cell r="B23">
            <v>27.631818181818179</v>
          </cell>
          <cell r="C23">
            <v>33.6</v>
          </cell>
          <cell r="D23">
            <v>24.1</v>
          </cell>
          <cell r="E23">
            <v>75.318181818181813</v>
          </cell>
          <cell r="F23">
            <v>89</v>
          </cell>
          <cell r="G23">
            <v>49</v>
          </cell>
          <cell r="H23">
            <v>15.48</v>
          </cell>
          <cell r="I23" t="str">
            <v>SO</v>
          </cell>
          <cell r="J23">
            <v>48.96</v>
          </cell>
          <cell r="K23">
            <v>8.4</v>
          </cell>
        </row>
        <row r="24">
          <cell r="B24">
            <v>26.959999999999997</v>
          </cell>
          <cell r="C24">
            <v>32.799999999999997</v>
          </cell>
          <cell r="D24">
            <v>21.9</v>
          </cell>
          <cell r="E24">
            <v>78.95</v>
          </cell>
          <cell r="F24">
            <v>91</v>
          </cell>
          <cell r="G24">
            <v>58</v>
          </cell>
          <cell r="H24">
            <v>23.759999999999998</v>
          </cell>
          <cell r="I24" t="str">
            <v>SO</v>
          </cell>
          <cell r="J24">
            <v>42.84</v>
          </cell>
          <cell r="K24">
            <v>17.2</v>
          </cell>
        </row>
        <row r="25">
          <cell r="B25">
            <v>29.623076923076916</v>
          </cell>
          <cell r="C25">
            <v>33.799999999999997</v>
          </cell>
          <cell r="D25">
            <v>25.9</v>
          </cell>
          <cell r="E25">
            <v>65.230769230769226</v>
          </cell>
          <cell r="F25">
            <v>85</v>
          </cell>
          <cell r="G25">
            <v>50</v>
          </cell>
          <cell r="H25">
            <v>12.24</v>
          </cell>
          <cell r="I25" t="str">
            <v>SE</v>
          </cell>
          <cell r="J25">
            <v>29.16</v>
          </cell>
          <cell r="K25">
            <v>0</v>
          </cell>
        </row>
        <row r="26">
          <cell r="B26">
            <v>26.741176470588233</v>
          </cell>
          <cell r="C26">
            <v>30.5</v>
          </cell>
          <cell r="D26">
            <v>22.9</v>
          </cell>
          <cell r="E26">
            <v>76.647058823529406</v>
          </cell>
          <cell r="F26">
            <v>91</v>
          </cell>
          <cell r="G26">
            <v>60</v>
          </cell>
          <cell r="H26">
            <v>9</v>
          </cell>
          <cell r="I26" t="str">
            <v>N</v>
          </cell>
          <cell r="J26">
            <v>45.36</v>
          </cell>
          <cell r="K26">
            <v>1.8</v>
          </cell>
        </row>
        <row r="27">
          <cell r="B27">
            <v>26.646153846153847</v>
          </cell>
          <cell r="C27">
            <v>32.1</v>
          </cell>
          <cell r="D27">
            <v>23.3</v>
          </cell>
          <cell r="E27">
            <v>76.84615384615384</v>
          </cell>
          <cell r="F27">
            <v>90</v>
          </cell>
          <cell r="G27">
            <v>50</v>
          </cell>
          <cell r="H27">
            <v>19.8</v>
          </cell>
          <cell r="I27" t="str">
            <v>SO</v>
          </cell>
          <cell r="J27">
            <v>31.319999999999997</v>
          </cell>
          <cell r="K27">
            <v>4.6000000000000005</v>
          </cell>
        </row>
        <row r="28">
          <cell r="B28">
            <v>27.1</v>
          </cell>
          <cell r="C28">
            <v>29.1</v>
          </cell>
          <cell r="D28">
            <v>24.2</v>
          </cell>
          <cell r="E28">
            <v>72.428571428571431</v>
          </cell>
          <cell r="F28">
            <v>89</v>
          </cell>
          <cell r="G28">
            <v>61</v>
          </cell>
          <cell r="H28">
            <v>15.840000000000002</v>
          </cell>
          <cell r="I28" t="str">
            <v>S</v>
          </cell>
          <cell r="J28">
            <v>26.28</v>
          </cell>
          <cell r="K28">
            <v>0</v>
          </cell>
        </row>
        <row r="29">
          <cell r="B29">
            <v>29.366666666666671</v>
          </cell>
          <cell r="C29">
            <v>32.799999999999997</v>
          </cell>
          <cell r="D29">
            <v>24.5</v>
          </cell>
          <cell r="E29">
            <v>58.5</v>
          </cell>
          <cell r="F29">
            <v>89</v>
          </cell>
          <cell r="G29">
            <v>44</v>
          </cell>
          <cell r="H29">
            <v>12.96</v>
          </cell>
          <cell r="I29" t="str">
            <v>S</v>
          </cell>
          <cell r="J29">
            <v>23.040000000000003</v>
          </cell>
          <cell r="K29">
            <v>0</v>
          </cell>
        </row>
        <row r="30">
          <cell r="B30">
            <v>26.714285714285715</v>
          </cell>
          <cell r="C30">
            <v>33.200000000000003</v>
          </cell>
          <cell r="D30">
            <v>20.2</v>
          </cell>
          <cell r="E30">
            <v>63.904761904761905</v>
          </cell>
          <cell r="F30">
            <v>92</v>
          </cell>
          <cell r="G30">
            <v>29</v>
          </cell>
          <cell r="H30">
            <v>9</v>
          </cell>
          <cell r="I30" t="str">
            <v>SO</v>
          </cell>
          <cell r="J30">
            <v>23.040000000000003</v>
          </cell>
          <cell r="K30">
            <v>0.2</v>
          </cell>
        </row>
        <row r="31">
          <cell r="B31">
            <v>27.555000000000007</v>
          </cell>
          <cell r="C31">
            <v>34.4</v>
          </cell>
          <cell r="D31">
            <v>20.100000000000001</v>
          </cell>
          <cell r="E31">
            <v>58.7</v>
          </cell>
          <cell r="F31">
            <v>91</v>
          </cell>
          <cell r="G31">
            <v>29</v>
          </cell>
          <cell r="H31">
            <v>7.9200000000000008</v>
          </cell>
          <cell r="I31" t="str">
            <v>O</v>
          </cell>
          <cell r="J31">
            <v>19.440000000000001</v>
          </cell>
          <cell r="K31">
            <v>0</v>
          </cell>
        </row>
        <row r="32">
          <cell r="B32">
            <v>27.037499999999998</v>
          </cell>
          <cell r="C32">
            <v>34</v>
          </cell>
          <cell r="D32">
            <v>20.399999999999999</v>
          </cell>
          <cell r="E32">
            <v>62.583333333333336</v>
          </cell>
          <cell r="F32">
            <v>89</v>
          </cell>
          <cell r="G32">
            <v>30</v>
          </cell>
          <cell r="H32">
            <v>13.68</v>
          </cell>
          <cell r="I32" t="str">
            <v>N</v>
          </cell>
          <cell r="J32">
            <v>26.28</v>
          </cell>
          <cell r="K32">
            <v>0</v>
          </cell>
        </row>
        <row r="33">
          <cell r="B33">
            <v>27.408333333333331</v>
          </cell>
          <cell r="C33">
            <v>33.9</v>
          </cell>
          <cell r="D33">
            <v>23.1</v>
          </cell>
          <cell r="E33">
            <v>70.166666666666671</v>
          </cell>
          <cell r="F33">
            <v>92</v>
          </cell>
          <cell r="G33">
            <v>44</v>
          </cell>
          <cell r="H33">
            <v>15.48</v>
          </cell>
          <cell r="I33" t="str">
            <v>N</v>
          </cell>
          <cell r="J33">
            <v>36.72</v>
          </cell>
          <cell r="K33">
            <v>14.8</v>
          </cell>
        </row>
        <row r="34">
          <cell r="B34">
            <v>26.329166666666662</v>
          </cell>
          <cell r="C34">
            <v>32.299999999999997</v>
          </cell>
          <cell r="D34">
            <v>22.1</v>
          </cell>
          <cell r="E34">
            <v>77.083333333333329</v>
          </cell>
          <cell r="F34">
            <v>91</v>
          </cell>
          <cell r="G34">
            <v>51</v>
          </cell>
          <cell r="H34">
            <v>17.64</v>
          </cell>
          <cell r="I34" t="str">
            <v>NO</v>
          </cell>
          <cell r="J34">
            <v>57.24</v>
          </cell>
          <cell r="K34">
            <v>9.1999999999999993</v>
          </cell>
        </row>
        <row r="35">
          <cell r="B35">
            <v>24.458333333333332</v>
          </cell>
          <cell r="C35">
            <v>32.1</v>
          </cell>
          <cell r="D35">
            <v>22.2</v>
          </cell>
          <cell r="E35">
            <v>85.5</v>
          </cell>
          <cell r="F35">
            <v>94</v>
          </cell>
          <cell r="G35">
            <v>54</v>
          </cell>
          <cell r="H35">
            <v>23.759999999999998</v>
          </cell>
          <cell r="I35" t="str">
            <v>O</v>
          </cell>
          <cell r="J35">
            <v>42.84</v>
          </cell>
          <cell r="K35">
            <v>34.800000000000011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24.599999999999998</v>
          </cell>
          <cell r="C5">
            <v>28.9</v>
          </cell>
          <cell r="D5">
            <v>22.3</v>
          </cell>
          <cell r="E5">
            <v>88.785714285714292</v>
          </cell>
          <cell r="F5">
            <v>93</v>
          </cell>
          <cell r="G5">
            <v>78</v>
          </cell>
          <cell r="H5">
            <v>3.24</v>
          </cell>
          <cell r="I5" t="str">
            <v>SE</v>
          </cell>
          <cell r="J5">
            <v>9</v>
          </cell>
          <cell r="K5">
            <v>0</v>
          </cell>
        </row>
        <row r="6">
          <cell r="B6">
            <v>25.773333333333337</v>
          </cell>
          <cell r="C6">
            <v>29</v>
          </cell>
          <cell r="D6">
            <v>24.2</v>
          </cell>
          <cell r="E6">
            <v>83.8</v>
          </cell>
          <cell r="F6">
            <v>89</v>
          </cell>
          <cell r="G6">
            <v>71</v>
          </cell>
          <cell r="H6">
            <v>7.9200000000000008</v>
          </cell>
          <cell r="I6" t="str">
            <v>N</v>
          </cell>
          <cell r="J6">
            <v>25.2</v>
          </cell>
          <cell r="K6">
            <v>0</v>
          </cell>
        </row>
        <row r="7">
          <cell r="B7">
            <v>24.639999999999993</v>
          </cell>
          <cell r="C7">
            <v>30.8</v>
          </cell>
          <cell r="D7">
            <v>22.5</v>
          </cell>
          <cell r="E7">
            <v>86.785714285714292</v>
          </cell>
          <cell r="F7">
            <v>92</v>
          </cell>
          <cell r="G7">
            <v>61</v>
          </cell>
          <cell r="H7">
            <v>7.5600000000000005</v>
          </cell>
          <cell r="I7" t="str">
            <v>N</v>
          </cell>
          <cell r="J7">
            <v>15.840000000000002</v>
          </cell>
          <cell r="K7">
            <v>0</v>
          </cell>
        </row>
        <row r="8">
          <cell r="B8">
            <v>24.861538461538462</v>
          </cell>
          <cell r="C8">
            <v>28.9</v>
          </cell>
          <cell r="D8">
            <v>22.4</v>
          </cell>
          <cell r="E8">
            <v>84.07692307692308</v>
          </cell>
          <cell r="F8">
            <v>91</v>
          </cell>
          <cell r="G8">
            <v>62</v>
          </cell>
          <cell r="H8">
            <v>5.4</v>
          </cell>
          <cell r="I8" t="str">
            <v>N</v>
          </cell>
          <cell r="J8">
            <v>11.16</v>
          </cell>
          <cell r="K8">
            <v>0</v>
          </cell>
        </row>
        <row r="9">
          <cell r="B9">
            <v>25.699999999999996</v>
          </cell>
          <cell r="C9">
            <v>31.6</v>
          </cell>
          <cell r="D9">
            <v>22.2</v>
          </cell>
          <cell r="E9">
            <v>78.266666666666666</v>
          </cell>
          <cell r="F9">
            <v>88</v>
          </cell>
          <cell r="G9">
            <v>56</v>
          </cell>
          <cell r="H9">
            <v>16.2</v>
          </cell>
          <cell r="I9" t="str">
            <v>N</v>
          </cell>
          <cell r="J9">
            <v>33.119999999999997</v>
          </cell>
          <cell r="K9">
            <v>0</v>
          </cell>
        </row>
        <row r="10">
          <cell r="B10">
            <v>26.410000000000004</v>
          </cell>
          <cell r="C10">
            <v>29.6</v>
          </cell>
          <cell r="D10">
            <v>23.8</v>
          </cell>
          <cell r="E10">
            <v>83.9</v>
          </cell>
          <cell r="F10">
            <v>91</v>
          </cell>
          <cell r="G10">
            <v>67</v>
          </cell>
          <cell r="H10">
            <v>18.720000000000002</v>
          </cell>
          <cell r="I10" t="str">
            <v>NO</v>
          </cell>
          <cell r="J10">
            <v>37.080000000000005</v>
          </cell>
          <cell r="K10">
            <v>3.8000000000000003</v>
          </cell>
        </row>
        <row r="11">
          <cell r="B11">
            <v>25.952941176470588</v>
          </cell>
          <cell r="C11">
            <v>28.6</v>
          </cell>
          <cell r="D11">
            <v>24.5</v>
          </cell>
          <cell r="E11">
            <v>88.294117647058826</v>
          </cell>
          <cell r="F11">
            <v>93</v>
          </cell>
          <cell r="G11">
            <v>71</v>
          </cell>
          <cell r="H11">
            <v>14.4</v>
          </cell>
          <cell r="I11" t="str">
            <v>NO</v>
          </cell>
          <cell r="J11">
            <v>32.4</v>
          </cell>
          <cell r="K11">
            <v>3.6</v>
          </cell>
        </row>
        <row r="12">
          <cell r="B12">
            <v>24.693749999999998</v>
          </cell>
          <cell r="C12">
            <v>26.6</v>
          </cell>
          <cell r="D12">
            <v>23.3</v>
          </cell>
          <cell r="E12">
            <v>88.0625</v>
          </cell>
          <cell r="F12">
            <v>91</v>
          </cell>
          <cell r="G12">
            <v>80</v>
          </cell>
          <cell r="H12">
            <v>19.8</v>
          </cell>
          <cell r="I12" t="str">
            <v>N</v>
          </cell>
          <cell r="J12">
            <v>54.36</v>
          </cell>
          <cell r="K12">
            <v>2.8</v>
          </cell>
        </row>
        <row r="13">
          <cell r="B13">
            <v>25.495000000000001</v>
          </cell>
          <cell r="C13">
            <v>29.6</v>
          </cell>
          <cell r="D13">
            <v>24.4</v>
          </cell>
          <cell r="E13">
            <v>88.7</v>
          </cell>
          <cell r="F13">
            <v>93</v>
          </cell>
          <cell r="G13">
            <v>75</v>
          </cell>
          <cell r="H13">
            <v>9.7200000000000006</v>
          </cell>
          <cell r="I13" t="str">
            <v>NE</v>
          </cell>
          <cell r="J13">
            <v>26.28</v>
          </cell>
          <cell r="K13">
            <v>2.4</v>
          </cell>
        </row>
        <row r="14">
          <cell r="B14">
            <v>25.540000000000003</v>
          </cell>
          <cell r="C14">
            <v>29.5</v>
          </cell>
          <cell r="D14">
            <v>24.3</v>
          </cell>
          <cell r="E14">
            <v>88.933333333333337</v>
          </cell>
          <cell r="F14">
            <v>92</v>
          </cell>
          <cell r="G14">
            <v>76</v>
          </cell>
          <cell r="H14">
            <v>5.04</v>
          </cell>
          <cell r="I14" t="str">
            <v>L</v>
          </cell>
          <cell r="J14">
            <v>10.08</v>
          </cell>
          <cell r="K14">
            <v>0.2</v>
          </cell>
        </row>
        <row r="15">
          <cell r="B15">
            <v>26.226315789473677</v>
          </cell>
          <cell r="C15">
            <v>29.5</v>
          </cell>
          <cell r="D15">
            <v>24.7</v>
          </cell>
          <cell r="E15">
            <v>88.736842105263165</v>
          </cell>
          <cell r="F15">
            <v>92</v>
          </cell>
          <cell r="G15">
            <v>80</v>
          </cell>
          <cell r="H15">
            <v>11.16</v>
          </cell>
          <cell r="I15" t="str">
            <v>N</v>
          </cell>
          <cell r="J15">
            <v>30.240000000000002</v>
          </cell>
          <cell r="K15">
            <v>34</v>
          </cell>
        </row>
        <row r="16">
          <cell r="B16">
            <v>25.210526315789473</v>
          </cell>
          <cell r="C16">
            <v>32.799999999999997</v>
          </cell>
          <cell r="D16">
            <v>23.4</v>
          </cell>
          <cell r="E16">
            <v>89.10526315789474</v>
          </cell>
          <cell r="F16">
            <v>95</v>
          </cell>
          <cell r="G16">
            <v>69</v>
          </cell>
          <cell r="H16">
            <v>11.879999999999999</v>
          </cell>
          <cell r="I16" t="str">
            <v>S</v>
          </cell>
          <cell r="J16">
            <v>45.72</v>
          </cell>
          <cell r="K16">
            <v>11.6</v>
          </cell>
        </row>
        <row r="17">
          <cell r="B17">
            <v>24.788235294117641</v>
          </cell>
          <cell r="C17">
            <v>29.3</v>
          </cell>
          <cell r="D17">
            <v>22.5</v>
          </cell>
          <cell r="E17">
            <v>87.705882352941174</v>
          </cell>
          <cell r="F17">
            <v>93</v>
          </cell>
          <cell r="G17">
            <v>67</v>
          </cell>
          <cell r="H17">
            <v>12.6</v>
          </cell>
          <cell r="I17" t="str">
            <v>S</v>
          </cell>
          <cell r="J17">
            <v>56.88</v>
          </cell>
          <cell r="K17">
            <v>18.8</v>
          </cell>
        </row>
        <row r="18">
          <cell r="B18">
            <v>24.521428571428572</v>
          </cell>
          <cell r="C18">
            <v>29.4</v>
          </cell>
          <cell r="D18">
            <v>22.7</v>
          </cell>
          <cell r="E18">
            <v>87.285714285714292</v>
          </cell>
          <cell r="F18">
            <v>92</v>
          </cell>
          <cell r="G18">
            <v>75</v>
          </cell>
          <cell r="H18">
            <v>4.6800000000000006</v>
          </cell>
          <cell r="I18" t="str">
            <v>O</v>
          </cell>
          <cell r="J18">
            <v>12.24</v>
          </cell>
          <cell r="K18">
            <v>0</v>
          </cell>
        </row>
        <row r="19">
          <cell r="B19">
            <v>27.169230769230772</v>
          </cell>
          <cell r="C19">
            <v>30.9</v>
          </cell>
          <cell r="D19">
            <v>24.9</v>
          </cell>
          <cell r="E19">
            <v>82.833333333333329</v>
          </cell>
          <cell r="F19">
            <v>91</v>
          </cell>
          <cell r="G19">
            <v>68</v>
          </cell>
          <cell r="H19">
            <v>3.24</v>
          </cell>
          <cell r="I19" t="str">
            <v>SE</v>
          </cell>
          <cell r="J19">
            <v>17.64</v>
          </cell>
          <cell r="K19">
            <v>0</v>
          </cell>
        </row>
        <row r="20">
          <cell r="B20">
            <v>27.300000000000004</v>
          </cell>
          <cell r="C20">
            <v>31.2</v>
          </cell>
          <cell r="D20">
            <v>25.3</v>
          </cell>
          <cell r="E20">
            <v>85</v>
          </cell>
          <cell r="F20">
            <v>92</v>
          </cell>
          <cell r="G20">
            <v>67</v>
          </cell>
          <cell r="H20">
            <v>10.44</v>
          </cell>
          <cell r="I20" t="str">
            <v>NO</v>
          </cell>
          <cell r="J20">
            <v>24.48</v>
          </cell>
          <cell r="K20">
            <v>0</v>
          </cell>
        </row>
        <row r="21">
          <cell r="B21">
            <v>25.452941176470592</v>
          </cell>
          <cell r="C21">
            <v>30.9</v>
          </cell>
          <cell r="D21">
            <v>23.2</v>
          </cell>
          <cell r="E21">
            <v>83.941176470588232</v>
          </cell>
          <cell r="F21">
            <v>91</v>
          </cell>
          <cell r="G21">
            <v>72</v>
          </cell>
          <cell r="H21">
            <v>24.48</v>
          </cell>
          <cell r="I21" t="str">
            <v>S</v>
          </cell>
          <cell r="J21">
            <v>42.84</v>
          </cell>
          <cell r="K21">
            <v>29.4</v>
          </cell>
        </row>
        <row r="22">
          <cell r="B22">
            <v>26.799999999999994</v>
          </cell>
          <cell r="C22">
            <v>29.7</v>
          </cell>
          <cell r="D22">
            <v>25.4</v>
          </cell>
          <cell r="E22">
            <v>87.642857142857139</v>
          </cell>
          <cell r="F22">
            <v>90</v>
          </cell>
          <cell r="G22">
            <v>77</v>
          </cell>
          <cell r="H22">
            <v>5.04</v>
          </cell>
          <cell r="I22" t="str">
            <v>S</v>
          </cell>
          <cell r="J22">
            <v>15.120000000000001</v>
          </cell>
          <cell r="K22">
            <v>0</v>
          </cell>
        </row>
        <row r="23">
          <cell r="B23">
            <v>26.066666666666674</v>
          </cell>
          <cell r="C23">
            <v>31.2</v>
          </cell>
          <cell r="D23">
            <v>24.2</v>
          </cell>
          <cell r="E23">
            <v>85.2</v>
          </cell>
          <cell r="F23">
            <v>91</v>
          </cell>
          <cell r="G23">
            <v>67</v>
          </cell>
          <cell r="H23">
            <v>10.44</v>
          </cell>
          <cell r="I23" t="str">
            <v>S</v>
          </cell>
          <cell r="J23">
            <v>26.64</v>
          </cell>
          <cell r="K23">
            <v>0.2</v>
          </cell>
        </row>
        <row r="24">
          <cell r="B24">
            <v>26.162499999999998</v>
          </cell>
          <cell r="C24">
            <v>29.7</v>
          </cell>
          <cell r="D24">
            <v>25</v>
          </cell>
          <cell r="E24">
            <v>85.2</v>
          </cell>
          <cell r="F24">
            <v>90</v>
          </cell>
          <cell r="G24">
            <v>71</v>
          </cell>
          <cell r="H24">
            <v>7.9200000000000008</v>
          </cell>
          <cell r="I24" t="str">
            <v>N</v>
          </cell>
          <cell r="J24">
            <v>23.040000000000003</v>
          </cell>
          <cell r="K24">
            <v>0.2</v>
          </cell>
        </row>
        <row r="25">
          <cell r="B25">
            <v>25.77</v>
          </cell>
          <cell r="C25">
            <v>29.4</v>
          </cell>
          <cell r="D25">
            <v>23.6</v>
          </cell>
          <cell r="E25">
            <v>88.10526315789474</v>
          </cell>
          <cell r="F25">
            <v>94</v>
          </cell>
          <cell r="G25">
            <v>79</v>
          </cell>
          <cell r="H25">
            <v>11.16</v>
          </cell>
          <cell r="I25" t="str">
            <v>N</v>
          </cell>
          <cell r="J25">
            <v>64.8</v>
          </cell>
          <cell r="K25">
            <v>84</v>
          </cell>
        </row>
        <row r="26">
          <cell r="B26">
            <v>24.482608695652171</v>
          </cell>
          <cell r="C26">
            <v>28.1</v>
          </cell>
          <cell r="D26">
            <v>23.7</v>
          </cell>
          <cell r="E26">
            <v>91.260869565217391</v>
          </cell>
          <cell r="F26">
            <v>93</v>
          </cell>
          <cell r="G26">
            <v>85</v>
          </cell>
          <cell r="H26">
            <v>10.44</v>
          </cell>
          <cell r="I26" t="str">
            <v>NE</v>
          </cell>
          <cell r="J26">
            <v>46.080000000000005</v>
          </cell>
          <cell r="K26">
            <v>61</v>
          </cell>
        </row>
        <row r="27">
          <cell r="B27">
            <v>24.411764705882351</v>
          </cell>
          <cell r="C27">
            <v>29.3</v>
          </cell>
          <cell r="D27">
            <v>22.6</v>
          </cell>
          <cell r="E27">
            <v>91.352941176470594</v>
          </cell>
          <cell r="F27">
            <v>95</v>
          </cell>
          <cell r="G27">
            <v>70</v>
          </cell>
          <cell r="H27">
            <v>12.96</v>
          </cell>
          <cell r="I27" t="str">
            <v>NO</v>
          </cell>
          <cell r="J27">
            <v>22.32</v>
          </cell>
          <cell r="K27">
            <v>0.2</v>
          </cell>
        </row>
        <row r="28">
          <cell r="B28">
            <v>26.185000000000002</v>
          </cell>
          <cell r="C28">
            <v>29.1</v>
          </cell>
          <cell r="D28">
            <v>24.5</v>
          </cell>
          <cell r="E28">
            <v>84.5</v>
          </cell>
          <cell r="F28">
            <v>90</v>
          </cell>
          <cell r="G28">
            <v>77</v>
          </cell>
          <cell r="H28">
            <v>14.04</v>
          </cell>
          <cell r="I28" t="str">
            <v>O</v>
          </cell>
          <cell r="J28">
            <v>27</v>
          </cell>
          <cell r="K28">
            <v>2.8</v>
          </cell>
        </row>
        <row r="29">
          <cell r="B29">
            <v>25.893749999999997</v>
          </cell>
          <cell r="C29">
            <v>30.5</v>
          </cell>
          <cell r="D29">
            <v>23.4</v>
          </cell>
          <cell r="E29">
            <v>88.9375</v>
          </cell>
          <cell r="F29">
            <v>93</v>
          </cell>
          <cell r="G29">
            <v>73</v>
          </cell>
          <cell r="H29">
            <v>6.84</v>
          </cell>
          <cell r="I29" t="str">
            <v>N</v>
          </cell>
          <cell r="J29">
            <v>16.920000000000002</v>
          </cell>
          <cell r="K29">
            <v>0.2</v>
          </cell>
        </row>
        <row r="30">
          <cell r="B30">
            <v>25.607692307692311</v>
          </cell>
          <cell r="C30">
            <v>28.4</v>
          </cell>
          <cell r="D30">
            <v>24</v>
          </cell>
          <cell r="E30">
            <v>89.538461538461533</v>
          </cell>
          <cell r="F30">
            <v>93</v>
          </cell>
          <cell r="G30">
            <v>80</v>
          </cell>
          <cell r="H30">
            <v>4.6800000000000006</v>
          </cell>
          <cell r="I30" t="str">
            <v>S</v>
          </cell>
          <cell r="J30">
            <v>9.7200000000000006</v>
          </cell>
          <cell r="K30">
            <v>0</v>
          </cell>
        </row>
        <row r="31">
          <cell r="B31">
            <v>25.457142857142863</v>
          </cell>
          <cell r="C31">
            <v>32.700000000000003</v>
          </cell>
          <cell r="D31">
            <v>23.2</v>
          </cell>
          <cell r="E31">
            <v>86.5</v>
          </cell>
          <cell r="F31">
            <v>92</v>
          </cell>
          <cell r="G31">
            <v>59</v>
          </cell>
          <cell r="H31">
            <v>3.6</v>
          </cell>
          <cell r="I31" t="str">
            <v>SE</v>
          </cell>
          <cell r="J31">
            <v>9.7200000000000006</v>
          </cell>
          <cell r="K31">
            <v>0</v>
          </cell>
        </row>
        <row r="32">
          <cell r="B32">
            <v>25.028571428571428</v>
          </cell>
          <cell r="C32">
            <v>31.5</v>
          </cell>
          <cell r="D32">
            <v>22.8</v>
          </cell>
          <cell r="E32">
            <v>86.142857142857139</v>
          </cell>
          <cell r="F32">
            <v>92</v>
          </cell>
          <cell r="G32">
            <v>72</v>
          </cell>
          <cell r="H32">
            <v>8.64</v>
          </cell>
          <cell r="I32" t="str">
            <v>NE</v>
          </cell>
          <cell r="J32">
            <v>14.4</v>
          </cell>
          <cell r="K32">
            <v>0</v>
          </cell>
        </row>
        <row r="33">
          <cell r="B33">
            <v>25.833333333333329</v>
          </cell>
          <cell r="C33">
            <v>30.1</v>
          </cell>
          <cell r="D33">
            <v>23.9</v>
          </cell>
          <cell r="E33">
            <v>84.666666666666671</v>
          </cell>
          <cell r="F33">
            <v>92</v>
          </cell>
          <cell r="G33">
            <v>71</v>
          </cell>
          <cell r="H33">
            <v>16.2</v>
          </cell>
          <cell r="I33" t="str">
            <v>SE</v>
          </cell>
          <cell r="J33">
            <v>47.88</v>
          </cell>
          <cell r="K33">
            <v>9.8000000000000007</v>
          </cell>
        </row>
        <row r="34">
          <cell r="B34">
            <v>25.173333333333332</v>
          </cell>
          <cell r="C34">
            <v>28.7</v>
          </cell>
          <cell r="D34">
            <v>23.9</v>
          </cell>
          <cell r="E34">
            <v>87.733333333333334</v>
          </cell>
          <cell r="F34">
            <v>92</v>
          </cell>
          <cell r="G34">
            <v>79</v>
          </cell>
          <cell r="H34">
            <v>10.08</v>
          </cell>
          <cell r="I34" t="str">
            <v>SE</v>
          </cell>
          <cell r="J34">
            <v>34.92</v>
          </cell>
          <cell r="K34">
            <v>9.1999999999999993</v>
          </cell>
        </row>
        <row r="35">
          <cell r="B35">
            <v>25.738888888888887</v>
          </cell>
          <cell r="C35">
            <v>30.2</v>
          </cell>
          <cell r="D35">
            <v>24.2</v>
          </cell>
          <cell r="E35">
            <v>88.117647058823536</v>
          </cell>
          <cell r="F35">
            <v>93</v>
          </cell>
          <cell r="G35">
            <v>72</v>
          </cell>
          <cell r="H35">
            <v>9</v>
          </cell>
          <cell r="I35" t="str">
            <v>N</v>
          </cell>
          <cell r="J35">
            <v>39.96</v>
          </cell>
          <cell r="K35">
            <v>3.8000000000000003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 xml:space="preserve">  </v>
          </cell>
          <cell r="C5">
            <v>30.6</v>
          </cell>
          <cell r="D5">
            <v>21.9</v>
          </cell>
          <cell r="E5">
            <v>73.125</v>
          </cell>
          <cell r="F5">
            <v>88</v>
          </cell>
          <cell r="G5">
            <v>54</v>
          </cell>
          <cell r="H5" t="str">
            <v>*</v>
          </cell>
          <cell r="I5" t="str">
            <v>SO</v>
          </cell>
          <cell r="J5" t="str">
            <v>*</v>
          </cell>
          <cell r="K5">
            <v>0.2</v>
          </cell>
        </row>
        <row r="6">
          <cell r="B6">
            <v>25.200000000000003</v>
          </cell>
          <cell r="C6">
            <v>29.8</v>
          </cell>
          <cell r="D6">
            <v>21.7</v>
          </cell>
          <cell r="E6">
            <v>69.5</v>
          </cell>
          <cell r="F6">
            <v>85</v>
          </cell>
          <cell r="G6">
            <v>49</v>
          </cell>
          <cell r="H6" t="str">
            <v>*</v>
          </cell>
          <cell r="I6" t="str">
            <v>SO</v>
          </cell>
          <cell r="J6" t="str">
            <v>*</v>
          </cell>
          <cell r="K6">
            <v>0</v>
          </cell>
        </row>
        <row r="7">
          <cell r="B7">
            <v>24.795833333333331</v>
          </cell>
          <cell r="C7">
            <v>30.9</v>
          </cell>
          <cell r="D7">
            <v>20.8</v>
          </cell>
          <cell r="E7">
            <v>73.958333333333329</v>
          </cell>
          <cell r="F7">
            <v>92</v>
          </cell>
          <cell r="G7">
            <v>49</v>
          </cell>
          <cell r="H7" t="str">
            <v>*</v>
          </cell>
          <cell r="I7" t="str">
            <v>SO</v>
          </cell>
          <cell r="J7" t="str">
            <v>*</v>
          </cell>
          <cell r="K7">
            <v>0.2</v>
          </cell>
        </row>
        <row r="8">
          <cell r="B8">
            <v>23.212500000000002</v>
          </cell>
          <cell r="C8">
            <v>29.9</v>
          </cell>
          <cell r="D8">
            <v>18.600000000000001</v>
          </cell>
          <cell r="E8">
            <v>81.625</v>
          </cell>
          <cell r="F8">
            <v>94</v>
          </cell>
          <cell r="G8">
            <v>56</v>
          </cell>
          <cell r="H8" t="str">
            <v>*</v>
          </cell>
          <cell r="I8" t="str">
            <v>SO</v>
          </cell>
          <cell r="J8" t="str">
            <v>*</v>
          </cell>
          <cell r="K8">
            <v>23.4</v>
          </cell>
        </row>
        <row r="9">
          <cell r="B9">
            <v>24.866666666666674</v>
          </cell>
          <cell r="C9">
            <v>32.1</v>
          </cell>
          <cell r="D9">
            <v>19.100000000000001</v>
          </cell>
          <cell r="E9">
            <v>72.041666666666671</v>
          </cell>
          <cell r="F9">
            <v>94</v>
          </cell>
          <cell r="G9">
            <v>38</v>
          </cell>
          <cell r="H9" t="str">
            <v>*</v>
          </cell>
          <cell r="I9" t="str">
            <v>SO</v>
          </cell>
          <cell r="J9" t="str">
            <v>*</v>
          </cell>
          <cell r="K9">
            <v>0.2</v>
          </cell>
        </row>
        <row r="10">
          <cell r="B10">
            <v>26.145833333333329</v>
          </cell>
          <cell r="C10">
            <v>31.5</v>
          </cell>
          <cell r="D10">
            <v>20.5</v>
          </cell>
          <cell r="E10">
            <v>67.708333333333329</v>
          </cell>
          <cell r="F10">
            <v>92</v>
          </cell>
          <cell r="G10">
            <v>44</v>
          </cell>
          <cell r="H10" t="str">
            <v>*</v>
          </cell>
          <cell r="I10" t="str">
            <v>SO</v>
          </cell>
          <cell r="J10" t="str">
            <v>*</v>
          </cell>
          <cell r="K10">
            <v>0</v>
          </cell>
        </row>
        <row r="11">
          <cell r="B11">
            <v>22.174999999999997</v>
          </cell>
          <cell r="C11">
            <v>27.8</v>
          </cell>
          <cell r="D11">
            <v>18.8</v>
          </cell>
          <cell r="E11">
            <v>85.916666666666671</v>
          </cell>
          <cell r="F11">
            <v>96</v>
          </cell>
          <cell r="G11">
            <v>62</v>
          </cell>
          <cell r="H11" t="str">
            <v>*</v>
          </cell>
          <cell r="I11" t="str">
            <v>SO</v>
          </cell>
          <cell r="J11" t="str">
            <v>*</v>
          </cell>
          <cell r="K11">
            <v>59.800000000000004</v>
          </cell>
        </row>
        <row r="12">
          <cell r="B12">
            <v>23.075000000000003</v>
          </cell>
          <cell r="C12">
            <v>29.1</v>
          </cell>
          <cell r="D12">
            <v>19.5</v>
          </cell>
          <cell r="E12">
            <v>84.125</v>
          </cell>
          <cell r="F12">
            <v>95</v>
          </cell>
          <cell r="G12">
            <v>65</v>
          </cell>
          <cell r="H12" t="str">
            <v>*</v>
          </cell>
          <cell r="I12" t="str">
            <v>SO</v>
          </cell>
          <cell r="J12" t="str">
            <v>*</v>
          </cell>
          <cell r="K12">
            <v>0</v>
          </cell>
        </row>
        <row r="13">
          <cell r="B13">
            <v>25.345833333333331</v>
          </cell>
          <cell r="C13">
            <v>30.8</v>
          </cell>
          <cell r="D13">
            <v>22.4</v>
          </cell>
          <cell r="E13">
            <v>78.333333333333329</v>
          </cell>
          <cell r="F13">
            <v>91</v>
          </cell>
          <cell r="G13">
            <v>52</v>
          </cell>
          <cell r="H13" t="str">
            <v>*</v>
          </cell>
          <cell r="I13" t="str">
            <v>SO</v>
          </cell>
          <cell r="J13" t="str">
            <v>*</v>
          </cell>
          <cell r="K13">
            <v>2</v>
          </cell>
        </row>
        <row r="14">
          <cell r="B14">
            <v>26.55</v>
          </cell>
          <cell r="C14">
            <v>32.4</v>
          </cell>
          <cell r="D14">
            <v>22.5</v>
          </cell>
          <cell r="E14">
            <v>73.958333333333329</v>
          </cell>
          <cell r="F14">
            <v>91</v>
          </cell>
          <cell r="G14">
            <v>51</v>
          </cell>
          <cell r="H14" t="str">
            <v>*</v>
          </cell>
          <cell r="I14" t="str">
            <v>SO</v>
          </cell>
          <cell r="J14" t="str">
            <v>*</v>
          </cell>
          <cell r="K14">
            <v>0</v>
          </cell>
        </row>
        <row r="15">
          <cell r="B15">
            <v>27.487499999999997</v>
          </cell>
          <cell r="C15">
            <v>32</v>
          </cell>
          <cell r="D15">
            <v>24.7</v>
          </cell>
          <cell r="E15">
            <v>70.458333333333329</v>
          </cell>
          <cell r="F15">
            <v>88</v>
          </cell>
          <cell r="G15">
            <v>56</v>
          </cell>
          <cell r="H15" t="str">
            <v>*</v>
          </cell>
          <cell r="I15" t="str">
            <v>SO</v>
          </cell>
          <cell r="J15" t="str">
            <v>*</v>
          </cell>
          <cell r="K15">
            <v>3.4</v>
          </cell>
        </row>
        <row r="16">
          <cell r="B16">
            <v>25.654166666666672</v>
          </cell>
          <cell r="C16">
            <v>31.7</v>
          </cell>
          <cell r="D16">
            <v>22.3</v>
          </cell>
          <cell r="E16">
            <v>82.458333333333329</v>
          </cell>
          <cell r="F16">
            <v>94</v>
          </cell>
          <cell r="G16">
            <v>60</v>
          </cell>
          <cell r="H16" t="str">
            <v>*</v>
          </cell>
          <cell r="I16" t="str">
            <v>SO</v>
          </cell>
          <cell r="J16" t="str">
            <v>*</v>
          </cell>
          <cell r="K16">
            <v>3.2</v>
          </cell>
        </row>
        <row r="17">
          <cell r="B17">
            <v>25.254166666666666</v>
          </cell>
          <cell r="C17">
            <v>31</v>
          </cell>
          <cell r="D17">
            <v>21</v>
          </cell>
          <cell r="E17">
            <v>78.5</v>
          </cell>
          <cell r="F17">
            <v>95</v>
          </cell>
          <cell r="G17">
            <v>52</v>
          </cell>
          <cell r="H17" t="str">
            <v>*</v>
          </cell>
          <cell r="I17" t="str">
            <v>SO</v>
          </cell>
          <cell r="J17" t="str">
            <v>*</v>
          </cell>
          <cell r="K17">
            <v>0</v>
          </cell>
        </row>
        <row r="18">
          <cell r="B18">
            <v>25.229166666666661</v>
          </cell>
          <cell r="C18">
            <v>30.5</v>
          </cell>
          <cell r="D18">
            <v>21.8</v>
          </cell>
          <cell r="E18">
            <v>81.208333333333329</v>
          </cell>
          <cell r="F18">
            <v>96</v>
          </cell>
          <cell r="G18">
            <v>58</v>
          </cell>
          <cell r="H18" t="str">
            <v>*</v>
          </cell>
          <cell r="I18" t="str">
            <v>SO</v>
          </cell>
          <cell r="J18" t="str">
            <v>*</v>
          </cell>
          <cell r="K18">
            <v>0.2</v>
          </cell>
        </row>
        <row r="19">
          <cell r="B19">
            <v>26.895833333333329</v>
          </cell>
          <cell r="C19">
            <v>33.200000000000003</v>
          </cell>
          <cell r="D19">
            <v>21.8</v>
          </cell>
          <cell r="E19">
            <v>73.208333333333329</v>
          </cell>
          <cell r="F19">
            <v>95</v>
          </cell>
          <cell r="G19">
            <v>43</v>
          </cell>
          <cell r="H19" t="str">
            <v>*</v>
          </cell>
          <cell r="I19" t="str">
            <v>SO</v>
          </cell>
          <cell r="J19" t="str">
            <v>*</v>
          </cell>
          <cell r="K19">
            <v>0</v>
          </cell>
        </row>
        <row r="20">
          <cell r="B20">
            <v>28.304166666666674</v>
          </cell>
          <cell r="C20">
            <v>33.700000000000003</v>
          </cell>
          <cell r="D20">
            <v>24.9</v>
          </cell>
          <cell r="E20">
            <v>66.333333333333329</v>
          </cell>
          <cell r="F20">
            <v>81</v>
          </cell>
          <cell r="G20">
            <v>46</v>
          </cell>
          <cell r="H20" t="str">
            <v>*</v>
          </cell>
          <cell r="I20" t="str">
            <v>SO</v>
          </cell>
          <cell r="J20" t="str">
            <v>*</v>
          </cell>
          <cell r="K20">
            <v>1.4</v>
          </cell>
        </row>
        <row r="21">
          <cell r="B21">
            <v>25.795833333333334</v>
          </cell>
          <cell r="C21">
            <v>30.8</v>
          </cell>
          <cell r="D21">
            <v>21.9</v>
          </cell>
          <cell r="E21">
            <v>77.583333333333329</v>
          </cell>
          <cell r="F21">
            <v>92</v>
          </cell>
          <cell r="G21">
            <v>58</v>
          </cell>
          <cell r="H21" t="str">
            <v>*</v>
          </cell>
          <cell r="I21" t="str">
            <v>SO</v>
          </cell>
          <cell r="J21" t="str">
            <v>*</v>
          </cell>
          <cell r="K21">
            <v>0</v>
          </cell>
        </row>
        <row r="22">
          <cell r="B22">
            <v>25.083333333333329</v>
          </cell>
          <cell r="C22">
            <v>29.7</v>
          </cell>
          <cell r="D22">
            <v>22</v>
          </cell>
          <cell r="E22">
            <v>82.208333333333329</v>
          </cell>
          <cell r="F22">
            <v>94</v>
          </cell>
          <cell r="G22">
            <v>64</v>
          </cell>
          <cell r="H22" t="str">
            <v>*</v>
          </cell>
          <cell r="I22" t="str">
            <v>SO</v>
          </cell>
          <cell r="J22" t="str">
            <v>*</v>
          </cell>
          <cell r="K22">
            <v>0</v>
          </cell>
        </row>
        <row r="23">
          <cell r="B23">
            <v>25.812499999999996</v>
          </cell>
          <cell r="C23">
            <v>31.9</v>
          </cell>
          <cell r="D23">
            <v>20.7</v>
          </cell>
          <cell r="E23">
            <v>73.875</v>
          </cell>
          <cell r="F23">
            <v>92</v>
          </cell>
          <cell r="G23">
            <v>45</v>
          </cell>
          <cell r="H23" t="str">
            <v>*</v>
          </cell>
          <cell r="I23" t="str">
            <v>SO</v>
          </cell>
          <cell r="J23" t="str">
            <v>*</v>
          </cell>
          <cell r="K23">
            <v>0</v>
          </cell>
        </row>
        <row r="24">
          <cell r="B24">
            <v>26.270833333333332</v>
          </cell>
          <cell r="C24">
            <v>33.1</v>
          </cell>
          <cell r="D24">
            <v>20.5</v>
          </cell>
          <cell r="E24">
            <v>67.5</v>
          </cell>
          <cell r="F24">
            <v>89</v>
          </cell>
          <cell r="G24">
            <v>37</v>
          </cell>
          <cell r="H24" t="str">
            <v>*</v>
          </cell>
          <cell r="I24" t="str">
            <v>SO</v>
          </cell>
          <cell r="J24" t="str">
            <v>*</v>
          </cell>
          <cell r="K24">
            <v>0</v>
          </cell>
        </row>
        <row r="25">
          <cell r="B25">
            <v>26.445833333333336</v>
          </cell>
          <cell r="C25">
            <v>33.700000000000003</v>
          </cell>
          <cell r="D25">
            <v>20.6</v>
          </cell>
          <cell r="E25">
            <v>69</v>
          </cell>
          <cell r="F25">
            <v>86</v>
          </cell>
          <cell r="G25">
            <v>42</v>
          </cell>
          <cell r="H25" t="str">
            <v>*</v>
          </cell>
          <cell r="I25" t="str">
            <v>SO</v>
          </cell>
          <cell r="J25" t="str">
            <v>*</v>
          </cell>
          <cell r="K25">
            <v>0</v>
          </cell>
        </row>
        <row r="26">
          <cell r="B26">
            <v>23.349999999999998</v>
          </cell>
          <cell r="C26">
            <v>28.5</v>
          </cell>
          <cell r="D26">
            <v>19.899999999999999</v>
          </cell>
          <cell r="E26">
            <v>85.666666666666671</v>
          </cell>
          <cell r="F26">
            <v>96</v>
          </cell>
          <cell r="G26">
            <v>64</v>
          </cell>
          <cell r="H26" t="str">
            <v>*</v>
          </cell>
          <cell r="I26" t="str">
            <v>SO</v>
          </cell>
          <cell r="J26" t="str">
            <v>*</v>
          </cell>
          <cell r="K26">
            <v>71.199999999999974</v>
          </cell>
        </row>
        <row r="27">
          <cell r="B27">
            <v>22.262499999999999</v>
          </cell>
          <cell r="C27">
            <v>24.3</v>
          </cell>
          <cell r="D27">
            <v>20.100000000000001</v>
          </cell>
          <cell r="E27">
            <v>91</v>
          </cell>
          <cell r="F27">
            <v>95</v>
          </cell>
          <cell r="G27">
            <v>82</v>
          </cell>
          <cell r="H27" t="str">
            <v>*</v>
          </cell>
          <cell r="I27" t="str">
            <v>SO</v>
          </cell>
          <cell r="J27" t="str">
            <v>*</v>
          </cell>
          <cell r="K27">
            <v>1.2</v>
          </cell>
        </row>
        <row r="28">
          <cell r="B28">
            <v>22.870833333333337</v>
          </cell>
          <cell r="C28">
            <v>29.3</v>
          </cell>
          <cell r="D28">
            <v>19.2</v>
          </cell>
          <cell r="E28">
            <v>79.875</v>
          </cell>
          <cell r="F28">
            <v>96</v>
          </cell>
          <cell r="G28">
            <v>52</v>
          </cell>
          <cell r="H28" t="str">
            <v>*</v>
          </cell>
          <cell r="I28" t="str">
            <v>SO</v>
          </cell>
          <cell r="J28" t="str">
            <v>*</v>
          </cell>
          <cell r="K28">
            <v>0.8</v>
          </cell>
        </row>
        <row r="29">
          <cell r="B29">
            <v>24.987499999999997</v>
          </cell>
          <cell r="C29">
            <v>30.5</v>
          </cell>
          <cell r="D29">
            <v>19.2</v>
          </cell>
          <cell r="E29">
            <v>61.416666666666664</v>
          </cell>
          <cell r="F29">
            <v>86</v>
          </cell>
          <cell r="G29">
            <v>35</v>
          </cell>
          <cell r="H29" t="str">
            <v>*</v>
          </cell>
          <cell r="I29" t="str">
            <v>SO</v>
          </cell>
          <cell r="J29" t="str">
            <v>*</v>
          </cell>
          <cell r="K29">
            <v>0</v>
          </cell>
        </row>
        <row r="30">
          <cell r="B30">
            <v>26.320833333333329</v>
          </cell>
          <cell r="C30">
            <v>32.1</v>
          </cell>
          <cell r="D30">
            <v>20</v>
          </cell>
          <cell r="E30">
            <v>58.75</v>
          </cell>
          <cell r="F30">
            <v>80</v>
          </cell>
          <cell r="G30">
            <v>34</v>
          </cell>
          <cell r="H30" t="str">
            <v>*</v>
          </cell>
          <cell r="I30" t="str">
            <v>SO</v>
          </cell>
          <cell r="J30" t="str">
            <v>*</v>
          </cell>
          <cell r="K30">
            <v>0</v>
          </cell>
        </row>
        <row r="31">
          <cell r="B31">
            <v>26.379166666666663</v>
          </cell>
          <cell r="C31">
            <v>32.6</v>
          </cell>
          <cell r="D31">
            <v>21.9</v>
          </cell>
          <cell r="E31">
            <v>62.458333333333336</v>
          </cell>
          <cell r="F31">
            <v>87</v>
          </cell>
          <cell r="G31">
            <v>41</v>
          </cell>
          <cell r="H31" t="str">
            <v>*</v>
          </cell>
          <cell r="I31" t="str">
            <v>SO</v>
          </cell>
          <cell r="J31" t="str">
            <v>*</v>
          </cell>
          <cell r="K31">
            <v>4.4000000000000004</v>
          </cell>
        </row>
        <row r="32">
          <cell r="B32">
            <v>26.904166666666669</v>
          </cell>
          <cell r="C32">
            <v>33.200000000000003</v>
          </cell>
          <cell r="D32">
            <v>21.3</v>
          </cell>
          <cell r="E32">
            <v>62.583333333333336</v>
          </cell>
          <cell r="F32">
            <v>84</v>
          </cell>
          <cell r="G32">
            <v>39</v>
          </cell>
          <cell r="H32" t="str">
            <v>*</v>
          </cell>
          <cell r="I32" t="str">
            <v>SO</v>
          </cell>
          <cell r="J32" t="str">
            <v>*</v>
          </cell>
          <cell r="K32">
            <v>0.2</v>
          </cell>
        </row>
        <row r="33">
          <cell r="B33">
            <v>25.174999999999997</v>
          </cell>
          <cell r="C33">
            <v>29.1</v>
          </cell>
          <cell r="D33">
            <v>21.8</v>
          </cell>
          <cell r="E33">
            <v>75.541666666666671</v>
          </cell>
          <cell r="F33">
            <v>93</v>
          </cell>
          <cell r="G33">
            <v>60</v>
          </cell>
          <cell r="H33" t="str">
            <v>*</v>
          </cell>
          <cell r="I33" t="str">
            <v>SO</v>
          </cell>
          <cell r="J33" t="str">
            <v>*</v>
          </cell>
          <cell r="K33">
            <v>2.2000000000000002</v>
          </cell>
        </row>
        <row r="34">
          <cell r="B34">
            <v>21.558333333333334</v>
          </cell>
          <cell r="C34">
            <v>24.6</v>
          </cell>
          <cell r="D34">
            <v>18.399999999999999</v>
          </cell>
          <cell r="E34">
            <v>90.083333333333329</v>
          </cell>
          <cell r="F34">
            <v>96</v>
          </cell>
          <cell r="G34">
            <v>78</v>
          </cell>
          <cell r="H34" t="str">
            <v>*</v>
          </cell>
          <cell r="I34" t="str">
            <v>SO</v>
          </cell>
          <cell r="J34" t="str">
            <v>*</v>
          </cell>
          <cell r="K34">
            <v>18.599999999999994</v>
          </cell>
        </row>
        <row r="35">
          <cell r="B35">
            <v>22.608333333333334</v>
          </cell>
          <cell r="C35">
            <v>27.5</v>
          </cell>
          <cell r="D35">
            <v>19.7</v>
          </cell>
          <cell r="E35">
            <v>84.333333333333329</v>
          </cell>
          <cell r="F35">
            <v>95</v>
          </cell>
          <cell r="G35">
            <v>62</v>
          </cell>
          <cell r="H35" t="str">
            <v>*</v>
          </cell>
          <cell r="I35" t="str">
            <v>SO</v>
          </cell>
          <cell r="J35" t="str">
            <v>*</v>
          </cell>
          <cell r="K35">
            <v>0</v>
          </cell>
        </row>
        <row r="36">
          <cell r="I36" t="str">
            <v>SO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>
            <v>31.708333333333332</v>
          </cell>
          <cell r="C7">
            <v>34.5</v>
          </cell>
          <cell r="D7">
            <v>27</v>
          </cell>
          <cell r="E7">
            <v>48.75</v>
          </cell>
          <cell r="F7">
            <v>73</v>
          </cell>
          <cell r="G7">
            <v>34</v>
          </cell>
          <cell r="H7">
            <v>7.9200000000000008</v>
          </cell>
          <cell r="I7" t="str">
            <v>SO</v>
          </cell>
          <cell r="J7">
            <v>27</v>
          </cell>
          <cell r="K7">
            <v>0</v>
          </cell>
        </row>
        <row r="8">
          <cell r="B8">
            <v>28.324999999999999</v>
          </cell>
          <cell r="C8">
            <v>34.6</v>
          </cell>
          <cell r="D8">
            <v>22.2</v>
          </cell>
          <cell r="E8">
            <v>59.666666666666664</v>
          </cell>
          <cell r="F8">
            <v>84</v>
          </cell>
          <cell r="G8">
            <v>32</v>
          </cell>
          <cell r="H8">
            <v>9</v>
          </cell>
          <cell r="I8" t="str">
            <v>S</v>
          </cell>
          <cell r="J8">
            <v>26.64</v>
          </cell>
          <cell r="K8">
            <v>0</v>
          </cell>
        </row>
        <row r="9">
          <cell r="B9">
            <v>29.024999999999995</v>
          </cell>
          <cell r="C9">
            <v>36.5</v>
          </cell>
          <cell r="D9">
            <v>22.1</v>
          </cell>
          <cell r="E9">
            <v>58.166666666666664</v>
          </cell>
          <cell r="F9">
            <v>90</v>
          </cell>
          <cell r="G9">
            <v>23</v>
          </cell>
          <cell r="H9">
            <v>9.3600000000000012</v>
          </cell>
          <cell r="I9" t="str">
            <v>NO</v>
          </cell>
          <cell r="J9">
            <v>23.040000000000003</v>
          </cell>
          <cell r="K9">
            <v>0</v>
          </cell>
        </row>
        <row r="10">
          <cell r="B10">
            <v>29.658333333333342</v>
          </cell>
          <cell r="C10">
            <v>34.299999999999997</v>
          </cell>
          <cell r="D10">
            <v>26</v>
          </cell>
          <cell r="E10">
            <v>58.916666666666664</v>
          </cell>
          <cell r="F10">
            <v>73</v>
          </cell>
          <cell r="G10">
            <v>42</v>
          </cell>
          <cell r="H10">
            <v>13.32</v>
          </cell>
          <cell r="I10" t="str">
            <v>N</v>
          </cell>
          <cell r="J10">
            <v>34.200000000000003</v>
          </cell>
          <cell r="K10">
            <v>0</v>
          </cell>
        </row>
        <row r="11">
          <cell r="B11">
            <v>24.512500000000006</v>
          </cell>
          <cell r="C11">
            <v>30.2</v>
          </cell>
          <cell r="D11">
            <v>21.7</v>
          </cell>
          <cell r="E11">
            <v>86.458333333333329</v>
          </cell>
          <cell r="F11">
            <v>95</v>
          </cell>
          <cell r="G11">
            <v>64</v>
          </cell>
          <cell r="H11">
            <v>17.28</v>
          </cell>
          <cell r="I11" t="str">
            <v>L</v>
          </cell>
          <cell r="J11">
            <v>37.800000000000004</v>
          </cell>
          <cell r="K11">
            <v>0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>
            <v>33.274999999999999</v>
          </cell>
          <cell r="C14">
            <v>36.200000000000003</v>
          </cell>
          <cell r="D14">
            <v>29.4</v>
          </cell>
          <cell r="E14">
            <v>55.166666666666664</v>
          </cell>
          <cell r="F14">
            <v>71</v>
          </cell>
          <cell r="G14">
            <v>44</v>
          </cell>
          <cell r="H14">
            <v>12.24</v>
          </cell>
          <cell r="I14" t="str">
            <v>N</v>
          </cell>
          <cell r="J14">
            <v>32.76</v>
          </cell>
          <cell r="K14">
            <v>0</v>
          </cell>
        </row>
        <row r="15">
          <cell r="B15">
            <v>31.241666666666671</v>
          </cell>
          <cell r="C15">
            <v>35.9</v>
          </cell>
          <cell r="D15">
            <v>27.5</v>
          </cell>
          <cell r="E15">
            <v>61.916666666666664</v>
          </cell>
          <cell r="F15">
            <v>75</v>
          </cell>
          <cell r="G15">
            <v>46</v>
          </cell>
          <cell r="H15">
            <v>11.879999999999999</v>
          </cell>
          <cell r="I15" t="str">
            <v>NE</v>
          </cell>
          <cell r="J15">
            <v>24.12</v>
          </cell>
          <cell r="K15">
            <v>0</v>
          </cell>
        </row>
        <row r="16">
          <cell r="B16">
            <v>29.762499999999999</v>
          </cell>
          <cell r="C16">
            <v>36.299999999999997</v>
          </cell>
          <cell r="D16">
            <v>26.1</v>
          </cell>
          <cell r="E16">
            <v>71.833333333333329</v>
          </cell>
          <cell r="F16">
            <v>88</v>
          </cell>
          <cell r="G16">
            <v>47</v>
          </cell>
          <cell r="H16">
            <v>7.2</v>
          </cell>
          <cell r="I16" t="str">
            <v>NE</v>
          </cell>
          <cell r="J16">
            <v>28.8</v>
          </cell>
          <cell r="K16">
            <v>0</v>
          </cell>
        </row>
        <row r="17">
          <cell r="B17">
            <v>27.437499999999996</v>
          </cell>
          <cell r="C17">
            <v>31.4</v>
          </cell>
          <cell r="D17">
            <v>24.5</v>
          </cell>
          <cell r="E17">
            <v>80.375</v>
          </cell>
          <cell r="F17">
            <v>91</v>
          </cell>
          <cell r="G17">
            <v>60</v>
          </cell>
          <cell r="H17">
            <v>11.16</v>
          </cell>
          <cell r="I17" t="str">
            <v>N</v>
          </cell>
          <cell r="J17">
            <v>30.240000000000002</v>
          </cell>
          <cell r="K17">
            <v>2.8000000000000003</v>
          </cell>
        </row>
        <row r="18">
          <cell r="B18">
            <v>29.612499999999997</v>
          </cell>
          <cell r="C18">
            <v>35.1</v>
          </cell>
          <cell r="D18">
            <v>25.2</v>
          </cell>
          <cell r="E18">
            <v>70.041666666666671</v>
          </cell>
          <cell r="F18">
            <v>89</v>
          </cell>
          <cell r="G18">
            <v>47</v>
          </cell>
          <cell r="H18">
            <v>13.32</v>
          </cell>
          <cell r="I18" t="str">
            <v>N</v>
          </cell>
          <cell r="J18">
            <v>30.6</v>
          </cell>
          <cell r="K18">
            <v>0.4</v>
          </cell>
        </row>
        <row r="19">
          <cell r="B19">
            <v>31.020833333333332</v>
          </cell>
          <cell r="C19">
            <v>36.200000000000003</v>
          </cell>
          <cell r="D19">
            <v>26.5</v>
          </cell>
          <cell r="E19">
            <v>62.958333333333336</v>
          </cell>
          <cell r="F19">
            <v>79</v>
          </cell>
          <cell r="G19">
            <v>42</v>
          </cell>
          <cell r="H19">
            <v>12.24</v>
          </cell>
          <cell r="I19" t="str">
            <v>N</v>
          </cell>
          <cell r="J19">
            <v>30.96</v>
          </cell>
          <cell r="K19">
            <v>0</v>
          </cell>
        </row>
        <row r="20">
          <cell r="B20">
            <v>31.879166666666674</v>
          </cell>
          <cell r="C20">
            <v>38.4</v>
          </cell>
          <cell r="D20">
            <v>27</v>
          </cell>
          <cell r="E20">
            <v>58.791666666666664</v>
          </cell>
          <cell r="F20">
            <v>78</v>
          </cell>
          <cell r="G20">
            <v>32</v>
          </cell>
          <cell r="H20">
            <v>13.32</v>
          </cell>
          <cell r="I20" t="str">
            <v>NO</v>
          </cell>
          <cell r="J20">
            <v>30.6</v>
          </cell>
          <cell r="K20">
            <v>0</v>
          </cell>
        </row>
        <row r="21">
          <cell r="B21">
            <v>28.691666666666666</v>
          </cell>
          <cell r="C21">
            <v>33.200000000000003</v>
          </cell>
          <cell r="D21">
            <v>26.2</v>
          </cell>
          <cell r="E21">
            <v>74.958333333333329</v>
          </cell>
          <cell r="F21">
            <v>90</v>
          </cell>
          <cell r="G21">
            <v>58</v>
          </cell>
          <cell r="H21">
            <v>9</v>
          </cell>
          <cell r="I21" t="str">
            <v>S</v>
          </cell>
          <cell r="J21">
            <v>27.36</v>
          </cell>
          <cell r="K21">
            <v>0.8</v>
          </cell>
        </row>
        <row r="22">
          <cell r="B22">
            <v>25.880000000000003</v>
          </cell>
          <cell r="C22">
            <v>27.1</v>
          </cell>
          <cell r="D22">
            <v>25.1</v>
          </cell>
          <cell r="E22">
            <v>84.6</v>
          </cell>
          <cell r="F22">
            <v>89</v>
          </cell>
          <cell r="G22">
            <v>76</v>
          </cell>
          <cell r="H22">
            <v>0</v>
          </cell>
          <cell r="I22" t="str">
            <v>SE</v>
          </cell>
          <cell r="J22">
            <v>10.44</v>
          </cell>
          <cell r="K22">
            <v>0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>
            <v>29.341666666666669</v>
          </cell>
          <cell r="C26">
            <v>32.6</v>
          </cell>
          <cell r="D26">
            <v>24.7</v>
          </cell>
          <cell r="E26">
            <v>68.083333333333329</v>
          </cell>
          <cell r="F26">
            <v>93</v>
          </cell>
          <cell r="G26">
            <v>55</v>
          </cell>
          <cell r="H26">
            <v>10.8</v>
          </cell>
          <cell r="I26" t="str">
            <v>SO</v>
          </cell>
          <cell r="J26">
            <v>29.880000000000003</v>
          </cell>
          <cell r="K26">
            <v>0.8</v>
          </cell>
        </row>
        <row r="27">
          <cell r="B27">
            <v>24.879166666666666</v>
          </cell>
          <cell r="C27">
            <v>28.5</v>
          </cell>
          <cell r="D27">
            <v>23.6</v>
          </cell>
          <cell r="E27">
            <v>85.458333333333329</v>
          </cell>
          <cell r="F27">
            <v>92</v>
          </cell>
          <cell r="G27">
            <v>66</v>
          </cell>
          <cell r="H27">
            <v>13.32</v>
          </cell>
          <cell r="I27" t="str">
            <v>SO</v>
          </cell>
          <cell r="J27">
            <v>38.519999999999996</v>
          </cell>
          <cell r="K27">
            <v>0.2</v>
          </cell>
        </row>
        <row r="28">
          <cell r="B28">
            <v>26.087500000000002</v>
          </cell>
          <cell r="C28">
            <v>32.1</v>
          </cell>
          <cell r="D28">
            <v>22.4</v>
          </cell>
          <cell r="E28">
            <v>74.625</v>
          </cell>
          <cell r="F28">
            <v>91</v>
          </cell>
          <cell r="G28">
            <v>49</v>
          </cell>
          <cell r="H28">
            <v>15.120000000000001</v>
          </cell>
          <cell r="I28" t="str">
            <v>S</v>
          </cell>
          <cell r="J28">
            <v>30.96</v>
          </cell>
          <cell r="K28">
            <v>0.2</v>
          </cell>
        </row>
        <row r="29">
          <cell r="B29">
            <v>27.516666666666669</v>
          </cell>
          <cell r="C29">
            <v>34.1</v>
          </cell>
          <cell r="D29">
            <v>21.5</v>
          </cell>
          <cell r="E29">
            <v>66</v>
          </cell>
          <cell r="F29">
            <v>93</v>
          </cell>
          <cell r="G29">
            <v>30</v>
          </cell>
          <cell r="H29">
            <v>3.24</v>
          </cell>
          <cell r="I29" t="str">
            <v>SE</v>
          </cell>
          <cell r="J29">
            <v>16.920000000000002</v>
          </cell>
          <cell r="K29">
            <v>0</v>
          </cell>
        </row>
        <row r="30">
          <cell r="B30">
            <v>28.037499999999998</v>
          </cell>
          <cell r="C30">
            <v>35.799999999999997</v>
          </cell>
          <cell r="D30">
            <v>21.1</v>
          </cell>
          <cell r="E30">
            <v>64.916666666666671</v>
          </cell>
          <cell r="F30">
            <v>92</v>
          </cell>
          <cell r="G30">
            <v>29</v>
          </cell>
          <cell r="H30">
            <v>3.24</v>
          </cell>
          <cell r="I30" t="str">
            <v>SE</v>
          </cell>
          <cell r="J30">
            <v>19.8</v>
          </cell>
          <cell r="K30">
            <v>0</v>
          </cell>
        </row>
        <row r="31">
          <cell r="B31">
            <v>29.354166666666661</v>
          </cell>
          <cell r="C31">
            <v>36.4</v>
          </cell>
          <cell r="D31">
            <v>23</v>
          </cell>
          <cell r="E31">
            <v>60.166666666666664</v>
          </cell>
          <cell r="F31">
            <v>87</v>
          </cell>
          <cell r="G31">
            <v>24</v>
          </cell>
          <cell r="H31">
            <v>4.32</v>
          </cell>
          <cell r="I31" t="str">
            <v>SE</v>
          </cell>
          <cell r="J31">
            <v>18.720000000000002</v>
          </cell>
          <cell r="K31">
            <v>0</v>
          </cell>
        </row>
        <row r="32">
          <cell r="B32">
            <v>29.275000000000002</v>
          </cell>
          <cell r="C32">
            <v>36.6</v>
          </cell>
          <cell r="D32">
            <v>24</v>
          </cell>
          <cell r="E32">
            <v>62.5</v>
          </cell>
          <cell r="F32">
            <v>82</v>
          </cell>
          <cell r="G32">
            <v>37</v>
          </cell>
          <cell r="H32">
            <v>6.48</v>
          </cell>
          <cell r="I32" t="str">
            <v>S</v>
          </cell>
          <cell r="J32">
            <v>25.56</v>
          </cell>
          <cell r="K32">
            <v>0.2</v>
          </cell>
        </row>
        <row r="33">
          <cell r="B33">
            <v>27.685714285714287</v>
          </cell>
          <cell r="C33">
            <v>30</v>
          </cell>
          <cell r="D33">
            <v>25.9</v>
          </cell>
          <cell r="E33">
            <v>72.857142857142861</v>
          </cell>
          <cell r="F33">
            <v>80</v>
          </cell>
          <cell r="G33">
            <v>61</v>
          </cell>
          <cell r="H33">
            <v>6.48</v>
          </cell>
          <cell r="I33" t="str">
            <v>N</v>
          </cell>
          <cell r="J33">
            <v>19.8</v>
          </cell>
          <cell r="K33">
            <v>0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26.137500000000003</v>
          </cell>
          <cell r="C5">
            <v>34.799999999999997</v>
          </cell>
          <cell r="D5">
            <v>21.2</v>
          </cell>
          <cell r="E5">
            <v>77.333333333333329</v>
          </cell>
          <cell r="F5">
            <v>95</v>
          </cell>
          <cell r="G5">
            <v>45</v>
          </cell>
          <cell r="H5">
            <v>10.8</v>
          </cell>
          <cell r="I5" t="str">
            <v>S</v>
          </cell>
          <cell r="J5">
            <v>52.2</v>
          </cell>
          <cell r="K5">
            <v>30.599999999999998</v>
          </cell>
        </row>
        <row r="6">
          <cell r="B6">
            <v>25.470833333333331</v>
          </cell>
          <cell r="C6">
            <v>30.7</v>
          </cell>
          <cell r="D6">
            <v>22.8</v>
          </cell>
          <cell r="E6">
            <v>85.416666666666671</v>
          </cell>
          <cell r="F6">
            <v>98</v>
          </cell>
          <cell r="G6">
            <v>62</v>
          </cell>
          <cell r="H6">
            <v>27.36</v>
          </cell>
          <cell r="I6" t="str">
            <v>O</v>
          </cell>
          <cell r="J6">
            <v>48.24</v>
          </cell>
          <cell r="K6">
            <v>6.1999999999999993</v>
          </cell>
        </row>
        <row r="7">
          <cell r="B7">
            <v>26.904166666666658</v>
          </cell>
          <cell r="C7">
            <v>35.200000000000003</v>
          </cell>
          <cell r="D7">
            <v>22.6</v>
          </cell>
          <cell r="E7">
            <v>76.791666666666671</v>
          </cell>
          <cell r="F7">
            <v>96</v>
          </cell>
          <cell r="G7">
            <v>40</v>
          </cell>
          <cell r="H7">
            <v>18.720000000000002</v>
          </cell>
          <cell r="I7" t="str">
            <v>NO</v>
          </cell>
          <cell r="J7">
            <v>34.56</v>
          </cell>
          <cell r="K7">
            <v>4.2</v>
          </cell>
        </row>
        <row r="8">
          <cell r="B8">
            <v>25.641666666666662</v>
          </cell>
          <cell r="C8">
            <v>32.6</v>
          </cell>
          <cell r="D8">
            <v>21.7</v>
          </cell>
          <cell r="E8">
            <v>83.375</v>
          </cell>
          <cell r="F8">
            <v>99</v>
          </cell>
          <cell r="G8">
            <v>50</v>
          </cell>
          <cell r="H8">
            <v>24.48</v>
          </cell>
          <cell r="I8" t="str">
            <v>N</v>
          </cell>
          <cell r="J8">
            <v>46.440000000000005</v>
          </cell>
          <cell r="K8">
            <v>1</v>
          </cell>
        </row>
        <row r="9">
          <cell r="B9">
            <v>27.224999999999998</v>
          </cell>
          <cell r="C9">
            <v>34.5</v>
          </cell>
          <cell r="D9">
            <v>21.4</v>
          </cell>
          <cell r="E9">
            <v>70.208333333333329</v>
          </cell>
          <cell r="F9">
            <v>98</v>
          </cell>
          <cell r="G9">
            <v>36</v>
          </cell>
          <cell r="H9">
            <v>18.36</v>
          </cell>
          <cell r="I9" t="str">
            <v>NO</v>
          </cell>
          <cell r="J9">
            <v>37.800000000000004</v>
          </cell>
          <cell r="K9">
            <v>0</v>
          </cell>
        </row>
        <row r="10">
          <cell r="B10">
            <v>26.320833333333329</v>
          </cell>
          <cell r="C10">
            <v>34.1</v>
          </cell>
          <cell r="D10">
            <v>20.7</v>
          </cell>
          <cell r="E10">
            <v>72.375</v>
          </cell>
          <cell r="F10">
            <v>90</v>
          </cell>
          <cell r="G10">
            <v>48</v>
          </cell>
          <cell r="H10">
            <v>20.16</v>
          </cell>
          <cell r="I10" t="str">
            <v>NO</v>
          </cell>
          <cell r="J10">
            <v>39.6</v>
          </cell>
          <cell r="K10">
            <v>0.2</v>
          </cell>
        </row>
        <row r="11">
          <cell r="B11">
            <v>24.887499999999999</v>
          </cell>
          <cell r="C11">
            <v>29.8</v>
          </cell>
          <cell r="D11">
            <v>21.6</v>
          </cell>
          <cell r="E11">
            <v>85.75</v>
          </cell>
          <cell r="F11">
            <v>98</v>
          </cell>
          <cell r="G11">
            <v>64</v>
          </cell>
          <cell r="H11">
            <v>25.56</v>
          </cell>
          <cell r="I11" t="str">
            <v>N</v>
          </cell>
          <cell r="J11">
            <v>46.080000000000005</v>
          </cell>
          <cell r="K11">
            <v>8.4</v>
          </cell>
        </row>
        <row r="12">
          <cell r="B12">
            <v>25.420833333333331</v>
          </cell>
          <cell r="C12">
            <v>30.6</v>
          </cell>
          <cell r="D12">
            <v>22.4</v>
          </cell>
          <cell r="E12">
            <v>85.166666666666671</v>
          </cell>
          <cell r="F12">
            <v>98</v>
          </cell>
          <cell r="G12">
            <v>59</v>
          </cell>
          <cell r="H12">
            <v>14.04</v>
          </cell>
          <cell r="I12" t="str">
            <v>NO</v>
          </cell>
          <cell r="J12">
            <v>30.240000000000002</v>
          </cell>
          <cell r="K12">
            <v>2.8000000000000003</v>
          </cell>
        </row>
        <row r="13">
          <cell r="B13">
            <v>26.425000000000001</v>
          </cell>
          <cell r="C13">
            <v>32.9</v>
          </cell>
          <cell r="D13">
            <v>23</v>
          </cell>
          <cell r="E13">
            <v>80.625</v>
          </cell>
          <cell r="F13">
            <v>95</v>
          </cell>
          <cell r="G13">
            <v>57</v>
          </cell>
          <cell r="H13">
            <v>16.559999999999999</v>
          </cell>
          <cell r="I13" t="str">
            <v>NO</v>
          </cell>
          <cell r="J13">
            <v>33.480000000000004</v>
          </cell>
          <cell r="K13">
            <v>0.8</v>
          </cell>
        </row>
        <row r="14">
          <cell r="B14">
            <v>28.437500000000011</v>
          </cell>
          <cell r="C14">
            <v>35.1</v>
          </cell>
          <cell r="D14">
            <v>23.8</v>
          </cell>
          <cell r="E14">
            <v>73.291666666666671</v>
          </cell>
          <cell r="F14">
            <v>94</v>
          </cell>
          <cell r="G14">
            <v>42</v>
          </cell>
          <cell r="H14">
            <v>19.440000000000001</v>
          </cell>
          <cell r="I14" t="str">
            <v>NO</v>
          </cell>
          <cell r="J14">
            <v>32.76</v>
          </cell>
          <cell r="K14">
            <v>0</v>
          </cell>
        </row>
        <row r="15">
          <cell r="B15">
            <v>28.141666666666666</v>
          </cell>
          <cell r="C15">
            <v>36.700000000000003</v>
          </cell>
          <cell r="D15">
            <v>24.2</v>
          </cell>
          <cell r="E15">
            <v>75.583333333333329</v>
          </cell>
          <cell r="F15">
            <v>97</v>
          </cell>
          <cell r="G15">
            <v>40</v>
          </cell>
          <cell r="H15">
            <v>19.079999999999998</v>
          </cell>
          <cell r="I15" t="str">
            <v>N</v>
          </cell>
          <cell r="J15">
            <v>37.800000000000004</v>
          </cell>
          <cell r="K15">
            <v>6.6</v>
          </cell>
        </row>
        <row r="16">
          <cell r="B16">
            <v>27.250000000000004</v>
          </cell>
          <cell r="C16">
            <v>34.4</v>
          </cell>
          <cell r="D16">
            <v>23.9</v>
          </cell>
          <cell r="E16">
            <v>82.958333333333329</v>
          </cell>
          <cell r="F16">
            <v>98</v>
          </cell>
          <cell r="G16">
            <v>49</v>
          </cell>
          <cell r="H16">
            <v>16.2</v>
          </cell>
          <cell r="I16" t="str">
            <v>NE</v>
          </cell>
          <cell r="J16">
            <v>25.56</v>
          </cell>
          <cell r="K16">
            <v>0.2</v>
          </cell>
        </row>
        <row r="17">
          <cell r="B17">
            <v>25.541666666666671</v>
          </cell>
          <cell r="C17">
            <v>31.5</v>
          </cell>
          <cell r="D17">
            <v>21.6</v>
          </cell>
          <cell r="E17">
            <v>81.541666666666671</v>
          </cell>
          <cell r="F17">
            <v>98</v>
          </cell>
          <cell r="G17">
            <v>47</v>
          </cell>
          <cell r="H17">
            <v>21.6</v>
          </cell>
          <cell r="I17" t="str">
            <v>N</v>
          </cell>
          <cell r="J17">
            <v>36.36</v>
          </cell>
          <cell r="K17">
            <v>37.6</v>
          </cell>
        </row>
        <row r="18">
          <cell r="B18">
            <v>27.549999999999997</v>
          </cell>
          <cell r="C18">
            <v>35.5</v>
          </cell>
          <cell r="D18">
            <v>22.2</v>
          </cell>
          <cell r="E18">
            <v>76.166666666666671</v>
          </cell>
          <cell r="F18">
            <v>98</v>
          </cell>
          <cell r="G18">
            <v>44</v>
          </cell>
          <cell r="H18">
            <v>10.8</v>
          </cell>
          <cell r="I18" t="str">
            <v>N</v>
          </cell>
          <cell r="J18">
            <v>22.68</v>
          </cell>
          <cell r="K18">
            <v>0</v>
          </cell>
        </row>
        <row r="19">
          <cell r="B19">
            <v>29.037499999999994</v>
          </cell>
          <cell r="C19">
            <v>36.700000000000003</v>
          </cell>
          <cell r="D19">
            <v>23.7</v>
          </cell>
          <cell r="E19">
            <v>69.541666666666671</v>
          </cell>
          <cell r="F19">
            <v>96</v>
          </cell>
          <cell r="H19">
            <v>14.4</v>
          </cell>
          <cell r="I19" t="str">
            <v>N</v>
          </cell>
          <cell r="J19">
            <v>38.519999999999996</v>
          </cell>
          <cell r="K19">
            <v>0</v>
          </cell>
        </row>
        <row r="20">
          <cell r="B20">
            <v>28.379166666666666</v>
          </cell>
          <cell r="C20">
            <v>37.700000000000003</v>
          </cell>
          <cell r="D20">
            <v>23.5</v>
          </cell>
          <cell r="E20">
            <v>75.625</v>
          </cell>
          <cell r="F20">
            <v>96</v>
          </cell>
          <cell r="G20">
            <v>35</v>
          </cell>
          <cell r="H20">
            <v>26.28</v>
          </cell>
          <cell r="I20" t="str">
            <v>NO</v>
          </cell>
          <cell r="J20">
            <v>61.560000000000009</v>
          </cell>
          <cell r="K20">
            <v>2.8000000000000003</v>
          </cell>
        </row>
        <row r="21">
          <cell r="B21">
            <v>27.108333333333334</v>
          </cell>
          <cell r="C21">
            <v>34.9</v>
          </cell>
          <cell r="D21">
            <v>21.8</v>
          </cell>
          <cell r="E21">
            <v>79.333333333333329</v>
          </cell>
          <cell r="F21">
            <v>96</v>
          </cell>
          <cell r="G21">
            <v>49</v>
          </cell>
          <cell r="H21">
            <v>16.2</v>
          </cell>
          <cell r="I21" t="str">
            <v>NO</v>
          </cell>
          <cell r="J21">
            <v>50.04</v>
          </cell>
          <cell r="K21">
            <v>32.400000000000006</v>
          </cell>
        </row>
        <row r="22">
          <cell r="B22">
            <v>25.891666666666666</v>
          </cell>
          <cell r="C22">
            <v>31</v>
          </cell>
          <cell r="D22">
            <v>22.8</v>
          </cell>
          <cell r="E22">
            <v>85.041666666666671</v>
          </cell>
          <cell r="F22">
            <v>98</v>
          </cell>
          <cell r="G22">
            <v>61</v>
          </cell>
          <cell r="H22">
            <v>13.32</v>
          </cell>
          <cell r="I22" t="str">
            <v>L</v>
          </cell>
          <cell r="J22">
            <v>25.92</v>
          </cell>
          <cell r="K22">
            <v>1</v>
          </cell>
        </row>
        <row r="23">
          <cell r="B23">
            <v>27.970833333333335</v>
          </cell>
          <cell r="C23">
            <v>34.6</v>
          </cell>
          <cell r="D23">
            <v>22.6</v>
          </cell>
          <cell r="E23">
            <v>74.625</v>
          </cell>
          <cell r="F23">
            <v>96</v>
          </cell>
          <cell r="G23">
            <v>44</v>
          </cell>
          <cell r="H23">
            <v>10.8</v>
          </cell>
          <cell r="I23" t="str">
            <v>SE</v>
          </cell>
          <cell r="J23">
            <v>26.64</v>
          </cell>
          <cell r="K23">
            <v>0</v>
          </cell>
        </row>
        <row r="24">
          <cell r="B24">
            <v>28.087499999999995</v>
          </cell>
          <cell r="C24">
            <v>35.5</v>
          </cell>
          <cell r="D24">
            <v>22</v>
          </cell>
          <cell r="E24">
            <v>69.958333333333329</v>
          </cell>
          <cell r="F24">
            <v>96</v>
          </cell>
          <cell r="G24">
            <v>41</v>
          </cell>
          <cell r="H24">
            <v>15.840000000000002</v>
          </cell>
          <cell r="I24" t="str">
            <v>S</v>
          </cell>
          <cell r="J24">
            <v>26.28</v>
          </cell>
          <cell r="K24">
            <v>0</v>
          </cell>
        </row>
        <row r="25">
          <cell r="B25">
            <v>28.541666666666668</v>
          </cell>
          <cell r="C25">
            <v>36.1</v>
          </cell>
          <cell r="D25">
            <v>22.9</v>
          </cell>
          <cell r="E25">
            <v>70.583333333333329</v>
          </cell>
          <cell r="F25">
            <v>95</v>
          </cell>
          <cell r="G25">
            <v>43</v>
          </cell>
          <cell r="H25">
            <v>11.879999999999999</v>
          </cell>
          <cell r="I25" t="str">
            <v>S</v>
          </cell>
          <cell r="J25">
            <v>32.04</v>
          </cell>
          <cell r="K25">
            <v>0</v>
          </cell>
        </row>
        <row r="26">
          <cell r="B26">
            <v>24.345833333333335</v>
          </cell>
          <cell r="C26">
            <v>28.8</v>
          </cell>
          <cell r="D26">
            <v>22.7</v>
          </cell>
          <cell r="E26">
            <v>88.416666666666671</v>
          </cell>
          <cell r="F26">
            <v>97</v>
          </cell>
          <cell r="G26">
            <v>70</v>
          </cell>
          <cell r="H26">
            <v>14.04</v>
          </cell>
          <cell r="I26" t="str">
            <v>NO</v>
          </cell>
          <cell r="J26">
            <v>42.12</v>
          </cell>
          <cell r="K26">
            <v>17.8</v>
          </cell>
        </row>
        <row r="27">
          <cell r="B27">
            <v>25.224999999999998</v>
          </cell>
          <cell r="C27">
            <v>31.4</v>
          </cell>
          <cell r="D27">
            <v>23</v>
          </cell>
          <cell r="E27">
            <v>87.708333333333329</v>
          </cell>
          <cell r="F27">
            <v>98</v>
          </cell>
          <cell r="G27">
            <v>60</v>
          </cell>
          <cell r="H27">
            <v>18.720000000000002</v>
          </cell>
          <cell r="I27" t="str">
            <v>NO</v>
          </cell>
          <cell r="J27">
            <v>47.16</v>
          </cell>
          <cell r="K27">
            <v>26.6</v>
          </cell>
        </row>
        <row r="28">
          <cell r="B28">
            <v>25.008333333333326</v>
          </cell>
          <cell r="C28">
            <v>31.2</v>
          </cell>
          <cell r="D28">
            <v>21.7</v>
          </cell>
          <cell r="E28">
            <v>81.791666666666671</v>
          </cell>
          <cell r="F28">
            <v>98</v>
          </cell>
          <cell r="G28">
            <v>55</v>
          </cell>
          <cell r="H28">
            <v>18.36</v>
          </cell>
          <cell r="I28" t="str">
            <v>SE</v>
          </cell>
          <cell r="J28">
            <v>49.680000000000007</v>
          </cell>
          <cell r="K28">
            <v>4.6000000000000005</v>
          </cell>
        </row>
        <row r="29">
          <cell r="B29">
            <v>26.324999999999999</v>
          </cell>
          <cell r="C29">
            <v>33.799999999999997</v>
          </cell>
          <cell r="D29">
            <v>20.2</v>
          </cell>
          <cell r="E29">
            <v>72.041666666666671</v>
          </cell>
          <cell r="F29">
            <v>97</v>
          </cell>
          <cell r="G29">
            <v>43</v>
          </cell>
          <cell r="H29">
            <v>13.32</v>
          </cell>
          <cell r="I29" t="str">
            <v>S</v>
          </cell>
          <cell r="J29">
            <v>28.44</v>
          </cell>
          <cell r="K29">
            <v>0</v>
          </cell>
        </row>
        <row r="30">
          <cell r="B30">
            <v>26.862499999999997</v>
          </cell>
          <cell r="C30">
            <v>35.299999999999997</v>
          </cell>
          <cell r="D30">
            <v>20.100000000000001</v>
          </cell>
          <cell r="E30">
            <v>68.166666666666671</v>
          </cell>
          <cell r="F30">
            <v>97</v>
          </cell>
          <cell r="G30">
            <v>37</v>
          </cell>
          <cell r="H30">
            <v>9.3600000000000012</v>
          </cell>
          <cell r="I30" t="str">
            <v>SE</v>
          </cell>
          <cell r="J30">
            <v>22.32</v>
          </cell>
          <cell r="K30">
            <v>0</v>
          </cell>
        </row>
        <row r="31">
          <cell r="B31">
            <v>27.583333333333332</v>
          </cell>
          <cell r="C31">
            <v>36.200000000000003</v>
          </cell>
          <cell r="D31">
            <v>21.1</v>
          </cell>
          <cell r="E31">
            <v>66.416666666666671</v>
          </cell>
          <cell r="F31">
            <v>95</v>
          </cell>
          <cell r="G31">
            <v>35</v>
          </cell>
          <cell r="H31">
            <v>14.4</v>
          </cell>
          <cell r="I31" t="str">
            <v>N</v>
          </cell>
          <cell r="J31">
            <v>33.480000000000004</v>
          </cell>
          <cell r="K31">
            <v>0.4</v>
          </cell>
        </row>
        <row r="32">
          <cell r="B32">
            <v>28.333333333333332</v>
          </cell>
          <cell r="C32">
            <v>36.299999999999997</v>
          </cell>
          <cell r="D32">
            <v>21.9</v>
          </cell>
          <cell r="E32">
            <v>67.458333333333329</v>
          </cell>
          <cell r="F32">
            <v>95</v>
          </cell>
          <cell r="G32">
            <v>34</v>
          </cell>
          <cell r="H32">
            <v>18.720000000000002</v>
          </cell>
          <cell r="I32" t="str">
            <v>N</v>
          </cell>
          <cell r="J32">
            <v>31.319999999999997</v>
          </cell>
          <cell r="K32">
            <v>0.2</v>
          </cell>
        </row>
        <row r="33">
          <cell r="B33">
            <v>28.174999999999994</v>
          </cell>
          <cell r="C33">
            <v>35</v>
          </cell>
          <cell r="D33">
            <v>23.2</v>
          </cell>
          <cell r="E33">
            <v>69.166666666666671</v>
          </cell>
          <cell r="F33">
            <v>91</v>
          </cell>
          <cell r="G33">
            <v>43</v>
          </cell>
          <cell r="H33">
            <v>23.040000000000003</v>
          </cell>
          <cell r="I33" t="str">
            <v>NO</v>
          </cell>
          <cell r="J33">
            <v>41.04</v>
          </cell>
          <cell r="K33">
            <v>0</v>
          </cell>
        </row>
        <row r="34">
          <cell r="B34">
            <v>25.941666666666666</v>
          </cell>
          <cell r="C34">
            <v>33.4</v>
          </cell>
          <cell r="D34">
            <v>23.1</v>
          </cell>
          <cell r="E34">
            <v>79.916666666666671</v>
          </cell>
          <cell r="F34">
            <v>93</v>
          </cell>
          <cell r="G34">
            <v>50</v>
          </cell>
          <cell r="H34">
            <v>23.400000000000002</v>
          </cell>
          <cell r="I34" t="str">
            <v>NO</v>
          </cell>
          <cell r="J34">
            <v>62.28</v>
          </cell>
          <cell r="K34">
            <v>1.4</v>
          </cell>
        </row>
        <row r="35">
          <cell r="B35">
            <v>26.291666666666661</v>
          </cell>
          <cell r="C35">
            <v>33.200000000000003</v>
          </cell>
          <cell r="D35">
            <v>22.7</v>
          </cell>
          <cell r="E35">
            <v>79.208333333333329</v>
          </cell>
          <cell r="F35">
            <v>95</v>
          </cell>
          <cell r="G35">
            <v>47</v>
          </cell>
          <cell r="H35">
            <v>12.6</v>
          </cell>
          <cell r="I35" t="str">
            <v>NO</v>
          </cell>
          <cell r="J35">
            <v>35.64</v>
          </cell>
          <cell r="K35">
            <v>0.4</v>
          </cell>
        </row>
        <row r="36">
          <cell r="I36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26.383333333333336</v>
          </cell>
          <cell r="C5">
            <v>33.200000000000003</v>
          </cell>
          <cell r="D5">
            <v>21.1</v>
          </cell>
          <cell r="E5">
            <v>78.041666666666671</v>
          </cell>
          <cell r="F5">
            <v>98</v>
          </cell>
          <cell r="G5">
            <v>50</v>
          </cell>
          <cell r="H5">
            <v>16.920000000000002</v>
          </cell>
          <cell r="I5" t="str">
            <v>SO</v>
          </cell>
          <cell r="J5">
            <v>35.64</v>
          </cell>
          <cell r="K5">
            <v>0.4</v>
          </cell>
        </row>
        <row r="6">
          <cell r="B6">
            <v>26.733333333333338</v>
          </cell>
          <cell r="C6">
            <v>32.9</v>
          </cell>
          <cell r="D6">
            <v>22.7</v>
          </cell>
          <cell r="E6">
            <v>77.416666666666671</v>
          </cell>
          <cell r="F6">
            <v>98</v>
          </cell>
          <cell r="G6">
            <v>49</v>
          </cell>
          <cell r="H6">
            <v>19.440000000000001</v>
          </cell>
          <cell r="I6" t="str">
            <v>SO</v>
          </cell>
          <cell r="J6">
            <v>36.36</v>
          </cell>
          <cell r="K6">
            <v>0</v>
          </cell>
        </row>
        <row r="7">
          <cell r="B7">
            <v>26.604166666666671</v>
          </cell>
          <cell r="C7">
            <v>33.799999999999997</v>
          </cell>
          <cell r="D7">
            <v>21.1</v>
          </cell>
          <cell r="E7">
            <v>73.75</v>
          </cell>
          <cell r="F7">
            <v>94</v>
          </cell>
          <cell r="G7">
            <v>41</v>
          </cell>
          <cell r="H7">
            <v>19.8</v>
          </cell>
          <cell r="I7" t="str">
            <v>SO</v>
          </cell>
          <cell r="J7">
            <v>41.4</v>
          </cell>
          <cell r="K7">
            <v>0</v>
          </cell>
        </row>
        <row r="8">
          <cell r="B8">
            <v>25.858333333333334</v>
          </cell>
          <cell r="C8">
            <v>32.4</v>
          </cell>
          <cell r="D8">
            <v>22.1</v>
          </cell>
          <cell r="E8">
            <v>80.208333333333329</v>
          </cell>
          <cell r="F8">
            <v>98</v>
          </cell>
          <cell r="G8">
            <v>50</v>
          </cell>
          <cell r="H8">
            <v>10.8</v>
          </cell>
          <cell r="I8" t="str">
            <v>L</v>
          </cell>
          <cell r="J8">
            <v>30.96</v>
          </cell>
          <cell r="K8">
            <v>0</v>
          </cell>
        </row>
        <row r="9">
          <cell r="B9">
            <v>26.258333333333329</v>
          </cell>
          <cell r="C9">
            <v>34</v>
          </cell>
          <cell r="D9">
            <v>20</v>
          </cell>
          <cell r="E9">
            <v>76</v>
          </cell>
          <cell r="F9">
            <v>100</v>
          </cell>
          <cell r="G9">
            <v>44</v>
          </cell>
          <cell r="H9">
            <v>12.24</v>
          </cell>
          <cell r="I9" t="str">
            <v>SO</v>
          </cell>
          <cell r="J9">
            <v>28.8</v>
          </cell>
          <cell r="K9">
            <v>0</v>
          </cell>
        </row>
        <row r="10">
          <cell r="B10">
            <v>27.525000000000002</v>
          </cell>
          <cell r="C10">
            <v>33.799999999999997</v>
          </cell>
          <cell r="D10">
            <v>21.3</v>
          </cell>
          <cell r="E10">
            <v>71.416666666666671</v>
          </cell>
          <cell r="F10">
            <v>96</v>
          </cell>
          <cell r="G10">
            <v>42</v>
          </cell>
          <cell r="H10">
            <v>21.240000000000002</v>
          </cell>
          <cell r="I10" t="str">
            <v>O</v>
          </cell>
          <cell r="J10">
            <v>40.680000000000007</v>
          </cell>
          <cell r="K10">
            <v>0</v>
          </cell>
        </row>
        <row r="11">
          <cell r="B11">
            <v>23.858333333333334</v>
          </cell>
          <cell r="C11">
            <v>28.7</v>
          </cell>
          <cell r="D11">
            <v>21.8</v>
          </cell>
          <cell r="E11">
            <v>91.833333333333329</v>
          </cell>
          <cell r="F11">
            <v>99</v>
          </cell>
          <cell r="G11">
            <v>70</v>
          </cell>
          <cell r="H11">
            <v>14.4</v>
          </cell>
          <cell r="I11" t="str">
            <v>NO</v>
          </cell>
          <cell r="J11">
            <v>50.76</v>
          </cell>
          <cell r="K11">
            <v>18.400000000000002</v>
          </cell>
        </row>
        <row r="12">
          <cell r="B12">
            <v>24.087499999999995</v>
          </cell>
          <cell r="C12">
            <v>30.2</v>
          </cell>
          <cell r="D12">
            <v>20.399999999999999</v>
          </cell>
          <cell r="E12">
            <v>90.291666666666671</v>
          </cell>
          <cell r="F12">
            <v>100</v>
          </cell>
          <cell r="G12">
            <v>66</v>
          </cell>
          <cell r="H12">
            <v>21.6</v>
          </cell>
          <cell r="I12" t="str">
            <v>O</v>
          </cell>
          <cell r="J12">
            <v>43.92</v>
          </cell>
          <cell r="K12">
            <v>3.8000000000000003</v>
          </cell>
        </row>
        <row r="13">
          <cell r="B13">
            <v>26.791666666666668</v>
          </cell>
          <cell r="C13">
            <v>32.299999999999997</v>
          </cell>
          <cell r="D13">
            <v>23.3</v>
          </cell>
          <cell r="E13">
            <v>81.666666666666671</v>
          </cell>
          <cell r="F13">
            <v>96</v>
          </cell>
          <cell r="G13">
            <v>53</v>
          </cell>
          <cell r="H13">
            <v>21.6</v>
          </cell>
          <cell r="I13" t="str">
            <v>O</v>
          </cell>
          <cell r="J13">
            <v>41.04</v>
          </cell>
          <cell r="K13">
            <v>0</v>
          </cell>
        </row>
        <row r="14">
          <cell r="B14">
            <v>27.783333333333331</v>
          </cell>
          <cell r="C14">
            <v>33.299999999999997</v>
          </cell>
          <cell r="D14">
            <v>23.8</v>
          </cell>
          <cell r="E14">
            <v>80.25</v>
          </cell>
          <cell r="F14">
            <v>98</v>
          </cell>
          <cell r="G14">
            <v>56</v>
          </cell>
          <cell r="H14">
            <v>16.920000000000002</v>
          </cell>
          <cell r="I14" t="str">
            <v>N</v>
          </cell>
          <cell r="J14">
            <v>32.04</v>
          </cell>
          <cell r="K14">
            <v>0</v>
          </cell>
        </row>
        <row r="15">
          <cell r="B15">
            <v>27.754166666666674</v>
          </cell>
          <cell r="C15">
            <v>33.200000000000003</v>
          </cell>
          <cell r="D15">
            <v>23.3</v>
          </cell>
          <cell r="E15">
            <v>80.583333333333329</v>
          </cell>
          <cell r="F15">
            <v>98</v>
          </cell>
          <cell r="G15">
            <v>55</v>
          </cell>
          <cell r="H15">
            <v>18</v>
          </cell>
          <cell r="I15" t="str">
            <v>NO</v>
          </cell>
          <cell r="J15">
            <v>32.04</v>
          </cell>
          <cell r="K15">
            <v>0</v>
          </cell>
        </row>
        <row r="16">
          <cell r="B16">
            <v>27.904166666666669</v>
          </cell>
          <cell r="C16">
            <v>35.4</v>
          </cell>
          <cell r="D16">
            <v>23.4</v>
          </cell>
          <cell r="E16">
            <v>78</v>
          </cell>
          <cell r="F16">
            <v>100</v>
          </cell>
          <cell r="G16">
            <v>46</v>
          </cell>
          <cell r="H16">
            <v>14.04</v>
          </cell>
          <cell r="I16" t="str">
            <v>NO</v>
          </cell>
          <cell r="J16">
            <v>29.16</v>
          </cell>
          <cell r="K16">
            <v>5.1999999999999993</v>
          </cell>
        </row>
        <row r="17">
          <cell r="B17">
            <v>25.345833333333342</v>
          </cell>
          <cell r="C17">
            <v>30.5</v>
          </cell>
          <cell r="D17">
            <v>23.1</v>
          </cell>
          <cell r="E17">
            <v>88.458333333333329</v>
          </cell>
          <cell r="F17">
            <v>98</v>
          </cell>
          <cell r="G17">
            <v>64</v>
          </cell>
          <cell r="H17">
            <v>19.440000000000001</v>
          </cell>
          <cell r="I17" t="str">
            <v>N</v>
          </cell>
          <cell r="J17">
            <v>34.200000000000003</v>
          </cell>
          <cell r="K17">
            <v>26.999999999999996</v>
          </cell>
        </row>
        <row r="18">
          <cell r="B18">
            <v>26.554166666666671</v>
          </cell>
          <cell r="C18">
            <v>33.299999999999997</v>
          </cell>
          <cell r="D18">
            <v>22.9</v>
          </cell>
          <cell r="E18">
            <v>83.833333333333329</v>
          </cell>
          <cell r="F18">
            <v>98</v>
          </cell>
          <cell r="G18">
            <v>50</v>
          </cell>
          <cell r="H18">
            <v>10.08</v>
          </cell>
          <cell r="I18" t="str">
            <v>N</v>
          </cell>
          <cell r="J18">
            <v>30.240000000000002</v>
          </cell>
          <cell r="K18">
            <v>0.2</v>
          </cell>
        </row>
        <row r="19">
          <cell r="B19">
            <v>27.783333333333335</v>
          </cell>
          <cell r="C19">
            <v>34.299999999999997</v>
          </cell>
          <cell r="D19">
            <v>22.5</v>
          </cell>
          <cell r="E19">
            <v>79.333333333333329</v>
          </cell>
          <cell r="F19">
            <v>99</v>
          </cell>
          <cell r="G19">
            <v>50</v>
          </cell>
          <cell r="H19">
            <v>14.76</v>
          </cell>
          <cell r="I19" t="str">
            <v>L</v>
          </cell>
          <cell r="J19">
            <v>40.680000000000007</v>
          </cell>
          <cell r="K19">
            <v>4</v>
          </cell>
        </row>
        <row r="20">
          <cell r="B20">
            <v>29.220833333333331</v>
          </cell>
          <cell r="C20">
            <v>35.200000000000003</v>
          </cell>
          <cell r="D20">
            <v>23.1</v>
          </cell>
          <cell r="E20">
            <v>76.291666666666671</v>
          </cell>
          <cell r="F20">
            <v>99</v>
          </cell>
          <cell r="G20">
            <v>48</v>
          </cell>
          <cell r="H20">
            <v>14.04</v>
          </cell>
          <cell r="I20" t="str">
            <v>O</v>
          </cell>
          <cell r="J20">
            <v>35.28</v>
          </cell>
          <cell r="K20">
            <v>0</v>
          </cell>
        </row>
        <row r="21">
          <cell r="B21">
            <v>27.787499999999998</v>
          </cell>
          <cell r="C21">
            <v>33.799999999999997</v>
          </cell>
          <cell r="D21">
            <v>22.9</v>
          </cell>
          <cell r="E21">
            <v>79.333333333333329</v>
          </cell>
          <cell r="F21">
            <v>99</v>
          </cell>
          <cell r="G21">
            <v>55</v>
          </cell>
          <cell r="H21">
            <v>8.64</v>
          </cell>
          <cell r="I21" t="str">
            <v>L</v>
          </cell>
          <cell r="J21">
            <v>18.720000000000002</v>
          </cell>
          <cell r="K21">
            <v>0</v>
          </cell>
        </row>
        <row r="22">
          <cell r="B22">
            <v>27.412499999999998</v>
          </cell>
          <cell r="C22">
            <v>33</v>
          </cell>
          <cell r="D22">
            <v>22.9</v>
          </cell>
          <cell r="E22">
            <v>75.875</v>
          </cell>
          <cell r="F22">
            <v>94</v>
          </cell>
          <cell r="G22">
            <v>52</v>
          </cell>
          <cell r="H22">
            <v>11.520000000000001</v>
          </cell>
          <cell r="I22" t="str">
            <v>NE</v>
          </cell>
          <cell r="J22">
            <v>26.28</v>
          </cell>
          <cell r="K22">
            <v>0</v>
          </cell>
        </row>
        <row r="23">
          <cell r="B23">
            <v>27.595833333333331</v>
          </cell>
          <cell r="C23">
            <v>33.4</v>
          </cell>
          <cell r="D23">
            <v>22.3</v>
          </cell>
          <cell r="E23">
            <v>71.083333333333329</v>
          </cell>
          <cell r="F23">
            <v>95</v>
          </cell>
          <cell r="G23">
            <v>43</v>
          </cell>
          <cell r="H23">
            <v>9.7200000000000006</v>
          </cell>
          <cell r="I23" t="str">
            <v>L</v>
          </cell>
          <cell r="J23">
            <v>21.96</v>
          </cell>
          <cell r="K23">
            <v>0</v>
          </cell>
        </row>
        <row r="24">
          <cell r="B24">
            <v>27.145833333333329</v>
          </cell>
          <cell r="C24">
            <v>34.4</v>
          </cell>
          <cell r="D24">
            <v>19.600000000000001</v>
          </cell>
          <cell r="E24">
            <v>71.416666666666671</v>
          </cell>
          <cell r="F24">
            <v>99</v>
          </cell>
          <cell r="G24">
            <v>36</v>
          </cell>
          <cell r="H24">
            <v>9.3600000000000012</v>
          </cell>
          <cell r="I24" t="str">
            <v>L</v>
          </cell>
          <cell r="J24">
            <v>24.840000000000003</v>
          </cell>
          <cell r="K24">
            <v>0</v>
          </cell>
        </row>
        <row r="25">
          <cell r="B25">
            <v>27.6875</v>
          </cell>
          <cell r="C25">
            <v>35.299999999999997</v>
          </cell>
          <cell r="D25">
            <v>20.8</v>
          </cell>
          <cell r="E25">
            <v>73.166666666666671</v>
          </cell>
          <cell r="F25">
            <v>97</v>
          </cell>
          <cell r="G25">
            <v>44</v>
          </cell>
          <cell r="H25">
            <v>11.16</v>
          </cell>
          <cell r="I25" t="str">
            <v>L</v>
          </cell>
          <cell r="J25">
            <v>23.759999999999998</v>
          </cell>
          <cell r="K25">
            <v>0</v>
          </cell>
        </row>
        <row r="26">
          <cell r="B26">
            <v>25.612500000000001</v>
          </cell>
          <cell r="C26">
            <v>30.1</v>
          </cell>
          <cell r="D26">
            <v>22.4</v>
          </cell>
          <cell r="E26">
            <v>82.416666666666671</v>
          </cell>
          <cell r="F26">
            <v>99</v>
          </cell>
          <cell r="G26">
            <v>67</v>
          </cell>
          <cell r="H26">
            <v>16.559999999999999</v>
          </cell>
          <cell r="I26" t="str">
            <v>NO</v>
          </cell>
          <cell r="J26">
            <v>25.92</v>
          </cell>
          <cell r="K26">
            <v>15.8</v>
          </cell>
        </row>
        <row r="27">
          <cell r="B27">
            <v>24.608333333333334</v>
          </cell>
          <cell r="C27">
            <v>28.9</v>
          </cell>
          <cell r="D27">
            <v>22.9</v>
          </cell>
          <cell r="E27">
            <v>89.583333333333329</v>
          </cell>
          <cell r="F27">
            <v>99</v>
          </cell>
          <cell r="G27">
            <v>68</v>
          </cell>
          <cell r="H27">
            <v>15.120000000000001</v>
          </cell>
          <cell r="I27" t="str">
            <v>L</v>
          </cell>
          <cell r="J27">
            <v>30.96</v>
          </cell>
          <cell r="K27">
            <v>1.2</v>
          </cell>
        </row>
        <row r="28">
          <cell r="B28">
            <v>25.233333333333334</v>
          </cell>
          <cell r="C28">
            <v>30.3</v>
          </cell>
          <cell r="D28">
            <v>21.6</v>
          </cell>
          <cell r="E28">
            <v>79.5</v>
          </cell>
          <cell r="F28">
            <v>97</v>
          </cell>
          <cell r="G28">
            <v>55</v>
          </cell>
          <cell r="H28">
            <v>10.08</v>
          </cell>
          <cell r="I28" t="str">
            <v>SE</v>
          </cell>
          <cell r="J28">
            <v>24.48</v>
          </cell>
          <cell r="K28">
            <v>0</v>
          </cell>
        </row>
        <row r="29">
          <cell r="B29">
            <v>25.850000000000005</v>
          </cell>
          <cell r="C29">
            <v>33</v>
          </cell>
          <cell r="D29">
            <v>18.399999999999999</v>
          </cell>
          <cell r="E29">
            <v>71.166666666666671</v>
          </cell>
          <cell r="F29">
            <v>100</v>
          </cell>
          <cell r="G29">
            <v>36</v>
          </cell>
          <cell r="H29">
            <v>11.879999999999999</v>
          </cell>
          <cell r="I29" t="str">
            <v>SE</v>
          </cell>
          <cell r="J29">
            <v>24.48</v>
          </cell>
          <cell r="K29">
            <v>0</v>
          </cell>
        </row>
        <row r="30">
          <cell r="B30">
            <v>26.091666666666665</v>
          </cell>
          <cell r="C30">
            <v>35</v>
          </cell>
          <cell r="D30">
            <v>18.5</v>
          </cell>
          <cell r="E30">
            <v>70.25</v>
          </cell>
          <cell r="F30">
            <v>99</v>
          </cell>
          <cell r="G30">
            <v>35</v>
          </cell>
          <cell r="H30">
            <v>11.879999999999999</v>
          </cell>
          <cell r="I30" t="str">
            <v>O</v>
          </cell>
          <cell r="J30">
            <v>32.76</v>
          </cell>
          <cell r="K30">
            <v>0</v>
          </cell>
        </row>
        <row r="31">
          <cell r="B31">
            <v>27.104166666666668</v>
          </cell>
          <cell r="C31">
            <v>34.700000000000003</v>
          </cell>
          <cell r="D31">
            <v>20.3</v>
          </cell>
          <cell r="E31">
            <v>69.541666666666671</v>
          </cell>
          <cell r="F31">
            <v>97</v>
          </cell>
          <cell r="G31">
            <v>35</v>
          </cell>
          <cell r="H31">
            <v>20.16</v>
          </cell>
          <cell r="I31" t="str">
            <v>SO</v>
          </cell>
          <cell r="J31">
            <v>34.56</v>
          </cell>
          <cell r="K31">
            <v>0</v>
          </cell>
        </row>
        <row r="32">
          <cell r="B32">
            <v>27.320833333333329</v>
          </cell>
          <cell r="C32">
            <v>36.200000000000003</v>
          </cell>
          <cell r="D32">
            <v>20.6</v>
          </cell>
          <cell r="E32">
            <v>74.125</v>
          </cell>
          <cell r="F32">
            <v>99</v>
          </cell>
          <cell r="G32">
            <v>35</v>
          </cell>
          <cell r="H32">
            <v>15.840000000000002</v>
          </cell>
          <cell r="I32" t="str">
            <v>O</v>
          </cell>
          <cell r="J32">
            <v>41.4</v>
          </cell>
          <cell r="K32">
            <v>0</v>
          </cell>
        </row>
        <row r="33">
          <cell r="B33">
            <v>26.266666666666676</v>
          </cell>
          <cell r="C33">
            <v>33.799999999999997</v>
          </cell>
          <cell r="D33">
            <v>22.8</v>
          </cell>
          <cell r="E33">
            <v>81.291666666666671</v>
          </cell>
          <cell r="F33">
            <v>98</v>
          </cell>
          <cell r="G33">
            <v>49</v>
          </cell>
          <cell r="H33">
            <v>23.400000000000002</v>
          </cell>
          <cell r="I33" t="str">
            <v>O</v>
          </cell>
          <cell r="J33">
            <v>47.519999999999996</v>
          </cell>
          <cell r="K33">
            <v>6.2</v>
          </cell>
        </row>
        <row r="34">
          <cell r="B34">
            <v>23.754166666666674</v>
          </cell>
          <cell r="C34">
            <v>30.3</v>
          </cell>
          <cell r="D34">
            <v>21.6</v>
          </cell>
          <cell r="E34">
            <v>92.625</v>
          </cell>
          <cell r="F34">
            <v>100</v>
          </cell>
          <cell r="G34">
            <v>64</v>
          </cell>
          <cell r="H34">
            <v>25.92</v>
          </cell>
          <cell r="I34" t="str">
            <v>O</v>
          </cell>
          <cell r="J34">
            <v>51.84</v>
          </cell>
          <cell r="K34">
            <v>6.6000000000000014</v>
          </cell>
        </row>
        <row r="35">
          <cell r="B35">
            <v>24.095833333333331</v>
          </cell>
          <cell r="C35">
            <v>30.4</v>
          </cell>
          <cell r="D35">
            <v>20.7</v>
          </cell>
          <cell r="E35">
            <v>87.166666666666671</v>
          </cell>
          <cell r="F35">
            <v>100</v>
          </cell>
          <cell r="G35">
            <v>63</v>
          </cell>
          <cell r="H35">
            <v>10.8</v>
          </cell>
          <cell r="I35" t="str">
            <v>O</v>
          </cell>
          <cell r="J35">
            <v>20.52</v>
          </cell>
          <cell r="K35">
            <v>1.9999999999999998</v>
          </cell>
        </row>
        <row r="36">
          <cell r="I36" t="str">
            <v>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28.058333333333348</v>
          </cell>
          <cell r="C5">
            <v>36.5</v>
          </cell>
          <cell r="D5">
            <v>20.6</v>
          </cell>
          <cell r="E5">
            <v>70.375</v>
          </cell>
          <cell r="F5">
            <v>100</v>
          </cell>
          <cell r="G5">
            <v>39</v>
          </cell>
          <cell r="H5">
            <v>14.76</v>
          </cell>
          <cell r="I5" t="str">
            <v>O</v>
          </cell>
          <cell r="J5">
            <v>38.519999999999996</v>
          </cell>
          <cell r="K5">
            <v>0</v>
          </cell>
        </row>
        <row r="6">
          <cell r="B6">
            <v>28.087499999999995</v>
          </cell>
          <cell r="C6">
            <v>34.4</v>
          </cell>
          <cell r="D6">
            <v>21.4</v>
          </cell>
          <cell r="E6">
            <v>72.208333333333329</v>
          </cell>
          <cell r="F6">
            <v>100</v>
          </cell>
          <cell r="G6">
            <v>36</v>
          </cell>
          <cell r="H6">
            <v>21.240000000000002</v>
          </cell>
          <cell r="I6" t="str">
            <v>N</v>
          </cell>
          <cell r="J6">
            <v>37.080000000000005</v>
          </cell>
          <cell r="K6">
            <v>0.4</v>
          </cell>
        </row>
        <row r="7">
          <cell r="B7">
            <v>26.487499999999994</v>
          </cell>
          <cell r="C7">
            <v>33.1</v>
          </cell>
          <cell r="D7">
            <v>21.1</v>
          </cell>
          <cell r="E7">
            <v>79.958333333333329</v>
          </cell>
          <cell r="F7">
            <v>100</v>
          </cell>
          <cell r="G7">
            <v>51</v>
          </cell>
          <cell r="H7">
            <v>18.720000000000002</v>
          </cell>
          <cell r="I7" t="str">
            <v>SE</v>
          </cell>
          <cell r="J7">
            <v>35.64</v>
          </cell>
          <cell r="K7">
            <v>0</v>
          </cell>
        </row>
        <row r="8">
          <cell r="B8">
            <v>25.599999999999998</v>
          </cell>
          <cell r="C8">
            <v>32.4</v>
          </cell>
          <cell r="D8">
            <v>20.9</v>
          </cell>
          <cell r="E8">
            <v>83.625</v>
          </cell>
          <cell r="F8">
            <v>100</v>
          </cell>
          <cell r="G8">
            <v>52</v>
          </cell>
          <cell r="H8">
            <v>36.72</v>
          </cell>
          <cell r="I8" t="str">
            <v>SE</v>
          </cell>
          <cell r="J8">
            <v>62.28</v>
          </cell>
          <cell r="K8">
            <v>26.8</v>
          </cell>
        </row>
        <row r="9">
          <cell r="B9">
            <v>25.158333333333342</v>
          </cell>
          <cell r="C9">
            <v>32.1</v>
          </cell>
          <cell r="D9">
            <v>21.1</v>
          </cell>
          <cell r="E9">
            <v>84.708333333333329</v>
          </cell>
          <cell r="F9">
            <v>100</v>
          </cell>
          <cell r="G9">
            <v>54</v>
          </cell>
          <cell r="H9">
            <v>19.079999999999998</v>
          </cell>
          <cell r="I9" t="str">
            <v>SE</v>
          </cell>
          <cell r="J9">
            <v>43.2</v>
          </cell>
          <cell r="K9">
            <v>1.8</v>
          </cell>
        </row>
        <row r="10">
          <cell r="B10">
            <v>26.020833333333332</v>
          </cell>
          <cell r="C10">
            <v>34.700000000000003</v>
          </cell>
          <cell r="D10">
            <v>20.5</v>
          </cell>
          <cell r="E10">
            <v>82.875</v>
          </cell>
          <cell r="F10">
            <v>100</v>
          </cell>
          <cell r="G10">
            <v>45</v>
          </cell>
          <cell r="H10">
            <v>16.2</v>
          </cell>
          <cell r="I10" t="str">
            <v>L</v>
          </cell>
          <cell r="J10">
            <v>38.159999999999997</v>
          </cell>
          <cell r="K10">
            <v>0.6</v>
          </cell>
        </row>
        <row r="11">
          <cell r="B11">
            <v>24.3</v>
          </cell>
          <cell r="C11">
            <v>28.7</v>
          </cell>
          <cell r="D11">
            <v>22.4</v>
          </cell>
          <cell r="E11">
            <v>94.25</v>
          </cell>
          <cell r="F11">
            <v>100</v>
          </cell>
          <cell r="G11">
            <v>74</v>
          </cell>
          <cell r="H11">
            <v>21.96</v>
          </cell>
          <cell r="I11" t="str">
            <v>N</v>
          </cell>
          <cell r="J11">
            <v>41.04</v>
          </cell>
          <cell r="K11">
            <v>13</v>
          </cell>
        </row>
        <row r="12">
          <cell r="B12">
            <v>26.316666666666659</v>
          </cell>
          <cell r="C12">
            <v>33.4</v>
          </cell>
          <cell r="D12">
            <v>21.9</v>
          </cell>
          <cell r="E12">
            <v>86.541666666666671</v>
          </cell>
          <cell r="F12">
            <v>100</v>
          </cell>
          <cell r="G12">
            <v>52</v>
          </cell>
          <cell r="H12">
            <v>16.559999999999999</v>
          </cell>
          <cell r="I12" t="str">
            <v>NO</v>
          </cell>
          <cell r="J12">
            <v>43.2</v>
          </cell>
          <cell r="K12">
            <v>2.2000000000000002</v>
          </cell>
        </row>
        <row r="13">
          <cell r="B13">
            <v>26.179166666666671</v>
          </cell>
          <cell r="C13">
            <v>32.5</v>
          </cell>
          <cell r="D13">
            <v>23.6</v>
          </cell>
          <cell r="E13">
            <v>88.791666666666671</v>
          </cell>
          <cell r="F13">
            <v>100</v>
          </cell>
          <cell r="G13">
            <v>59</v>
          </cell>
          <cell r="H13">
            <v>18.36</v>
          </cell>
          <cell r="I13" t="str">
            <v>NO</v>
          </cell>
          <cell r="J13">
            <v>41.4</v>
          </cell>
          <cell r="K13">
            <v>0.4</v>
          </cell>
        </row>
        <row r="14">
          <cell r="B14">
            <v>26.779166666666672</v>
          </cell>
          <cell r="C14">
            <v>34.799999999999997</v>
          </cell>
          <cell r="D14">
            <v>22.7</v>
          </cell>
          <cell r="E14">
            <v>84.416666666666671</v>
          </cell>
          <cell r="F14">
            <v>100</v>
          </cell>
          <cell r="G14">
            <v>44</v>
          </cell>
          <cell r="H14">
            <v>15.120000000000001</v>
          </cell>
          <cell r="I14" t="str">
            <v>N</v>
          </cell>
          <cell r="J14">
            <v>27</v>
          </cell>
          <cell r="K14">
            <v>1.2</v>
          </cell>
        </row>
        <row r="15">
          <cell r="B15">
            <v>28.054166666666671</v>
          </cell>
          <cell r="C15">
            <v>35.6</v>
          </cell>
          <cell r="D15">
            <v>24.1</v>
          </cell>
          <cell r="E15">
            <v>81.083333333333329</v>
          </cell>
          <cell r="F15">
            <v>100</v>
          </cell>
          <cell r="G15">
            <v>46</v>
          </cell>
          <cell r="H15">
            <v>22.68</v>
          </cell>
          <cell r="I15" t="str">
            <v>NO</v>
          </cell>
          <cell r="J15">
            <v>43.56</v>
          </cell>
          <cell r="K15">
            <v>0</v>
          </cell>
        </row>
        <row r="16">
          <cell r="B16">
            <v>27.033333333333335</v>
          </cell>
          <cell r="C16">
            <v>35.5</v>
          </cell>
          <cell r="D16">
            <v>23.2</v>
          </cell>
          <cell r="E16">
            <v>85.958333333333329</v>
          </cell>
          <cell r="F16">
            <v>100</v>
          </cell>
          <cell r="G16">
            <v>49</v>
          </cell>
          <cell r="H16">
            <v>21.96</v>
          </cell>
          <cell r="I16" t="str">
            <v>S</v>
          </cell>
          <cell r="J16">
            <v>43.2</v>
          </cell>
          <cell r="K16">
            <v>27.8</v>
          </cell>
        </row>
        <row r="17">
          <cell r="B17">
            <v>25.733333333333334</v>
          </cell>
          <cell r="C17">
            <v>30.9</v>
          </cell>
          <cell r="D17">
            <v>22.6</v>
          </cell>
          <cell r="E17">
            <v>88.666666666666671</v>
          </cell>
          <cell r="F17">
            <v>100</v>
          </cell>
          <cell r="G17">
            <v>57</v>
          </cell>
          <cell r="H17">
            <v>16.920000000000002</v>
          </cell>
          <cell r="I17" t="str">
            <v>L</v>
          </cell>
          <cell r="J17">
            <v>29.52</v>
          </cell>
          <cell r="K17">
            <v>6.2000000000000011</v>
          </cell>
        </row>
        <row r="18">
          <cell r="B18">
            <v>27.004166666666666</v>
          </cell>
          <cell r="C18">
            <v>35</v>
          </cell>
          <cell r="D18">
            <v>23.3</v>
          </cell>
          <cell r="E18">
            <v>85.541666666666671</v>
          </cell>
          <cell r="F18">
            <v>100</v>
          </cell>
          <cell r="G18">
            <v>47</v>
          </cell>
          <cell r="H18">
            <v>14.4</v>
          </cell>
          <cell r="I18" t="str">
            <v>L</v>
          </cell>
          <cell r="J18">
            <v>24.840000000000003</v>
          </cell>
          <cell r="K18">
            <v>4.5999999999999996</v>
          </cell>
        </row>
        <row r="19">
          <cell r="B19">
            <v>28.600000000000005</v>
          </cell>
          <cell r="C19">
            <v>36</v>
          </cell>
          <cell r="D19">
            <v>22.2</v>
          </cell>
          <cell r="E19">
            <v>79</v>
          </cell>
          <cell r="F19">
            <v>100</v>
          </cell>
          <cell r="G19">
            <v>45</v>
          </cell>
          <cell r="H19">
            <v>16.920000000000002</v>
          </cell>
          <cell r="I19" t="str">
            <v>N</v>
          </cell>
          <cell r="J19">
            <v>32.76</v>
          </cell>
          <cell r="K19">
            <v>0</v>
          </cell>
        </row>
        <row r="20">
          <cell r="B20">
            <v>29.825000000000003</v>
          </cell>
          <cell r="C20">
            <v>37.6</v>
          </cell>
          <cell r="D20">
            <v>23.1</v>
          </cell>
          <cell r="E20">
            <v>74.333333333333329</v>
          </cell>
          <cell r="F20">
            <v>100</v>
          </cell>
          <cell r="G20">
            <v>40</v>
          </cell>
          <cell r="H20">
            <v>17.28</v>
          </cell>
          <cell r="I20" t="str">
            <v>S</v>
          </cell>
          <cell r="J20">
            <v>31.680000000000003</v>
          </cell>
          <cell r="K20">
            <v>0</v>
          </cell>
        </row>
        <row r="21">
          <cell r="B21">
            <v>27.962500000000002</v>
          </cell>
          <cell r="C21">
            <v>34.1</v>
          </cell>
          <cell r="D21">
            <v>22.8</v>
          </cell>
          <cell r="E21">
            <v>80.041666666666671</v>
          </cell>
          <cell r="F21">
            <v>100</v>
          </cell>
          <cell r="G21">
            <v>53</v>
          </cell>
          <cell r="H21">
            <v>22.68</v>
          </cell>
          <cell r="I21" t="str">
            <v>SE</v>
          </cell>
          <cell r="J21">
            <v>54.36</v>
          </cell>
          <cell r="K21">
            <v>0</v>
          </cell>
        </row>
        <row r="22">
          <cell r="B22">
            <v>26.733333333333334</v>
          </cell>
          <cell r="C22">
            <v>33.1</v>
          </cell>
          <cell r="D22">
            <v>21.7</v>
          </cell>
          <cell r="E22">
            <v>75.958333333333329</v>
          </cell>
          <cell r="F22">
            <v>93</v>
          </cell>
          <cell r="G22">
            <v>53</v>
          </cell>
          <cell r="H22">
            <v>23.040000000000003</v>
          </cell>
          <cell r="I22" t="str">
            <v>L</v>
          </cell>
          <cell r="J22">
            <v>34.56</v>
          </cell>
          <cell r="K22">
            <v>0</v>
          </cell>
        </row>
        <row r="23">
          <cell r="B23">
            <v>27.016666666666669</v>
          </cell>
          <cell r="C23">
            <v>33.700000000000003</v>
          </cell>
          <cell r="D23">
            <v>22.2</v>
          </cell>
          <cell r="E23">
            <v>75.791666666666671</v>
          </cell>
          <cell r="F23">
            <v>100</v>
          </cell>
          <cell r="G23">
            <v>44</v>
          </cell>
          <cell r="H23">
            <v>21.240000000000002</v>
          </cell>
          <cell r="I23" t="str">
            <v>SE</v>
          </cell>
          <cell r="J23">
            <v>33.480000000000004</v>
          </cell>
          <cell r="K23">
            <v>0</v>
          </cell>
        </row>
        <row r="24">
          <cell r="B24">
            <v>27.441666666666663</v>
          </cell>
          <cell r="C24">
            <v>35</v>
          </cell>
          <cell r="D24">
            <v>21</v>
          </cell>
          <cell r="E24">
            <v>74.708333333333329</v>
          </cell>
          <cell r="F24">
            <v>100</v>
          </cell>
          <cell r="G24">
            <v>39</v>
          </cell>
          <cell r="H24">
            <v>18.720000000000002</v>
          </cell>
          <cell r="I24" t="str">
            <v>SE</v>
          </cell>
          <cell r="J24">
            <v>28.44</v>
          </cell>
          <cell r="K24">
            <v>0</v>
          </cell>
        </row>
        <row r="25">
          <cell r="B25">
            <v>28.062500000000004</v>
          </cell>
          <cell r="C25">
            <v>35.6</v>
          </cell>
          <cell r="D25">
            <v>22.9</v>
          </cell>
          <cell r="E25">
            <v>71.833333333333329</v>
          </cell>
          <cell r="F25">
            <v>96</v>
          </cell>
          <cell r="G25">
            <v>42</v>
          </cell>
          <cell r="H25">
            <v>22.68</v>
          </cell>
          <cell r="I25" t="str">
            <v>L</v>
          </cell>
          <cell r="J25">
            <v>42.480000000000004</v>
          </cell>
          <cell r="K25">
            <v>0</v>
          </cell>
        </row>
        <row r="26">
          <cell r="B26">
            <v>26.629166666666663</v>
          </cell>
          <cell r="C26">
            <v>32</v>
          </cell>
          <cell r="D26">
            <v>21.7</v>
          </cell>
          <cell r="E26">
            <v>75.583333333333329</v>
          </cell>
          <cell r="F26">
            <v>100</v>
          </cell>
          <cell r="G26">
            <v>49</v>
          </cell>
          <cell r="H26">
            <v>19.440000000000001</v>
          </cell>
          <cell r="I26" t="str">
            <v>L</v>
          </cell>
          <cell r="J26">
            <v>28.44</v>
          </cell>
          <cell r="K26">
            <v>0</v>
          </cell>
        </row>
        <row r="27">
          <cell r="B27">
            <v>25.229166666666661</v>
          </cell>
          <cell r="C27">
            <v>29.8</v>
          </cell>
          <cell r="D27">
            <v>22.5</v>
          </cell>
          <cell r="E27">
            <v>91.5</v>
          </cell>
          <cell r="F27">
            <v>100</v>
          </cell>
          <cell r="G27">
            <v>70</v>
          </cell>
          <cell r="H27">
            <v>18.36</v>
          </cell>
          <cell r="I27" t="str">
            <v>L</v>
          </cell>
          <cell r="J27">
            <v>38.519999999999996</v>
          </cell>
          <cell r="K27">
            <v>31.2</v>
          </cell>
        </row>
        <row r="28">
          <cell r="B28">
            <v>24.933333333333326</v>
          </cell>
          <cell r="C28">
            <v>30.1</v>
          </cell>
          <cell r="D28">
            <v>22.1</v>
          </cell>
          <cell r="E28">
            <v>84.208333333333329</v>
          </cell>
          <cell r="F28">
            <v>100</v>
          </cell>
          <cell r="G28">
            <v>57</v>
          </cell>
          <cell r="H28">
            <v>16.559999999999999</v>
          </cell>
          <cell r="I28" t="str">
            <v>SE</v>
          </cell>
          <cell r="J28">
            <v>28.8</v>
          </cell>
          <cell r="K28">
            <v>0</v>
          </cell>
        </row>
        <row r="29">
          <cell r="B29">
            <v>25.875000000000011</v>
          </cell>
          <cell r="C29">
            <v>33.700000000000003</v>
          </cell>
          <cell r="D29">
            <v>19</v>
          </cell>
          <cell r="E29">
            <v>76.791666666666671</v>
          </cell>
          <cell r="F29">
            <v>100</v>
          </cell>
          <cell r="G29">
            <v>40</v>
          </cell>
          <cell r="H29">
            <v>16.2</v>
          </cell>
          <cell r="I29" t="str">
            <v>L</v>
          </cell>
          <cell r="J29">
            <v>27.720000000000002</v>
          </cell>
          <cell r="K29">
            <v>0</v>
          </cell>
        </row>
        <row r="30">
          <cell r="B30">
            <v>26.495833333333334</v>
          </cell>
          <cell r="C30">
            <v>34.4</v>
          </cell>
          <cell r="D30">
            <v>18.5</v>
          </cell>
          <cell r="E30">
            <v>70.375</v>
          </cell>
          <cell r="F30">
            <v>100</v>
          </cell>
          <cell r="G30">
            <v>34</v>
          </cell>
          <cell r="H30">
            <v>11.879999999999999</v>
          </cell>
          <cell r="I30" t="str">
            <v>SE</v>
          </cell>
          <cell r="J30">
            <v>21.6</v>
          </cell>
          <cell r="K30">
            <v>0</v>
          </cell>
        </row>
        <row r="31">
          <cell r="B31">
            <v>26.795833333333334</v>
          </cell>
          <cell r="C31">
            <v>35.200000000000003</v>
          </cell>
          <cell r="D31">
            <v>18.100000000000001</v>
          </cell>
          <cell r="E31">
            <v>66.5</v>
          </cell>
          <cell r="F31">
            <v>100</v>
          </cell>
          <cell r="G31">
            <v>32</v>
          </cell>
          <cell r="H31">
            <v>9.7200000000000006</v>
          </cell>
          <cell r="I31" t="str">
            <v>SE</v>
          </cell>
          <cell r="J31">
            <v>23.400000000000002</v>
          </cell>
          <cell r="K31">
            <v>0</v>
          </cell>
        </row>
        <row r="32">
          <cell r="B32">
            <v>27.074999999999999</v>
          </cell>
          <cell r="C32">
            <v>35.799999999999997</v>
          </cell>
          <cell r="D32">
            <v>18.8</v>
          </cell>
          <cell r="E32">
            <v>67.25</v>
          </cell>
          <cell r="F32">
            <v>100</v>
          </cell>
          <cell r="G32">
            <v>33</v>
          </cell>
          <cell r="H32">
            <v>14.4</v>
          </cell>
          <cell r="I32" t="str">
            <v>N</v>
          </cell>
          <cell r="J32">
            <v>27</v>
          </cell>
          <cell r="K32">
            <v>0</v>
          </cell>
        </row>
        <row r="33">
          <cell r="B33">
            <v>24.4375</v>
          </cell>
          <cell r="C33">
            <v>35.1</v>
          </cell>
          <cell r="D33">
            <v>20</v>
          </cell>
          <cell r="E33">
            <v>86.875</v>
          </cell>
          <cell r="F33">
            <v>100</v>
          </cell>
          <cell r="G33">
            <v>47</v>
          </cell>
          <cell r="H33">
            <v>20.16</v>
          </cell>
          <cell r="I33" t="str">
            <v>SE</v>
          </cell>
          <cell r="J33">
            <v>60.839999999999996</v>
          </cell>
          <cell r="K33">
            <v>2.8000000000000003</v>
          </cell>
        </row>
        <row r="34">
          <cell r="B34">
            <v>25.912499999999994</v>
          </cell>
          <cell r="C34">
            <v>33.799999999999997</v>
          </cell>
          <cell r="D34">
            <v>22.5</v>
          </cell>
          <cell r="E34">
            <v>86.125</v>
          </cell>
          <cell r="F34">
            <v>100</v>
          </cell>
          <cell r="G34">
            <v>50</v>
          </cell>
          <cell r="H34">
            <v>25.2</v>
          </cell>
          <cell r="I34" t="str">
            <v>NO</v>
          </cell>
          <cell r="J34">
            <v>58.680000000000007</v>
          </cell>
          <cell r="K34">
            <v>0</v>
          </cell>
        </row>
        <row r="35">
          <cell r="B35">
            <v>26.412499999999998</v>
          </cell>
          <cell r="C35">
            <v>32.700000000000003</v>
          </cell>
          <cell r="D35">
            <v>22.7</v>
          </cell>
          <cell r="E35">
            <v>83.291666666666671</v>
          </cell>
          <cell r="F35">
            <v>100</v>
          </cell>
          <cell r="G35">
            <v>56</v>
          </cell>
          <cell r="H35">
            <v>16.2</v>
          </cell>
          <cell r="I35" t="str">
            <v>NO</v>
          </cell>
          <cell r="J35">
            <v>28.44</v>
          </cell>
          <cell r="K35">
            <v>0</v>
          </cell>
        </row>
        <row r="36">
          <cell r="I36" t="str">
            <v>SE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26.454166666666669</v>
          </cell>
          <cell r="C5">
            <v>33.200000000000003</v>
          </cell>
          <cell r="D5">
            <v>21.9</v>
          </cell>
          <cell r="E5">
            <v>81.25</v>
          </cell>
          <cell r="F5">
            <v>96</v>
          </cell>
          <cell r="G5">
            <v>56</v>
          </cell>
          <cell r="H5">
            <v>0</v>
          </cell>
          <cell r="I5" t="str">
            <v>O</v>
          </cell>
          <cell r="J5">
            <v>14.04</v>
          </cell>
          <cell r="K5">
            <v>0</v>
          </cell>
        </row>
        <row r="6">
          <cell r="B6">
            <v>27.583333333333332</v>
          </cell>
          <cell r="C6">
            <v>34</v>
          </cell>
          <cell r="D6">
            <v>23.6</v>
          </cell>
          <cell r="E6">
            <v>77.791666666666671</v>
          </cell>
          <cell r="F6">
            <v>94</v>
          </cell>
          <cell r="G6">
            <v>51</v>
          </cell>
          <cell r="H6">
            <v>1.4400000000000002</v>
          </cell>
          <cell r="I6" t="str">
            <v>S</v>
          </cell>
          <cell r="J6">
            <v>42.480000000000004</v>
          </cell>
          <cell r="K6">
            <v>6.4</v>
          </cell>
        </row>
        <row r="7">
          <cell r="B7">
            <v>25.037500000000001</v>
          </cell>
          <cell r="C7">
            <v>27</v>
          </cell>
          <cell r="D7">
            <v>23.9</v>
          </cell>
          <cell r="E7">
            <v>88.75</v>
          </cell>
          <cell r="F7">
            <v>93</v>
          </cell>
          <cell r="G7">
            <v>79</v>
          </cell>
          <cell r="H7">
            <v>0</v>
          </cell>
          <cell r="I7" t="str">
            <v>NO</v>
          </cell>
          <cell r="J7">
            <v>0</v>
          </cell>
          <cell r="K7">
            <v>0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>
            <v>32.274999999999999</v>
          </cell>
          <cell r="C14">
            <v>34.4</v>
          </cell>
          <cell r="D14">
            <v>28.3</v>
          </cell>
          <cell r="E14">
            <v>58.916666666666664</v>
          </cell>
          <cell r="F14">
            <v>74</v>
          </cell>
          <cell r="G14">
            <v>49</v>
          </cell>
          <cell r="H14">
            <v>2.16</v>
          </cell>
          <cell r="I14" t="str">
            <v>N</v>
          </cell>
          <cell r="J14">
            <v>29.52</v>
          </cell>
          <cell r="K14">
            <v>0</v>
          </cell>
        </row>
        <row r="15">
          <cell r="B15">
            <v>29.504166666666666</v>
          </cell>
          <cell r="C15">
            <v>35.1</v>
          </cell>
          <cell r="D15">
            <v>24.9</v>
          </cell>
          <cell r="E15">
            <v>73.875</v>
          </cell>
          <cell r="F15">
            <v>93</v>
          </cell>
          <cell r="G15">
            <v>49</v>
          </cell>
          <cell r="H15">
            <v>0.36000000000000004</v>
          </cell>
          <cell r="I15" t="str">
            <v>NO</v>
          </cell>
          <cell r="J15">
            <v>22.68</v>
          </cell>
          <cell r="K15">
            <v>0</v>
          </cell>
        </row>
        <row r="16">
          <cell r="B16">
            <v>29.220833333333331</v>
          </cell>
          <cell r="C16">
            <v>34.9</v>
          </cell>
          <cell r="D16">
            <v>26</v>
          </cell>
          <cell r="E16">
            <v>76.291666666666671</v>
          </cell>
          <cell r="F16">
            <v>90</v>
          </cell>
          <cell r="G16">
            <v>54</v>
          </cell>
          <cell r="H16">
            <v>5.4</v>
          </cell>
          <cell r="I16" t="str">
            <v>SE</v>
          </cell>
          <cell r="J16">
            <v>20.88</v>
          </cell>
          <cell r="K16">
            <v>0</v>
          </cell>
        </row>
        <row r="17">
          <cell r="B17">
            <v>27.650000000000006</v>
          </cell>
          <cell r="C17">
            <v>31.9</v>
          </cell>
          <cell r="D17">
            <v>24.2</v>
          </cell>
          <cell r="E17">
            <v>78.791666666666671</v>
          </cell>
          <cell r="F17">
            <v>92</v>
          </cell>
          <cell r="G17">
            <v>57</v>
          </cell>
          <cell r="H17">
            <v>9.7200000000000006</v>
          </cell>
          <cell r="I17" t="str">
            <v>NO</v>
          </cell>
          <cell r="J17">
            <v>42.12</v>
          </cell>
          <cell r="K17">
            <v>0.60000000000000009</v>
          </cell>
        </row>
        <row r="18">
          <cell r="B18">
            <v>29.112499999999997</v>
          </cell>
          <cell r="C18">
            <v>34.9</v>
          </cell>
          <cell r="D18">
            <v>24.5</v>
          </cell>
          <cell r="E18">
            <v>73.75</v>
          </cell>
          <cell r="F18">
            <v>93</v>
          </cell>
          <cell r="G18">
            <v>45</v>
          </cell>
          <cell r="H18">
            <v>1.4400000000000002</v>
          </cell>
          <cell r="I18" t="str">
            <v>NO</v>
          </cell>
          <cell r="J18">
            <v>27.720000000000002</v>
          </cell>
          <cell r="K18">
            <v>0</v>
          </cell>
        </row>
        <row r="19">
          <cell r="B19">
            <v>29.908333333333328</v>
          </cell>
          <cell r="C19">
            <v>35.299999999999997</v>
          </cell>
          <cell r="D19">
            <v>24.3</v>
          </cell>
          <cell r="E19">
            <v>69.5</v>
          </cell>
          <cell r="F19">
            <v>92</v>
          </cell>
          <cell r="G19">
            <v>44</v>
          </cell>
          <cell r="H19">
            <v>2.16</v>
          </cell>
          <cell r="I19" t="str">
            <v>NO</v>
          </cell>
          <cell r="J19">
            <v>33.119999999999997</v>
          </cell>
          <cell r="K19">
            <v>0</v>
          </cell>
        </row>
        <row r="20">
          <cell r="B20">
            <v>30.675000000000001</v>
          </cell>
          <cell r="C20">
            <v>37.700000000000003</v>
          </cell>
          <cell r="D20">
            <v>24.8</v>
          </cell>
          <cell r="E20">
            <v>69.125</v>
          </cell>
          <cell r="F20">
            <v>93</v>
          </cell>
          <cell r="G20">
            <v>39</v>
          </cell>
          <cell r="H20">
            <v>0.72000000000000008</v>
          </cell>
          <cell r="I20" t="str">
            <v>SE</v>
          </cell>
          <cell r="J20">
            <v>19.8</v>
          </cell>
          <cell r="K20">
            <v>0</v>
          </cell>
        </row>
        <row r="21">
          <cell r="B21">
            <v>30.083333333333339</v>
          </cell>
          <cell r="C21">
            <v>36.4</v>
          </cell>
          <cell r="D21">
            <v>25.2</v>
          </cell>
          <cell r="E21">
            <v>69.416666666666671</v>
          </cell>
          <cell r="F21">
            <v>90</v>
          </cell>
          <cell r="G21">
            <v>49</v>
          </cell>
          <cell r="H21">
            <v>11.16</v>
          </cell>
          <cell r="I21" t="str">
            <v>NO</v>
          </cell>
          <cell r="J21">
            <v>35.28</v>
          </cell>
          <cell r="K21">
            <v>1.4</v>
          </cell>
        </row>
        <row r="22">
          <cell r="B22">
            <v>24.65</v>
          </cell>
          <cell r="C22">
            <v>25.8</v>
          </cell>
          <cell r="D22">
            <v>24.5</v>
          </cell>
          <cell r="E22">
            <v>90</v>
          </cell>
          <cell r="F22">
            <v>92</v>
          </cell>
          <cell r="G22">
            <v>88</v>
          </cell>
          <cell r="H22">
            <v>1.08</v>
          </cell>
          <cell r="I22" t="str">
            <v>NO</v>
          </cell>
          <cell r="J22">
            <v>18</v>
          </cell>
          <cell r="K22">
            <v>1.6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>
            <v>31.34615384615385</v>
          </cell>
          <cell r="C29">
            <v>35</v>
          </cell>
          <cell r="D29">
            <v>26.3</v>
          </cell>
          <cell r="E29">
            <v>57.615384615384613</v>
          </cell>
          <cell r="F29">
            <v>83</v>
          </cell>
          <cell r="G29">
            <v>39</v>
          </cell>
          <cell r="H29">
            <v>0</v>
          </cell>
          <cell r="I29" t="str">
            <v>SE</v>
          </cell>
          <cell r="J29">
            <v>15.120000000000001</v>
          </cell>
          <cell r="K29">
            <v>0</v>
          </cell>
        </row>
        <row r="30">
          <cell r="B30">
            <v>28.325000000000003</v>
          </cell>
          <cell r="C30">
            <v>35.6</v>
          </cell>
          <cell r="D30">
            <v>21.8</v>
          </cell>
          <cell r="E30">
            <v>70.625</v>
          </cell>
          <cell r="F30">
            <v>94</v>
          </cell>
          <cell r="G30">
            <v>34</v>
          </cell>
          <cell r="H30">
            <v>0</v>
          </cell>
          <cell r="I30" t="str">
            <v>SE</v>
          </cell>
          <cell r="J30">
            <v>18.36</v>
          </cell>
          <cell r="K30">
            <v>0</v>
          </cell>
        </row>
        <row r="31">
          <cell r="B31">
            <v>27.445833333333329</v>
          </cell>
          <cell r="C31">
            <v>35.5</v>
          </cell>
          <cell r="D31">
            <v>22.8</v>
          </cell>
          <cell r="E31">
            <v>77.541666666666671</v>
          </cell>
          <cell r="F31">
            <v>94</v>
          </cell>
          <cell r="G31">
            <v>47</v>
          </cell>
          <cell r="H31">
            <v>6.12</v>
          </cell>
          <cell r="I31" t="str">
            <v>SE</v>
          </cell>
          <cell r="J31">
            <v>48.96</v>
          </cell>
          <cell r="K31">
            <v>5.2</v>
          </cell>
        </row>
        <row r="32">
          <cell r="B32">
            <v>27.604166666666668</v>
          </cell>
          <cell r="C32">
            <v>35.200000000000003</v>
          </cell>
          <cell r="D32">
            <v>23.4</v>
          </cell>
          <cell r="E32">
            <v>79.25</v>
          </cell>
          <cell r="F32">
            <v>95</v>
          </cell>
          <cell r="G32">
            <v>48</v>
          </cell>
          <cell r="H32">
            <v>0.72000000000000008</v>
          </cell>
          <cell r="I32" t="str">
            <v>N</v>
          </cell>
          <cell r="J32">
            <v>41.4</v>
          </cell>
          <cell r="K32">
            <v>0</v>
          </cell>
        </row>
        <row r="33">
          <cell r="B33">
            <v>27.395833333333329</v>
          </cell>
          <cell r="C33">
            <v>33.700000000000003</v>
          </cell>
          <cell r="D33">
            <v>23.8</v>
          </cell>
          <cell r="E33">
            <v>78.958333333333329</v>
          </cell>
          <cell r="F33">
            <v>93</v>
          </cell>
          <cell r="G33">
            <v>54</v>
          </cell>
          <cell r="H33">
            <v>6.84</v>
          </cell>
          <cell r="I33" t="str">
            <v>N</v>
          </cell>
          <cell r="J33">
            <v>32.76</v>
          </cell>
          <cell r="K33">
            <v>0</v>
          </cell>
        </row>
        <row r="34">
          <cell r="B34">
            <v>25.066666666666666</v>
          </cell>
          <cell r="C34">
            <v>32.200000000000003</v>
          </cell>
          <cell r="D34">
            <v>20.8</v>
          </cell>
          <cell r="E34">
            <v>86.208333333333329</v>
          </cell>
          <cell r="F34">
            <v>95</v>
          </cell>
          <cell r="G34">
            <v>62</v>
          </cell>
          <cell r="H34">
            <v>3.24</v>
          </cell>
          <cell r="I34" t="str">
            <v>NO</v>
          </cell>
          <cell r="J34">
            <v>36.36</v>
          </cell>
          <cell r="K34">
            <v>22.199999999999996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24.183333333333337</v>
          </cell>
          <cell r="C5">
            <v>31.3</v>
          </cell>
          <cell r="D5">
            <v>18.5</v>
          </cell>
          <cell r="E5">
            <v>80.833333333333329</v>
          </cell>
          <cell r="F5">
            <v>97</v>
          </cell>
          <cell r="G5">
            <v>53</v>
          </cell>
          <cell r="H5">
            <v>11.16</v>
          </cell>
          <cell r="I5" t="str">
            <v>SO</v>
          </cell>
          <cell r="J5">
            <v>20.52</v>
          </cell>
          <cell r="K5">
            <v>0.4</v>
          </cell>
        </row>
        <row r="6">
          <cell r="B6">
            <v>23.166666666666661</v>
          </cell>
          <cell r="C6">
            <v>28.1</v>
          </cell>
          <cell r="D6">
            <v>19.7</v>
          </cell>
          <cell r="E6">
            <v>89.208333333333329</v>
          </cell>
          <cell r="F6">
            <v>97</v>
          </cell>
          <cell r="G6">
            <v>74</v>
          </cell>
          <cell r="H6">
            <v>18.720000000000002</v>
          </cell>
          <cell r="I6" t="str">
            <v>O</v>
          </cell>
          <cell r="J6">
            <v>62.639999999999993</v>
          </cell>
          <cell r="K6">
            <v>0.8</v>
          </cell>
        </row>
        <row r="7">
          <cell r="B7">
            <v>24.183333333333334</v>
          </cell>
          <cell r="C7">
            <v>30.6</v>
          </cell>
          <cell r="D7">
            <v>19.8</v>
          </cell>
          <cell r="E7">
            <v>84.458333333333329</v>
          </cell>
          <cell r="F7">
            <v>97</v>
          </cell>
          <cell r="G7">
            <v>59</v>
          </cell>
          <cell r="H7">
            <v>17.28</v>
          </cell>
          <cell r="I7" t="str">
            <v>SO</v>
          </cell>
          <cell r="J7">
            <v>37.080000000000005</v>
          </cell>
          <cell r="K7">
            <v>0.8</v>
          </cell>
        </row>
        <row r="8">
          <cell r="B8">
            <v>24.420833333333334</v>
          </cell>
          <cell r="C8">
            <v>31.2</v>
          </cell>
          <cell r="D8">
            <v>19</v>
          </cell>
          <cell r="E8">
            <v>78.916666666666671</v>
          </cell>
          <cell r="F8">
            <v>97</v>
          </cell>
          <cell r="G8">
            <v>49</v>
          </cell>
          <cell r="H8">
            <v>15.120000000000001</v>
          </cell>
          <cell r="I8" t="str">
            <v>O</v>
          </cell>
          <cell r="J8">
            <v>28.8</v>
          </cell>
          <cell r="K8">
            <v>0.4</v>
          </cell>
        </row>
        <row r="9">
          <cell r="B9">
            <v>24.612500000000001</v>
          </cell>
          <cell r="C9">
            <v>30.8</v>
          </cell>
          <cell r="D9">
            <v>19</v>
          </cell>
          <cell r="E9">
            <v>74.125</v>
          </cell>
          <cell r="F9">
            <v>95</v>
          </cell>
          <cell r="G9">
            <v>44</v>
          </cell>
          <cell r="H9">
            <v>22.68</v>
          </cell>
          <cell r="I9" t="str">
            <v>O</v>
          </cell>
          <cell r="J9">
            <v>41.4</v>
          </cell>
          <cell r="K9">
            <v>0.2</v>
          </cell>
        </row>
        <row r="10">
          <cell r="B10">
            <v>22.908333333333335</v>
          </cell>
          <cell r="C10">
            <v>30.7</v>
          </cell>
          <cell r="D10">
            <v>18.5</v>
          </cell>
          <cell r="E10">
            <v>84.875</v>
          </cell>
          <cell r="F10">
            <v>96</v>
          </cell>
          <cell r="G10">
            <v>59</v>
          </cell>
          <cell r="H10">
            <v>23.040000000000003</v>
          </cell>
          <cell r="I10" t="str">
            <v>NO</v>
          </cell>
          <cell r="J10">
            <v>51.84</v>
          </cell>
          <cell r="K10">
            <v>0.2</v>
          </cell>
        </row>
        <row r="11">
          <cell r="B11">
            <v>23.891666666666666</v>
          </cell>
          <cell r="C11">
            <v>29</v>
          </cell>
          <cell r="D11">
            <v>21.6</v>
          </cell>
          <cell r="E11">
            <v>88.458333333333329</v>
          </cell>
          <cell r="F11">
            <v>96</v>
          </cell>
          <cell r="G11">
            <v>67</v>
          </cell>
          <cell r="H11">
            <v>24.48</v>
          </cell>
          <cell r="I11" t="str">
            <v>NO</v>
          </cell>
          <cell r="J11">
            <v>47.16</v>
          </cell>
          <cell r="K11">
            <v>0.4</v>
          </cell>
        </row>
        <row r="12">
          <cell r="B12">
            <v>23.845833333333331</v>
          </cell>
          <cell r="C12">
            <v>29</v>
          </cell>
          <cell r="D12">
            <v>21.1</v>
          </cell>
          <cell r="E12">
            <v>87.125</v>
          </cell>
          <cell r="F12">
            <v>96</v>
          </cell>
          <cell r="G12">
            <v>67</v>
          </cell>
          <cell r="H12">
            <v>21.6</v>
          </cell>
          <cell r="I12" t="str">
            <v>NO</v>
          </cell>
          <cell r="J12">
            <v>47.519999999999996</v>
          </cell>
          <cell r="K12">
            <v>0.60000000000000009</v>
          </cell>
        </row>
        <row r="13">
          <cell r="B13">
            <v>24.491666666666671</v>
          </cell>
          <cell r="C13">
            <v>30.2</v>
          </cell>
          <cell r="D13">
            <v>21.6</v>
          </cell>
          <cell r="E13">
            <v>84.541666666666671</v>
          </cell>
          <cell r="F13">
            <v>96</v>
          </cell>
          <cell r="G13">
            <v>60</v>
          </cell>
          <cell r="H13">
            <v>15.840000000000002</v>
          </cell>
          <cell r="I13" t="str">
            <v>N</v>
          </cell>
          <cell r="J13">
            <v>35.28</v>
          </cell>
          <cell r="K13">
            <v>0.4</v>
          </cell>
        </row>
        <row r="14">
          <cell r="B14">
            <v>25.441666666666666</v>
          </cell>
          <cell r="C14">
            <v>31.3</v>
          </cell>
          <cell r="D14">
            <v>21.9</v>
          </cell>
          <cell r="E14">
            <v>82.541666666666671</v>
          </cell>
          <cell r="F14">
            <v>96</v>
          </cell>
          <cell r="G14">
            <v>52</v>
          </cell>
          <cell r="H14">
            <v>17.64</v>
          </cell>
          <cell r="I14" t="str">
            <v>NE</v>
          </cell>
          <cell r="J14">
            <v>27.720000000000002</v>
          </cell>
          <cell r="K14">
            <v>0.2</v>
          </cell>
        </row>
        <row r="15">
          <cell r="B15">
            <v>25.937499999999996</v>
          </cell>
          <cell r="C15">
            <v>31.7</v>
          </cell>
          <cell r="D15">
            <v>22</v>
          </cell>
          <cell r="E15">
            <v>81.958333333333329</v>
          </cell>
          <cell r="F15">
            <v>96</v>
          </cell>
          <cell r="G15">
            <v>54</v>
          </cell>
          <cell r="H15">
            <v>15.120000000000001</v>
          </cell>
          <cell r="I15" t="str">
            <v>O</v>
          </cell>
          <cell r="J15">
            <v>25.56</v>
          </cell>
          <cell r="K15">
            <v>0.2</v>
          </cell>
        </row>
        <row r="16">
          <cell r="B16">
            <v>25.204166666666669</v>
          </cell>
          <cell r="C16">
            <v>31.2</v>
          </cell>
          <cell r="D16">
            <v>22.2</v>
          </cell>
          <cell r="E16">
            <v>81.833333333333329</v>
          </cell>
          <cell r="F16">
            <v>95</v>
          </cell>
          <cell r="G16">
            <v>43</v>
          </cell>
          <cell r="H16">
            <v>9.3600000000000012</v>
          </cell>
          <cell r="I16" t="str">
            <v>L</v>
          </cell>
          <cell r="J16">
            <v>26.64</v>
          </cell>
          <cell r="K16">
            <v>0.2</v>
          </cell>
        </row>
        <row r="17">
          <cell r="B17">
            <v>23.983333333333331</v>
          </cell>
          <cell r="C17">
            <v>28.2</v>
          </cell>
          <cell r="D17">
            <v>20.9</v>
          </cell>
          <cell r="E17">
            <v>85.958333333333329</v>
          </cell>
          <cell r="F17">
            <v>94</v>
          </cell>
          <cell r="G17">
            <v>70</v>
          </cell>
          <cell r="H17">
            <v>15.120000000000001</v>
          </cell>
          <cell r="I17" t="str">
            <v>L</v>
          </cell>
          <cell r="J17">
            <v>40.680000000000007</v>
          </cell>
          <cell r="K17">
            <v>0</v>
          </cell>
        </row>
        <row r="18">
          <cell r="B18">
            <v>25.591666666666669</v>
          </cell>
          <cell r="C18">
            <v>32.6</v>
          </cell>
          <cell r="D18">
            <v>20.100000000000001</v>
          </cell>
          <cell r="E18">
            <v>78.541666666666671</v>
          </cell>
          <cell r="F18">
            <v>97</v>
          </cell>
          <cell r="G18">
            <v>45</v>
          </cell>
          <cell r="H18">
            <v>14.04</v>
          </cell>
          <cell r="I18" t="str">
            <v>NE</v>
          </cell>
          <cell r="J18">
            <v>24.12</v>
          </cell>
          <cell r="K18">
            <v>0.2</v>
          </cell>
        </row>
        <row r="19">
          <cell r="B19">
            <v>27.066666666666674</v>
          </cell>
          <cell r="C19">
            <v>33.700000000000003</v>
          </cell>
          <cell r="D19">
            <v>22.4</v>
          </cell>
          <cell r="E19">
            <v>72.958333333333329</v>
          </cell>
          <cell r="F19">
            <v>92</v>
          </cell>
          <cell r="G19">
            <v>40</v>
          </cell>
          <cell r="H19">
            <v>12.24</v>
          </cell>
          <cell r="I19" t="str">
            <v>L</v>
          </cell>
          <cell r="J19">
            <v>36.36</v>
          </cell>
          <cell r="K19">
            <v>0</v>
          </cell>
        </row>
        <row r="20">
          <cell r="B20">
            <v>26.641666666666669</v>
          </cell>
          <cell r="C20">
            <v>34</v>
          </cell>
          <cell r="D20">
            <v>21.2</v>
          </cell>
          <cell r="E20">
            <v>76.291666666666671</v>
          </cell>
          <cell r="F20">
            <v>95</v>
          </cell>
          <cell r="G20">
            <v>46</v>
          </cell>
          <cell r="H20">
            <v>24.12</v>
          </cell>
          <cell r="I20" t="str">
            <v>S</v>
          </cell>
          <cell r="J20">
            <v>51.480000000000004</v>
          </cell>
          <cell r="K20">
            <v>0</v>
          </cell>
        </row>
        <row r="21">
          <cell r="B21">
            <v>25.345833333333335</v>
          </cell>
          <cell r="C21">
            <v>32.1</v>
          </cell>
          <cell r="D21">
            <v>21.7</v>
          </cell>
          <cell r="E21">
            <v>79.625</v>
          </cell>
          <cell r="F21">
            <v>96</v>
          </cell>
          <cell r="G21">
            <v>51</v>
          </cell>
          <cell r="H21">
            <v>13.68</v>
          </cell>
          <cell r="I21" t="str">
            <v>N</v>
          </cell>
          <cell r="J21">
            <v>32.76</v>
          </cell>
          <cell r="K21">
            <v>0.2</v>
          </cell>
        </row>
        <row r="22">
          <cell r="B22">
            <v>23.271428571428572</v>
          </cell>
          <cell r="C22">
            <v>24.7</v>
          </cell>
          <cell r="D22">
            <v>22.7</v>
          </cell>
          <cell r="E22">
            <v>89.285714285714292</v>
          </cell>
          <cell r="F22">
            <v>93</v>
          </cell>
          <cell r="G22">
            <v>84</v>
          </cell>
          <cell r="H22">
            <v>7.9200000000000008</v>
          </cell>
          <cell r="I22" t="str">
            <v>S</v>
          </cell>
          <cell r="J22">
            <v>16.2</v>
          </cell>
          <cell r="K22">
            <v>0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>
            <v>29.658333333333328</v>
          </cell>
          <cell r="C24">
            <v>33.1</v>
          </cell>
          <cell r="D24">
            <v>24.9</v>
          </cell>
          <cell r="E24">
            <v>64.75</v>
          </cell>
          <cell r="F24">
            <v>84</v>
          </cell>
          <cell r="G24">
            <v>49</v>
          </cell>
          <cell r="H24">
            <v>13.32</v>
          </cell>
          <cell r="I24" t="str">
            <v>N</v>
          </cell>
          <cell r="J24">
            <v>34.56</v>
          </cell>
          <cell r="K24">
            <v>0</v>
          </cell>
        </row>
        <row r="25">
          <cell r="B25">
            <v>23.880000000000003</v>
          </cell>
          <cell r="C25">
            <v>25.1</v>
          </cell>
          <cell r="D25">
            <v>22.8</v>
          </cell>
          <cell r="E25">
            <v>88</v>
          </cell>
          <cell r="F25">
            <v>92</v>
          </cell>
          <cell r="G25">
            <v>82</v>
          </cell>
          <cell r="H25">
            <v>8.64</v>
          </cell>
          <cell r="I25" t="str">
            <v>O</v>
          </cell>
          <cell r="J25">
            <v>15.840000000000002</v>
          </cell>
          <cell r="K25">
            <v>0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>
            <v>25.82</v>
          </cell>
          <cell r="C27">
            <v>28.9</v>
          </cell>
          <cell r="D27">
            <v>23.1</v>
          </cell>
          <cell r="E27">
            <v>81.599999999999994</v>
          </cell>
          <cell r="F27">
            <v>94</v>
          </cell>
          <cell r="G27">
            <v>71</v>
          </cell>
          <cell r="H27">
            <v>22.32</v>
          </cell>
          <cell r="I27" t="str">
            <v>O</v>
          </cell>
          <cell r="J27">
            <v>43.92</v>
          </cell>
          <cell r="K27">
            <v>0.8</v>
          </cell>
        </row>
        <row r="28">
          <cell r="B28">
            <v>23</v>
          </cell>
          <cell r="C28">
            <v>23.6</v>
          </cell>
          <cell r="D28">
            <v>22.9</v>
          </cell>
          <cell r="E28">
            <v>94.5</v>
          </cell>
          <cell r="F28">
            <v>95</v>
          </cell>
          <cell r="G28">
            <v>93</v>
          </cell>
          <cell r="H28">
            <v>11.879999999999999</v>
          </cell>
          <cell r="I28" t="str">
            <v>SO</v>
          </cell>
          <cell r="J28">
            <v>25.56</v>
          </cell>
          <cell r="K28">
            <v>1.6</v>
          </cell>
        </row>
        <row r="29">
          <cell r="B29">
            <v>28.9</v>
          </cell>
          <cell r="C29">
            <v>30.7</v>
          </cell>
          <cell r="D29">
            <v>28.2</v>
          </cell>
          <cell r="E29">
            <v>60.5</v>
          </cell>
          <cell r="F29">
            <v>62</v>
          </cell>
          <cell r="G29">
            <v>53</v>
          </cell>
          <cell r="H29">
            <v>5.7600000000000007</v>
          </cell>
          <cell r="I29" t="str">
            <v>N</v>
          </cell>
          <cell r="J29">
            <v>11.879999999999999</v>
          </cell>
          <cell r="K29">
            <v>0.8</v>
          </cell>
        </row>
        <row r="30">
          <cell r="B30">
            <v>29.977777777777778</v>
          </cell>
          <cell r="C30">
            <v>32.4</v>
          </cell>
          <cell r="D30">
            <v>26.9</v>
          </cell>
          <cell r="E30">
            <v>55.777777777777779</v>
          </cell>
          <cell r="F30">
            <v>70</v>
          </cell>
          <cell r="G30">
            <v>47</v>
          </cell>
          <cell r="H30">
            <v>10.08</v>
          </cell>
          <cell r="I30" t="str">
            <v>NE</v>
          </cell>
          <cell r="J30">
            <v>19.440000000000001</v>
          </cell>
          <cell r="K30">
            <v>0</v>
          </cell>
        </row>
        <row r="31">
          <cell r="B31">
            <v>28.692307692307693</v>
          </cell>
          <cell r="C31">
            <v>32.799999999999997</v>
          </cell>
          <cell r="D31">
            <v>22.8</v>
          </cell>
          <cell r="E31">
            <v>60.92307692307692</v>
          </cell>
          <cell r="F31">
            <v>88</v>
          </cell>
          <cell r="G31">
            <v>45</v>
          </cell>
          <cell r="H31">
            <v>24.840000000000003</v>
          </cell>
          <cell r="I31" t="str">
            <v>N</v>
          </cell>
          <cell r="J31">
            <v>45</v>
          </cell>
          <cell r="K31">
            <v>0</v>
          </cell>
        </row>
        <row r="32">
          <cell r="B32">
            <v>25.570833333333329</v>
          </cell>
          <cell r="C32">
            <v>32.299999999999997</v>
          </cell>
          <cell r="D32">
            <v>19.8</v>
          </cell>
          <cell r="E32">
            <v>73.791666666666671</v>
          </cell>
          <cell r="F32">
            <v>94</v>
          </cell>
          <cell r="G32">
            <v>46</v>
          </cell>
          <cell r="H32">
            <v>15.48</v>
          </cell>
          <cell r="I32" t="str">
            <v>N</v>
          </cell>
          <cell r="J32">
            <v>28.08</v>
          </cell>
          <cell r="K32">
            <v>0</v>
          </cell>
        </row>
        <row r="33">
          <cell r="B33">
            <v>24.38333333333334</v>
          </cell>
          <cell r="C33">
            <v>31.2</v>
          </cell>
          <cell r="D33">
            <v>21.6</v>
          </cell>
          <cell r="E33">
            <v>83.125</v>
          </cell>
          <cell r="F33">
            <v>93</v>
          </cell>
          <cell r="G33">
            <v>55</v>
          </cell>
          <cell r="H33">
            <v>24.48</v>
          </cell>
          <cell r="I33" t="str">
            <v>NO</v>
          </cell>
          <cell r="J33">
            <v>56.88</v>
          </cell>
          <cell r="K33">
            <v>1.6</v>
          </cell>
        </row>
        <row r="34">
          <cell r="B34">
            <v>24.054166666666671</v>
          </cell>
          <cell r="C34">
            <v>31.1</v>
          </cell>
          <cell r="D34">
            <v>20.399999999999999</v>
          </cell>
          <cell r="E34">
            <v>84.75</v>
          </cell>
          <cell r="F34">
            <v>97</v>
          </cell>
          <cell r="G34">
            <v>58</v>
          </cell>
          <cell r="H34">
            <v>21.240000000000002</v>
          </cell>
          <cell r="I34" t="str">
            <v>N</v>
          </cell>
          <cell r="J34">
            <v>46.800000000000004</v>
          </cell>
          <cell r="K34">
            <v>0.2</v>
          </cell>
        </row>
        <row r="35">
          <cell r="B35">
            <v>24.266666666666669</v>
          </cell>
          <cell r="C35">
            <v>29.9</v>
          </cell>
          <cell r="D35">
            <v>20.6</v>
          </cell>
          <cell r="E35">
            <v>84.958333333333329</v>
          </cell>
          <cell r="F35">
            <v>98</v>
          </cell>
          <cell r="G35">
            <v>58</v>
          </cell>
          <cell r="H35">
            <v>20.16</v>
          </cell>
          <cell r="I35" t="str">
            <v>SO</v>
          </cell>
          <cell r="J35">
            <v>28.44</v>
          </cell>
          <cell r="K35">
            <v>5.200000000000002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29.399999999999995</v>
          </cell>
          <cell r="C5">
            <v>36.1</v>
          </cell>
          <cell r="D5">
            <v>23.1</v>
          </cell>
          <cell r="E5">
            <v>62.333333333333336</v>
          </cell>
          <cell r="F5">
            <v>87</v>
          </cell>
          <cell r="G5">
            <v>36</v>
          </cell>
          <cell r="H5" t="str">
            <v>*</v>
          </cell>
          <cell r="I5" t="str">
            <v>N</v>
          </cell>
          <cell r="J5" t="str">
            <v>*</v>
          </cell>
          <cell r="K5">
            <v>0</v>
          </cell>
        </row>
        <row r="6">
          <cell r="B6">
            <v>27.145833333333339</v>
          </cell>
          <cell r="C6">
            <v>34.799999999999997</v>
          </cell>
          <cell r="D6">
            <v>22.3</v>
          </cell>
          <cell r="E6">
            <v>75.333333333333329</v>
          </cell>
          <cell r="F6">
            <v>95</v>
          </cell>
          <cell r="G6">
            <v>44</v>
          </cell>
          <cell r="H6" t="str">
            <v>*</v>
          </cell>
          <cell r="I6" t="str">
            <v>N</v>
          </cell>
          <cell r="J6" t="str">
            <v>*</v>
          </cell>
          <cell r="K6">
            <v>4.8000000000000007</v>
          </cell>
        </row>
        <row r="7">
          <cell r="B7">
            <v>26.045833333333334</v>
          </cell>
          <cell r="C7">
            <v>31.2</v>
          </cell>
          <cell r="D7">
            <v>23.3</v>
          </cell>
          <cell r="E7">
            <v>84.333333333333329</v>
          </cell>
          <cell r="F7">
            <v>95</v>
          </cell>
          <cell r="G7">
            <v>59</v>
          </cell>
          <cell r="H7" t="str">
            <v>*</v>
          </cell>
          <cell r="I7" t="str">
            <v>N</v>
          </cell>
          <cell r="J7" t="str">
            <v>*</v>
          </cell>
          <cell r="K7">
            <v>11.799999999999999</v>
          </cell>
        </row>
        <row r="8">
          <cell r="B8">
            <v>26.045833333333338</v>
          </cell>
          <cell r="C8">
            <v>32.4</v>
          </cell>
          <cell r="D8">
            <v>23.3</v>
          </cell>
          <cell r="E8">
            <v>83.416666666666671</v>
          </cell>
          <cell r="F8">
            <v>97</v>
          </cell>
          <cell r="G8">
            <v>55</v>
          </cell>
          <cell r="H8" t="str">
            <v>*</v>
          </cell>
          <cell r="I8" t="str">
            <v>N</v>
          </cell>
          <cell r="J8" t="str">
            <v>*</v>
          </cell>
          <cell r="K8">
            <v>1.6</v>
          </cell>
        </row>
        <row r="9">
          <cell r="B9">
            <v>24.370833333333337</v>
          </cell>
          <cell r="C9">
            <v>29.5</v>
          </cell>
          <cell r="D9">
            <v>21.9</v>
          </cell>
          <cell r="E9">
            <v>85.291666666666671</v>
          </cell>
          <cell r="F9">
            <v>96</v>
          </cell>
          <cell r="G9">
            <v>64</v>
          </cell>
          <cell r="H9" t="str">
            <v>*</v>
          </cell>
          <cell r="I9" t="str">
            <v>N</v>
          </cell>
          <cell r="J9" t="str">
            <v>*</v>
          </cell>
          <cell r="K9">
            <v>10.8</v>
          </cell>
        </row>
        <row r="10">
          <cell r="B10">
            <v>26.141666666666669</v>
          </cell>
          <cell r="C10">
            <v>30.8</v>
          </cell>
          <cell r="D10">
            <v>22.3</v>
          </cell>
          <cell r="E10">
            <v>79</v>
          </cell>
          <cell r="F10">
            <v>96</v>
          </cell>
          <cell r="G10">
            <v>53</v>
          </cell>
          <cell r="H10" t="str">
            <v>*</v>
          </cell>
          <cell r="I10" t="str">
            <v>N</v>
          </cell>
          <cell r="J10" t="str">
            <v>*</v>
          </cell>
          <cell r="K10">
            <v>0</v>
          </cell>
        </row>
        <row r="11">
          <cell r="B11">
            <v>25.216666666666665</v>
          </cell>
          <cell r="C11">
            <v>31.7</v>
          </cell>
          <cell r="D11">
            <v>22.8</v>
          </cell>
          <cell r="E11">
            <v>88.291666666666671</v>
          </cell>
          <cell r="F11">
            <v>98</v>
          </cell>
          <cell r="G11">
            <v>61</v>
          </cell>
          <cell r="H11" t="str">
            <v>*</v>
          </cell>
          <cell r="I11" t="str">
            <v>N</v>
          </cell>
          <cell r="J11" t="str">
            <v>*</v>
          </cell>
          <cell r="K11">
            <v>18.2</v>
          </cell>
        </row>
        <row r="12">
          <cell r="B12">
            <v>26.220833333333331</v>
          </cell>
          <cell r="C12">
            <v>31.3</v>
          </cell>
          <cell r="D12">
            <v>23.4</v>
          </cell>
          <cell r="E12">
            <v>85.166666666666671</v>
          </cell>
          <cell r="F12">
            <v>96</v>
          </cell>
          <cell r="G12">
            <v>64</v>
          </cell>
          <cell r="H12" t="str">
            <v>*</v>
          </cell>
          <cell r="I12" t="str">
            <v>N</v>
          </cell>
          <cell r="J12" t="str">
            <v>*</v>
          </cell>
          <cell r="K12">
            <v>0</v>
          </cell>
        </row>
        <row r="13">
          <cell r="B13">
            <v>25.691666666666666</v>
          </cell>
          <cell r="C13">
            <v>31.7</v>
          </cell>
          <cell r="D13">
            <v>24</v>
          </cell>
          <cell r="E13">
            <v>89.208333333333329</v>
          </cell>
          <cell r="F13">
            <v>96</v>
          </cell>
          <cell r="G13">
            <v>62</v>
          </cell>
          <cell r="H13" t="str">
            <v>*</v>
          </cell>
          <cell r="I13" t="str">
            <v>N</v>
          </cell>
          <cell r="J13" t="str">
            <v>*</v>
          </cell>
          <cell r="K13">
            <v>9.6</v>
          </cell>
        </row>
        <row r="14">
          <cell r="B14">
            <v>26.520833333333329</v>
          </cell>
          <cell r="C14">
            <v>32</v>
          </cell>
          <cell r="D14">
            <v>23.3</v>
          </cell>
          <cell r="E14">
            <v>83.166666666666671</v>
          </cell>
          <cell r="F14">
            <v>97</v>
          </cell>
          <cell r="G14">
            <v>52</v>
          </cell>
          <cell r="H14" t="str">
            <v>*</v>
          </cell>
          <cell r="I14" t="str">
            <v>N</v>
          </cell>
          <cell r="J14" t="str">
            <v>*</v>
          </cell>
          <cell r="K14">
            <v>0.4</v>
          </cell>
        </row>
        <row r="15">
          <cell r="B15">
            <v>27.983333333333334</v>
          </cell>
          <cell r="C15">
            <v>34.1</v>
          </cell>
          <cell r="D15">
            <v>24</v>
          </cell>
          <cell r="E15">
            <v>80.208333333333329</v>
          </cell>
          <cell r="F15">
            <v>97</v>
          </cell>
          <cell r="G15">
            <v>50</v>
          </cell>
          <cell r="H15" t="str">
            <v>*</v>
          </cell>
          <cell r="I15" t="str">
            <v>N</v>
          </cell>
          <cell r="J15" t="str">
            <v>*</v>
          </cell>
          <cell r="K15">
            <v>0</v>
          </cell>
        </row>
        <row r="16">
          <cell r="B16">
            <v>28.625</v>
          </cell>
          <cell r="C16">
            <v>33.799999999999997</v>
          </cell>
          <cell r="D16">
            <v>25.3</v>
          </cell>
          <cell r="E16">
            <v>80.75</v>
          </cell>
          <cell r="F16">
            <v>95</v>
          </cell>
          <cell r="G16">
            <v>57</v>
          </cell>
          <cell r="H16" t="str">
            <v>*</v>
          </cell>
          <cell r="I16" t="str">
            <v>N</v>
          </cell>
          <cell r="J16" t="str">
            <v>*</v>
          </cell>
          <cell r="K16">
            <v>0</v>
          </cell>
        </row>
        <row r="17">
          <cell r="B17">
            <v>25.841666666666669</v>
          </cell>
          <cell r="C17">
            <v>31</v>
          </cell>
          <cell r="D17">
            <v>21.6</v>
          </cell>
          <cell r="E17">
            <v>84.166666666666671</v>
          </cell>
          <cell r="F17">
            <v>98</v>
          </cell>
          <cell r="G17">
            <v>58</v>
          </cell>
          <cell r="H17" t="str">
            <v>*</v>
          </cell>
          <cell r="I17" t="str">
            <v>N</v>
          </cell>
          <cell r="J17" t="str">
            <v>*</v>
          </cell>
          <cell r="K17">
            <v>26.799999999999997</v>
          </cell>
        </row>
        <row r="18">
          <cell r="B18">
            <v>28.216666666666669</v>
          </cell>
          <cell r="C18">
            <v>34.299999999999997</v>
          </cell>
          <cell r="D18">
            <v>23.5</v>
          </cell>
          <cell r="E18">
            <v>77.541666666666671</v>
          </cell>
          <cell r="F18">
            <v>97</v>
          </cell>
          <cell r="G18">
            <v>44</v>
          </cell>
          <cell r="H18" t="str">
            <v>*</v>
          </cell>
          <cell r="I18" t="str">
            <v>N</v>
          </cell>
          <cell r="J18" t="str">
            <v>*</v>
          </cell>
          <cell r="K18">
            <v>0</v>
          </cell>
        </row>
        <row r="19">
          <cell r="B19">
            <v>29.516666666666669</v>
          </cell>
          <cell r="C19">
            <v>35.299999999999997</v>
          </cell>
          <cell r="D19">
            <v>24.6</v>
          </cell>
          <cell r="E19">
            <v>71.833333333333329</v>
          </cell>
          <cell r="F19">
            <v>94</v>
          </cell>
          <cell r="G19">
            <v>45</v>
          </cell>
          <cell r="H19" t="str">
            <v>*</v>
          </cell>
          <cell r="I19" t="str">
            <v>N</v>
          </cell>
          <cell r="J19" t="str">
            <v>*</v>
          </cell>
          <cell r="K19">
            <v>0</v>
          </cell>
        </row>
        <row r="20">
          <cell r="B20">
            <v>30.595833333333335</v>
          </cell>
          <cell r="C20">
            <v>37.6</v>
          </cell>
          <cell r="D20">
            <v>25</v>
          </cell>
          <cell r="E20">
            <v>69.75</v>
          </cell>
          <cell r="F20">
            <v>95</v>
          </cell>
          <cell r="G20">
            <v>38</v>
          </cell>
          <cell r="H20" t="str">
            <v>*</v>
          </cell>
          <cell r="I20" t="str">
            <v>N</v>
          </cell>
          <cell r="J20" t="str">
            <v>*</v>
          </cell>
          <cell r="K20">
            <v>12.4</v>
          </cell>
        </row>
        <row r="21">
          <cell r="B21">
            <v>27.641666666666662</v>
          </cell>
          <cell r="C21">
            <v>33.200000000000003</v>
          </cell>
          <cell r="D21">
            <v>23.7</v>
          </cell>
          <cell r="E21">
            <v>78.333333333333329</v>
          </cell>
          <cell r="F21">
            <v>97</v>
          </cell>
          <cell r="G21">
            <v>53</v>
          </cell>
          <cell r="H21" t="str">
            <v>*</v>
          </cell>
          <cell r="I21" t="str">
            <v>N</v>
          </cell>
          <cell r="J21" t="str">
            <v>*</v>
          </cell>
          <cell r="K21">
            <v>0.4</v>
          </cell>
        </row>
        <row r="22">
          <cell r="B22">
            <v>26.2</v>
          </cell>
          <cell r="C22">
            <v>31.9</v>
          </cell>
          <cell r="D22">
            <v>22.5</v>
          </cell>
          <cell r="E22">
            <v>80.208333333333329</v>
          </cell>
          <cell r="F22">
            <v>98</v>
          </cell>
          <cell r="G22">
            <v>56</v>
          </cell>
          <cell r="H22" t="str">
            <v>*</v>
          </cell>
          <cell r="I22" t="str">
            <v>N</v>
          </cell>
          <cell r="J22" t="str">
            <v>*</v>
          </cell>
          <cell r="K22">
            <v>28.599999999999998</v>
          </cell>
        </row>
        <row r="23">
          <cell r="B23">
            <v>28.070833333333336</v>
          </cell>
          <cell r="C23">
            <v>33.200000000000003</v>
          </cell>
          <cell r="D23">
            <v>24.1</v>
          </cell>
          <cell r="E23">
            <v>76.375</v>
          </cell>
          <cell r="F23">
            <v>92</v>
          </cell>
          <cell r="G23">
            <v>56</v>
          </cell>
          <cell r="H23" t="str">
            <v>*</v>
          </cell>
          <cell r="I23" t="str">
            <v>N</v>
          </cell>
          <cell r="J23" t="str">
            <v>*</v>
          </cell>
          <cell r="K23">
            <v>0</v>
          </cell>
        </row>
        <row r="24">
          <cell r="B24">
            <v>28.970833333333335</v>
          </cell>
          <cell r="C24">
            <v>34.1</v>
          </cell>
          <cell r="D24">
            <v>25.2</v>
          </cell>
          <cell r="E24">
            <v>73.458333333333329</v>
          </cell>
          <cell r="F24">
            <v>93</v>
          </cell>
          <cell r="G24">
            <v>42</v>
          </cell>
          <cell r="H24" t="str">
            <v>*</v>
          </cell>
          <cell r="I24" t="str">
            <v>N</v>
          </cell>
          <cell r="J24" t="str">
            <v>*</v>
          </cell>
          <cell r="K24">
            <v>0</v>
          </cell>
        </row>
        <row r="25">
          <cell r="B25">
            <v>29.054166666666664</v>
          </cell>
          <cell r="C25">
            <v>34.299999999999997</v>
          </cell>
          <cell r="D25">
            <v>24.9</v>
          </cell>
          <cell r="E25">
            <v>72.458333333333329</v>
          </cell>
          <cell r="F25">
            <v>86</v>
          </cell>
          <cell r="G25">
            <v>51</v>
          </cell>
          <cell r="H25" t="str">
            <v>*</v>
          </cell>
          <cell r="I25" t="str">
            <v>N</v>
          </cell>
          <cell r="J25" t="str">
            <v>*</v>
          </cell>
          <cell r="K25">
            <v>0</v>
          </cell>
        </row>
        <row r="26">
          <cell r="B26">
            <v>26.870833333333334</v>
          </cell>
          <cell r="C26">
            <v>31.5</v>
          </cell>
          <cell r="D26">
            <v>23.5</v>
          </cell>
          <cell r="E26">
            <v>81.625</v>
          </cell>
          <cell r="F26">
            <v>98</v>
          </cell>
          <cell r="G26">
            <v>60</v>
          </cell>
          <cell r="H26" t="str">
            <v>*</v>
          </cell>
          <cell r="I26" t="str">
            <v>N</v>
          </cell>
          <cell r="J26" t="str">
            <v>*</v>
          </cell>
          <cell r="K26">
            <v>14.399999999999999</v>
          </cell>
        </row>
        <row r="27">
          <cell r="B27">
            <v>25.145833333333339</v>
          </cell>
          <cell r="C27">
            <v>30.5</v>
          </cell>
          <cell r="D27">
            <v>23.6</v>
          </cell>
          <cell r="E27">
            <v>89.583333333333329</v>
          </cell>
          <cell r="F27">
            <v>96</v>
          </cell>
          <cell r="G27">
            <v>64</v>
          </cell>
          <cell r="H27" t="str">
            <v>*</v>
          </cell>
          <cell r="I27" t="str">
            <v>N</v>
          </cell>
          <cell r="J27" t="str">
            <v>*</v>
          </cell>
          <cell r="K27">
            <v>2.4</v>
          </cell>
        </row>
        <row r="28">
          <cell r="B28">
            <v>25.112500000000001</v>
          </cell>
          <cell r="C28">
            <v>30.7</v>
          </cell>
          <cell r="D28">
            <v>21.9</v>
          </cell>
          <cell r="E28">
            <v>83.208333333333329</v>
          </cell>
          <cell r="F28">
            <v>97</v>
          </cell>
          <cell r="G28">
            <v>59</v>
          </cell>
          <cell r="H28" t="str">
            <v>*</v>
          </cell>
          <cell r="I28" t="str">
            <v>N</v>
          </cell>
          <cell r="J28" t="str">
            <v>*</v>
          </cell>
          <cell r="K28">
            <v>0.60000000000000009</v>
          </cell>
        </row>
        <row r="29">
          <cell r="B29">
            <v>26.520833333333329</v>
          </cell>
          <cell r="C29">
            <v>32.700000000000003</v>
          </cell>
          <cell r="D29">
            <v>22.2</v>
          </cell>
          <cell r="E29">
            <v>72.916666666666671</v>
          </cell>
          <cell r="F29">
            <v>95</v>
          </cell>
          <cell r="G29">
            <v>47</v>
          </cell>
          <cell r="H29" t="str">
            <v>*</v>
          </cell>
          <cell r="I29" t="str">
            <v>N</v>
          </cell>
          <cell r="J29" t="str">
            <v>*</v>
          </cell>
          <cell r="K29">
            <v>0</v>
          </cell>
        </row>
        <row r="30">
          <cell r="B30">
            <v>27.325000000000003</v>
          </cell>
          <cell r="C30">
            <v>33.799999999999997</v>
          </cell>
          <cell r="D30">
            <v>21.1</v>
          </cell>
          <cell r="E30">
            <v>68.083333333333329</v>
          </cell>
          <cell r="F30">
            <v>97</v>
          </cell>
          <cell r="G30">
            <v>35</v>
          </cell>
          <cell r="H30" t="str">
            <v>*</v>
          </cell>
          <cell r="I30" t="str">
            <v>N</v>
          </cell>
          <cell r="J30" t="str">
            <v>*</v>
          </cell>
          <cell r="K30">
            <v>0</v>
          </cell>
        </row>
        <row r="31">
          <cell r="B31">
            <v>27.845833333333335</v>
          </cell>
          <cell r="C31">
            <v>35</v>
          </cell>
          <cell r="D31">
            <v>20.7</v>
          </cell>
          <cell r="E31">
            <v>62</v>
          </cell>
          <cell r="F31">
            <v>95</v>
          </cell>
          <cell r="G31">
            <v>32</v>
          </cell>
          <cell r="H31" t="str">
            <v>*</v>
          </cell>
          <cell r="I31" t="str">
            <v>N</v>
          </cell>
          <cell r="J31" t="str">
            <v>*</v>
          </cell>
          <cell r="K31">
            <v>0</v>
          </cell>
        </row>
        <row r="32">
          <cell r="B32">
            <v>28</v>
          </cell>
          <cell r="C32">
            <v>35.1</v>
          </cell>
          <cell r="D32">
            <v>21.4</v>
          </cell>
          <cell r="E32">
            <v>62.583333333333336</v>
          </cell>
          <cell r="F32">
            <v>93</v>
          </cell>
          <cell r="G32">
            <v>32</v>
          </cell>
          <cell r="H32" t="str">
            <v>*</v>
          </cell>
          <cell r="I32" t="str">
            <v>N</v>
          </cell>
          <cell r="J32" t="str">
            <v>*</v>
          </cell>
          <cell r="K32">
            <v>0</v>
          </cell>
        </row>
        <row r="33">
          <cell r="B33">
            <v>27.937499999999996</v>
          </cell>
          <cell r="C33">
            <v>34.700000000000003</v>
          </cell>
          <cell r="D33">
            <v>23.2</v>
          </cell>
          <cell r="E33">
            <v>71.291666666666671</v>
          </cell>
          <cell r="F33">
            <v>92</v>
          </cell>
          <cell r="G33">
            <v>47</v>
          </cell>
          <cell r="H33" t="str">
            <v>*</v>
          </cell>
          <cell r="I33" t="str">
            <v>N</v>
          </cell>
          <cell r="J33" t="str">
            <v>*</v>
          </cell>
          <cell r="K33">
            <v>8.1999999999999993</v>
          </cell>
        </row>
        <row r="34">
          <cell r="B34">
            <v>26.770833333333332</v>
          </cell>
          <cell r="C34">
            <v>32.5</v>
          </cell>
          <cell r="D34">
            <v>23</v>
          </cell>
          <cell r="E34">
            <v>80.833333333333329</v>
          </cell>
          <cell r="F34">
            <v>98</v>
          </cell>
          <cell r="G34">
            <v>55</v>
          </cell>
          <cell r="H34" t="str">
            <v>*</v>
          </cell>
          <cell r="I34" t="str">
            <v>N</v>
          </cell>
          <cell r="J34" t="str">
            <v>*</v>
          </cell>
          <cell r="K34">
            <v>10.399999999999999</v>
          </cell>
        </row>
        <row r="35">
          <cell r="B35">
            <v>25.362499999999997</v>
          </cell>
          <cell r="C35">
            <v>31.9</v>
          </cell>
          <cell r="D35">
            <v>22</v>
          </cell>
          <cell r="E35">
            <v>86.166666666666671</v>
          </cell>
          <cell r="F35">
            <v>98</v>
          </cell>
          <cell r="G35">
            <v>58</v>
          </cell>
          <cell r="H35" t="str">
            <v>*</v>
          </cell>
          <cell r="I35" t="str">
            <v>N</v>
          </cell>
          <cell r="J35" t="str">
            <v>*</v>
          </cell>
          <cell r="K35">
            <v>78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26.008333333333336</v>
          </cell>
          <cell r="C5">
            <v>32.1</v>
          </cell>
          <cell r="D5">
            <v>22.3</v>
          </cell>
          <cell r="E5">
            <v>75.125</v>
          </cell>
          <cell r="F5">
            <v>91</v>
          </cell>
          <cell r="G5">
            <v>50</v>
          </cell>
          <cell r="H5">
            <v>15.48</v>
          </cell>
          <cell r="I5" t="str">
            <v>O</v>
          </cell>
          <cell r="J5">
            <v>48.96</v>
          </cell>
          <cell r="K5" t="str">
            <v>*</v>
          </cell>
        </row>
        <row r="6">
          <cell r="B6">
            <v>25.291666666666661</v>
          </cell>
          <cell r="C6">
            <v>32.700000000000003</v>
          </cell>
          <cell r="D6">
            <v>22.1</v>
          </cell>
          <cell r="E6">
            <v>78.291666666666671</v>
          </cell>
          <cell r="F6">
            <v>92</v>
          </cell>
          <cell r="G6">
            <v>49</v>
          </cell>
          <cell r="H6">
            <v>7.5600000000000005</v>
          </cell>
          <cell r="I6" t="str">
            <v>SO</v>
          </cell>
          <cell r="J6">
            <v>32.04</v>
          </cell>
          <cell r="K6" t="str">
            <v>*</v>
          </cell>
        </row>
        <row r="7">
          <cell r="B7">
            <v>25.166666666666671</v>
          </cell>
          <cell r="C7">
            <v>31.6</v>
          </cell>
          <cell r="D7">
            <v>20.399999999999999</v>
          </cell>
          <cell r="E7">
            <v>79.708333333333329</v>
          </cell>
          <cell r="F7">
            <v>96</v>
          </cell>
          <cell r="G7">
            <v>52</v>
          </cell>
          <cell r="H7">
            <v>1.08</v>
          </cell>
          <cell r="I7" t="str">
            <v>S</v>
          </cell>
          <cell r="J7">
            <v>49.680000000000007</v>
          </cell>
          <cell r="K7" t="str">
            <v>*</v>
          </cell>
        </row>
        <row r="8">
          <cell r="B8">
            <v>24.770833333333332</v>
          </cell>
          <cell r="C8">
            <v>30.9</v>
          </cell>
          <cell r="D8">
            <v>21.4</v>
          </cell>
          <cell r="E8">
            <v>80.583333333333329</v>
          </cell>
          <cell r="F8">
            <v>95</v>
          </cell>
          <cell r="G8">
            <v>54</v>
          </cell>
          <cell r="H8">
            <v>0</v>
          </cell>
          <cell r="I8" t="str">
            <v>L</v>
          </cell>
          <cell r="J8">
            <v>21.6</v>
          </cell>
          <cell r="K8" t="str">
            <v>*</v>
          </cell>
        </row>
        <row r="9">
          <cell r="B9">
            <v>25.116666666666664</v>
          </cell>
          <cell r="C9">
            <v>32.299999999999997</v>
          </cell>
          <cell r="D9">
            <v>19.600000000000001</v>
          </cell>
          <cell r="E9">
            <v>78.875</v>
          </cell>
          <cell r="F9">
            <v>95</v>
          </cell>
          <cell r="G9">
            <v>47</v>
          </cell>
          <cell r="H9">
            <v>0</v>
          </cell>
          <cell r="I9" t="str">
            <v>SE</v>
          </cell>
          <cell r="J9">
            <v>43.2</v>
          </cell>
          <cell r="K9" t="str">
            <v>*</v>
          </cell>
        </row>
        <row r="10">
          <cell r="B10">
            <v>25.504166666666663</v>
          </cell>
          <cell r="C10">
            <v>33.299999999999997</v>
          </cell>
          <cell r="D10">
            <v>20.9</v>
          </cell>
          <cell r="E10">
            <v>76.708333333333329</v>
          </cell>
          <cell r="F10">
            <v>92</v>
          </cell>
          <cell r="G10">
            <v>42</v>
          </cell>
          <cell r="H10">
            <v>10.44</v>
          </cell>
          <cell r="I10" t="str">
            <v>NE</v>
          </cell>
          <cell r="J10">
            <v>32.4</v>
          </cell>
          <cell r="K10" t="str">
            <v>*</v>
          </cell>
        </row>
        <row r="11">
          <cell r="B11">
            <v>22.75</v>
          </cell>
          <cell r="C11">
            <v>28</v>
          </cell>
          <cell r="D11">
            <v>19.899999999999999</v>
          </cell>
          <cell r="E11">
            <v>87.25</v>
          </cell>
          <cell r="F11">
            <v>97</v>
          </cell>
          <cell r="G11">
            <v>65</v>
          </cell>
          <cell r="H11">
            <v>6.12</v>
          </cell>
          <cell r="I11" t="str">
            <v>SE</v>
          </cell>
          <cell r="J11">
            <v>37.080000000000005</v>
          </cell>
          <cell r="K11" t="str">
            <v>*</v>
          </cell>
        </row>
        <row r="12">
          <cell r="B12">
            <v>24.775000000000002</v>
          </cell>
          <cell r="C12">
            <v>30.9</v>
          </cell>
          <cell r="D12">
            <v>20.2</v>
          </cell>
          <cell r="E12">
            <v>80.291666666666671</v>
          </cell>
          <cell r="F12">
            <v>95</v>
          </cell>
          <cell r="G12">
            <v>58</v>
          </cell>
          <cell r="H12">
            <v>2.52</v>
          </cell>
          <cell r="I12" t="str">
            <v>N</v>
          </cell>
          <cell r="J12">
            <v>25.56</v>
          </cell>
          <cell r="K12" t="str">
            <v>*</v>
          </cell>
        </row>
        <row r="13">
          <cell r="B13">
            <v>26.716666666666665</v>
          </cell>
          <cell r="C13">
            <v>32.9</v>
          </cell>
          <cell r="D13">
            <v>22.4</v>
          </cell>
          <cell r="E13">
            <v>78.208333333333329</v>
          </cell>
          <cell r="F13">
            <v>95</v>
          </cell>
          <cell r="G13">
            <v>49</v>
          </cell>
          <cell r="H13">
            <v>1.8</v>
          </cell>
          <cell r="I13" t="str">
            <v>N</v>
          </cell>
          <cell r="J13">
            <v>25.2</v>
          </cell>
          <cell r="K13" t="str">
            <v>*</v>
          </cell>
        </row>
        <row r="14">
          <cell r="B14">
            <v>27.766666666666669</v>
          </cell>
          <cell r="C14">
            <v>34</v>
          </cell>
          <cell r="D14">
            <v>23.3</v>
          </cell>
          <cell r="E14">
            <v>74.125</v>
          </cell>
          <cell r="F14">
            <v>91</v>
          </cell>
          <cell r="G14">
            <v>50</v>
          </cell>
          <cell r="H14">
            <v>9.3600000000000012</v>
          </cell>
          <cell r="I14" t="str">
            <v>N</v>
          </cell>
          <cell r="J14">
            <v>34.92</v>
          </cell>
          <cell r="K14" t="str">
            <v>*</v>
          </cell>
        </row>
        <row r="15">
          <cell r="B15">
            <v>27.241666666666664</v>
          </cell>
          <cell r="C15">
            <v>33.299999999999997</v>
          </cell>
          <cell r="D15">
            <v>22.1</v>
          </cell>
          <cell r="E15">
            <v>77.916666666666671</v>
          </cell>
          <cell r="F15">
            <v>97</v>
          </cell>
          <cell r="G15">
            <v>52</v>
          </cell>
          <cell r="H15">
            <v>6.12</v>
          </cell>
          <cell r="I15" t="str">
            <v>NO</v>
          </cell>
          <cell r="J15">
            <v>59.04</v>
          </cell>
          <cell r="K15" t="str">
            <v>*</v>
          </cell>
        </row>
        <row r="16">
          <cell r="B16">
            <v>25.820833333333329</v>
          </cell>
          <cell r="C16">
            <v>33.200000000000003</v>
          </cell>
          <cell r="D16">
            <v>22.2</v>
          </cell>
          <cell r="E16">
            <v>84.541666666666671</v>
          </cell>
          <cell r="F16">
            <v>97</v>
          </cell>
          <cell r="G16">
            <v>57</v>
          </cell>
          <cell r="H16">
            <v>1.4400000000000002</v>
          </cell>
          <cell r="I16" t="str">
            <v>N</v>
          </cell>
          <cell r="J16">
            <v>31.680000000000003</v>
          </cell>
          <cell r="K16" t="str">
            <v>*</v>
          </cell>
        </row>
        <row r="17">
          <cell r="B17">
            <v>25.345833333333331</v>
          </cell>
          <cell r="C17">
            <v>31.1</v>
          </cell>
          <cell r="D17">
            <v>22.8</v>
          </cell>
          <cell r="E17">
            <v>85.291666666666671</v>
          </cell>
          <cell r="F17">
            <v>96</v>
          </cell>
          <cell r="G17">
            <v>58</v>
          </cell>
          <cell r="H17">
            <v>11.16</v>
          </cell>
          <cell r="I17" t="str">
            <v>NE</v>
          </cell>
          <cell r="J17">
            <v>28.44</v>
          </cell>
          <cell r="K17" t="str">
            <v>*</v>
          </cell>
        </row>
        <row r="18">
          <cell r="B18">
            <v>24.191666666666666</v>
          </cell>
          <cell r="C18">
            <v>32.299999999999997</v>
          </cell>
          <cell r="D18">
            <v>21.5</v>
          </cell>
          <cell r="E18">
            <v>88.458333333333329</v>
          </cell>
          <cell r="F18">
            <v>96</v>
          </cell>
          <cell r="G18">
            <v>58</v>
          </cell>
          <cell r="H18">
            <v>12.6</v>
          </cell>
          <cell r="I18" t="str">
            <v>NE</v>
          </cell>
          <cell r="J18">
            <v>37.800000000000004</v>
          </cell>
          <cell r="K18" t="str">
            <v>*</v>
          </cell>
        </row>
        <row r="19">
          <cell r="B19">
            <v>25.629166666666666</v>
          </cell>
          <cell r="C19">
            <v>33.9</v>
          </cell>
          <cell r="D19">
            <v>21.5</v>
          </cell>
          <cell r="E19">
            <v>83.5</v>
          </cell>
          <cell r="F19">
            <v>96</v>
          </cell>
          <cell r="G19">
            <v>48</v>
          </cell>
          <cell r="H19">
            <v>9</v>
          </cell>
          <cell r="I19" t="str">
            <v>N</v>
          </cell>
          <cell r="J19">
            <v>46.080000000000005</v>
          </cell>
          <cell r="K19" t="str">
            <v>*</v>
          </cell>
        </row>
        <row r="20">
          <cell r="B20">
            <v>25.983333333333334</v>
          </cell>
          <cell r="C20">
            <v>33</v>
          </cell>
          <cell r="D20">
            <v>22.4</v>
          </cell>
          <cell r="E20">
            <v>84.583333333333329</v>
          </cell>
          <cell r="F20">
            <v>96</v>
          </cell>
          <cell r="G20">
            <v>55</v>
          </cell>
          <cell r="H20">
            <v>16.920000000000002</v>
          </cell>
          <cell r="I20" t="str">
            <v>N</v>
          </cell>
          <cell r="J20">
            <v>61.560000000000009</v>
          </cell>
          <cell r="K20" t="str">
            <v>*</v>
          </cell>
        </row>
        <row r="21">
          <cell r="B21">
            <v>24.950000000000003</v>
          </cell>
          <cell r="C21">
            <v>31.5</v>
          </cell>
          <cell r="D21">
            <v>21.8</v>
          </cell>
          <cell r="E21">
            <v>85.666666666666671</v>
          </cell>
          <cell r="F21">
            <v>97</v>
          </cell>
          <cell r="G21">
            <v>58</v>
          </cell>
          <cell r="H21">
            <v>0</v>
          </cell>
          <cell r="I21" t="str">
            <v>SE</v>
          </cell>
          <cell r="J21">
            <v>17.64</v>
          </cell>
          <cell r="K21" t="str">
            <v>*</v>
          </cell>
        </row>
        <row r="22">
          <cell r="B22">
            <v>26.000000000000004</v>
          </cell>
          <cell r="C22">
            <v>31.9</v>
          </cell>
          <cell r="D22">
            <v>21.6</v>
          </cell>
          <cell r="E22">
            <v>77.166666666666671</v>
          </cell>
          <cell r="F22">
            <v>95</v>
          </cell>
          <cell r="G22">
            <v>56</v>
          </cell>
          <cell r="H22">
            <v>11.520000000000001</v>
          </cell>
          <cell r="I22" t="str">
            <v>NE</v>
          </cell>
          <cell r="J22">
            <v>34.200000000000003</v>
          </cell>
          <cell r="K22" t="str">
            <v>*</v>
          </cell>
        </row>
        <row r="23">
          <cell r="B23">
            <v>26.083333333333332</v>
          </cell>
          <cell r="C23">
            <v>33.1</v>
          </cell>
          <cell r="D23">
            <v>21.2</v>
          </cell>
          <cell r="E23">
            <v>73.875</v>
          </cell>
          <cell r="F23">
            <v>94</v>
          </cell>
          <cell r="G23">
            <v>46</v>
          </cell>
          <cell r="H23">
            <v>5.4</v>
          </cell>
          <cell r="I23" t="str">
            <v>L</v>
          </cell>
          <cell r="J23">
            <v>24.12</v>
          </cell>
          <cell r="K23" t="str">
            <v>*</v>
          </cell>
        </row>
        <row r="24">
          <cell r="B24">
            <v>26.895833333333329</v>
          </cell>
          <cell r="C24">
            <v>34</v>
          </cell>
          <cell r="D24">
            <v>21.8</v>
          </cell>
          <cell r="E24">
            <v>71.541666666666671</v>
          </cell>
          <cell r="F24">
            <v>92</v>
          </cell>
          <cell r="G24">
            <v>43</v>
          </cell>
          <cell r="H24">
            <v>3.24</v>
          </cell>
          <cell r="I24" t="str">
            <v>L</v>
          </cell>
          <cell r="J24">
            <v>24.12</v>
          </cell>
          <cell r="K24" t="str">
            <v>*</v>
          </cell>
        </row>
        <row r="25">
          <cell r="B25">
            <v>26.32083333333334</v>
          </cell>
          <cell r="C25">
            <v>32.200000000000003</v>
          </cell>
          <cell r="D25">
            <v>22</v>
          </cell>
          <cell r="E25">
            <v>72.291666666666671</v>
          </cell>
          <cell r="F25">
            <v>85</v>
          </cell>
          <cell r="G25">
            <v>53</v>
          </cell>
          <cell r="H25">
            <v>10.44</v>
          </cell>
          <cell r="I25" t="str">
            <v>L</v>
          </cell>
          <cell r="J25">
            <v>35.28</v>
          </cell>
          <cell r="K25" t="str">
            <v>*</v>
          </cell>
        </row>
        <row r="26">
          <cell r="B26">
            <v>23.308333333333334</v>
          </cell>
          <cell r="C26">
            <v>27.1</v>
          </cell>
          <cell r="D26">
            <v>20.7</v>
          </cell>
          <cell r="E26">
            <v>91.458333333333329</v>
          </cell>
          <cell r="F26">
            <v>97</v>
          </cell>
          <cell r="G26">
            <v>75</v>
          </cell>
          <cell r="H26">
            <v>2.52</v>
          </cell>
          <cell r="I26" t="str">
            <v>NE</v>
          </cell>
          <cell r="J26">
            <v>40.680000000000007</v>
          </cell>
          <cell r="K26" t="str">
            <v>*</v>
          </cell>
        </row>
        <row r="27">
          <cell r="B27">
            <v>20.916666666666664</v>
          </cell>
          <cell r="C27">
            <v>22.2</v>
          </cell>
          <cell r="D27">
            <v>19.899999999999999</v>
          </cell>
          <cell r="E27">
            <v>92.541666666666671</v>
          </cell>
          <cell r="F27">
            <v>96</v>
          </cell>
          <cell r="G27">
            <v>87</v>
          </cell>
          <cell r="H27">
            <v>2.16</v>
          </cell>
          <cell r="I27" t="str">
            <v>L</v>
          </cell>
          <cell r="J27">
            <v>34.92</v>
          </cell>
          <cell r="K27" t="str">
            <v>*</v>
          </cell>
        </row>
        <row r="28">
          <cell r="B28">
            <v>23.479166666666668</v>
          </cell>
          <cell r="C28">
            <v>31.1</v>
          </cell>
          <cell r="D28">
            <v>19.399999999999999</v>
          </cell>
          <cell r="E28">
            <v>79.291666666666671</v>
          </cell>
          <cell r="F28">
            <v>96</v>
          </cell>
          <cell r="G28">
            <v>48</v>
          </cell>
          <cell r="H28">
            <v>2.16</v>
          </cell>
          <cell r="I28" t="str">
            <v>S</v>
          </cell>
          <cell r="J28">
            <v>23.400000000000002</v>
          </cell>
          <cell r="K28" t="str">
            <v>*</v>
          </cell>
        </row>
        <row r="29">
          <cell r="B29">
            <v>24.658333333333335</v>
          </cell>
          <cell r="C29">
            <v>33</v>
          </cell>
          <cell r="D29">
            <v>18.7</v>
          </cell>
          <cell r="E29">
            <v>71.041666666666671</v>
          </cell>
          <cell r="F29">
            <v>92</v>
          </cell>
          <cell r="G29">
            <v>39</v>
          </cell>
          <cell r="H29">
            <v>1.08</v>
          </cell>
          <cell r="I29" t="str">
            <v>S</v>
          </cell>
          <cell r="J29">
            <v>19.079999999999998</v>
          </cell>
          <cell r="K29" t="str">
            <v>*</v>
          </cell>
        </row>
        <row r="30">
          <cell r="B30">
            <v>25.770833333333332</v>
          </cell>
          <cell r="C30">
            <v>34.200000000000003</v>
          </cell>
          <cell r="D30">
            <v>19.5</v>
          </cell>
          <cell r="E30">
            <v>64.708333333333329</v>
          </cell>
          <cell r="F30">
            <v>88</v>
          </cell>
          <cell r="G30">
            <v>36</v>
          </cell>
          <cell r="H30">
            <v>0.72000000000000008</v>
          </cell>
          <cell r="I30" t="str">
            <v>S</v>
          </cell>
          <cell r="J30">
            <v>19.079999999999998</v>
          </cell>
          <cell r="K30" t="str">
            <v>*</v>
          </cell>
        </row>
        <row r="31">
          <cell r="B31">
            <v>26.716666666666665</v>
          </cell>
          <cell r="C31">
            <v>34.299999999999997</v>
          </cell>
          <cell r="D31">
            <v>20.8</v>
          </cell>
          <cell r="E31">
            <v>66.291666666666671</v>
          </cell>
          <cell r="F31">
            <v>89</v>
          </cell>
          <cell r="G31">
            <v>37</v>
          </cell>
          <cell r="H31">
            <v>0</v>
          </cell>
          <cell r="I31" t="str">
            <v>SE</v>
          </cell>
          <cell r="J31">
            <v>14.76</v>
          </cell>
          <cell r="K31" t="str">
            <v>*</v>
          </cell>
        </row>
        <row r="32">
          <cell r="B32">
            <v>26.791666666666671</v>
          </cell>
          <cell r="C32">
            <v>34.799999999999997</v>
          </cell>
          <cell r="D32">
            <v>22.2</v>
          </cell>
          <cell r="E32">
            <v>67.208333333333329</v>
          </cell>
          <cell r="F32">
            <v>85</v>
          </cell>
          <cell r="G32">
            <v>36</v>
          </cell>
          <cell r="H32">
            <v>0.72000000000000008</v>
          </cell>
          <cell r="I32" t="str">
            <v>NE</v>
          </cell>
          <cell r="J32">
            <v>34.92</v>
          </cell>
          <cell r="K32" t="str">
            <v>*</v>
          </cell>
        </row>
        <row r="33">
          <cell r="B33">
            <v>24.899999999999995</v>
          </cell>
          <cell r="C33">
            <v>29.9</v>
          </cell>
          <cell r="D33">
            <v>22.3</v>
          </cell>
          <cell r="E33">
            <v>78.833333333333329</v>
          </cell>
          <cell r="F33">
            <v>90</v>
          </cell>
          <cell r="G33">
            <v>59</v>
          </cell>
          <cell r="H33">
            <v>13.32</v>
          </cell>
          <cell r="I33" t="str">
            <v>NE</v>
          </cell>
          <cell r="J33">
            <v>48.24</v>
          </cell>
          <cell r="K33" t="str">
            <v>*</v>
          </cell>
        </row>
        <row r="34">
          <cell r="B34">
            <v>21.987499999999997</v>
          </cell>
          <cell r="C34">
            <v>24.5</v>
          </cell>
          <cell r="D34">
            <v>19.399999999999999</v>
          </cell>
          <cell r="E34">
            <v>90.166666666666671</v>
          </cell>
          <cell r="F34">
            <v>96</v>
          </cell>
          <cell r="G34">
            <v>79</v>
          </cell>
          <cell r="H34">
            <v>2.16</v>
          </cell>
          <cell r="I34" t="str">
            <v>N</v>
          </cell>
          <cell r="J34">
            <v>34.200000000000003</v>
          </cell>
          <cell r="K34" t="str">
            <v>*</v>
          </cell>
        </row>
        <row r="35">
          <cell r="B35">
            <v>23.645833333333339</v>
          </cell>
          <cell r="C35">
            <v>29.6</v>
          </cell>
          <cell r="D35">
            <v>20.399999999999999</v>
          </cell>
          <cell r="E35">
            <v>83.75</v>
          </cell>
          <cell r="F35">
            <v>96</v>
          </cell>
          <cell r="G35">
            <v>56</v>
          </cell>
          <cell r="H35">
            <v>0</v>
          </cell>
          <cell r="I35" t="str">
            <v>O</v>
          </cell>
          <cell r="J35">
            <v>22.68</v>
          </cell>
          <cell r="K35" t="str">
            <v>*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25.012499999999992</v>
          </cell>
          <cell r="C5">
            <v>32.4</v>
          </cell>
          <cell r="D5">
            <v>20.3</v>
          </cell>
          <cell r="E5">
            <v>82.5</v>
          </cell>
          <cell r="F5">
            <v>96</v>
          </cell>
          <cell r="G5">
            <v>51</v>
          </cell>
          <cell r="H5">
            <v>7.9200000000000008</v>
          </cell>
          <cell r="I5" t="str">
            <v>NO</v>
          </cell>
          <cell r="J5">
            <v>19.440000000000001</v>
          </cell>
          <cell r="K5" t="str">
            <v>*</v>
          </cell>
        </row>
        <row r="6">
          <cell r="B6">
            <v>25.9375</v>
          </cell>
          <cell r="C6">
            <v>32.9</v>
          </cell>
          <cell r="D6">
            <v>22.7</v>
          </cell>
          <cell r="E6">
            <v>75.416666666666671</v>
          </cell>
          <cell r="F6">
            <v>89</v>
          </cell>
          <cell r="G6">
            <v>44</v>
          </cell>
          <cell r="H6">
            <v>9.3600000000000012</v>
          </cell>
          <cell r="I6" t="str">
            <v>SO</v>
          </cell>
          <cell r="J6">
            <v>58.680000000000007</v>
          </cell>
          <cell r="K6" t="str">
            <v>*</v>
          </cell>
        </row>
        <row r="7">
          <cell r="B7">
            <v>26.617391304347827</v>
          </cell>
          <cell r="C7">
            <v>32.299999999999997</v>
          </cell>
          <cell r="D7">
            <v>22</v>
          </cell>
          <cell r="E7">
            <v>73.304347826086953</v>
          </cell>
          <cell r="F7">
            <v>95</v>
          </cell>
          <cell r="G7">
            <v>43</v>
          </cell>
          <cell r="H7">
            <v>6.84</v>
          </cell>
          <cell r="I7" t="str">
            <v>NO</v>
          </cell>
          <cell r="J7">
            <v>23.040000000000003</v>
          </cell>
          <cell r="K7" t="str">
            <v>*</v>
          </cell>
        </row>
        <row r="8">
          <cell r="B8">
            <v>25.141666666666666</v>
          </cell>
          <cell r="C8">
            <v>30.4</v>
          </cell>
          <cell r="D8">
            <v>21.3</v>
          </cell>
          <cell r="E8">
            <v>78.083333333333329</v>
          </cell>
          <cell r="F8">
            <v>96</v>
          </cell>
          <cell r="G8">
            <v>54</v>
          </cell>
          <cell r="H8">
            <v>8.64</v>
          </cell>
          <cell r="I8" t="str">
            <v>SE</v>
          </cell>
          <cell r="J8">
            <v>32.4</v>
          </cell>
          <cell r="K8" t="str">
            <v>*</v>
          </cell>
        </row>
        <row r="9">
          <cell r="B9">
            <v>25.683333333333326</v>
          </cell>
          <cell r="C9">
            <v>32.5</v>
          </cell>
          <cell r="D9">
            <v>19.7</v>
          </cell>
          <cell r="E9">
            <v>73.541666666666671</v>
          </cell>
          <cell r="F9">
            <v>93</v>
          </cell>
          <cell r="G9">
            <v>44</v>
          </cell>
          <cell r="H9">
            <v>11.520000000000001</v>
          </cell>
          <cell r="I9" t="str">
            <v>NO</v>
          </cell>
          <cell r="J9">
            <v>26.64</v>
          </cell>
          <cell r="K9" t="str">
            <v>*</v>
          </cell>
        </row>
        <row r="10">
          <cell r="B10">
            <v>26.266666666666666</v>
          </cell>
          <cell r="C10">
            <v>32.1</v>
          </cell>
          <cell r="D10">
            <v>20.8</v>
          </cell>
          <cell r="E10">
            <v>68.583333333333329</v>
          </cell>
          <cell r="F10">
            <v>83</v>
          </cell>
          <cell r="G10">
            <v>52</v>
          </cell>
          <cell r="H10">
            <v>17.64</v>
          </cell>
          <cell r="I10" t="str">
            <v>NO</v>
          </cell>
          <cell r="J10">
            <v>40.32</v>
          </cell>
          <cell r="K10" t="str">
            <v>*</v>
          </cell>
        </row>
        <row r="11">
          <cell r="B11">
            <v>23.091666666666669</v>
          </cell>
          <cell r="C11">
            <v>26.7</v>
          </cell>
          <cell r="D11">
            <v>20.5</v>
          </cell>
          <cell r="E11">
            <v>89.875</v>
          </cell>
          <cell r="F11">
            <v>96</v>
          </cell>
          <cell r="G11">
            <v>75</v>
          </cell>
          <cell r="H11">
            <v>12.6</v>
          </cell>
          <cell r="I11" t="str">
            <v>NO</v>
          </cell>
          <cell r="J11">
            <v>30.240000000000002</v>
          </cell>
          <cell r="K11" t="str">
            <v>*</v>
          </cell>
        </row>
        <row r="12">
          <cell r="B12">
            <v>23.808333333333334</v>
          </cell>
          <cell r="C12">
            <v>27.8</v>
          </cell>
          <cell r="D12">
            <v>21.3</v>
          </cell>
          <cell r="E12">
            <v>86.666666666666671</v>
          </cell>
          <cell r="F12">
            <v>95</v>
          </cell>
          <cell r="G12">
            <v>72</v>
          </cell>
          <cell r="H12">
            <v>13.32</v>
          </cell>
          <cell r="I12" t="str">
            <v>NO</v>
          </cell>
          <cell r="J12">
            <v>29.52</v>
          </cell>
          <cell r="K12" t="str">
            <v>*</v>
          </cell>
        </row>
        <row r="13">
          <cell r="B13">
            <v>26.087500000000002</v>
          </cell>
          <cell r="C13">
            <v>31.6</v>
          </cell>
          <cell r="D13">
            <v>22.6</v>
          </cell>
          <cell r="E13">
            <v>78.083333333333329</v>
          </cell>
          <cell r="F13">
            <v>93</v>
          </cell>
          <cell r="G13">
            <v>53</v>
          </cell>
          <cell r="H13">
            <v>15.840000000000002</v>
          </cell>
          <cell r="I13" t="str">
            <v>NO</v>
          </cell>
          <cell r="J13">
            <v>37.440000000000005</v>
          </cell>
          <cell r="K13" t="str">
            <v>*</v>
          </cell>
        </row>
        <row r="14">
          <cell r="B14">
            <v>27.725000000000005</v>
          </cell>
          <cell r="C14">
            <v>32.9</v>
          </cell>
          <cell r="D14">
            <v>23.9</v>
          </cell>
          <cell r="E14">
            <v>72.5</v>
          </cell>
          <cell r="F14">
            <v>87</v>
          </cell>
          <cell r="G14">
            <v>52</v>
          </cell>
          <cell r="H14">
            <v>12.96</v>
          </cell>
          <cell r="I14" t="str">
            <v>NO</v>
          </cell>
          <cell r="J14">
            <v>28.08</v>
          </cell>
          <cell r="K14" t="str">
            <v>*</v>
          </cell>
        </row>
        <row r="15">
          <cell r="B15">
            <v>28.125</v>
          </cell>
          <cell r="C15">
            <v>33.9</v>
          </cell>
          <cell r="D15">
            <v>23.3</v>
          </cell>
          <cell r="E15">
            <v>72</v>
          </cell>
          <cell r="F15">
            <v>90</v>
          </cell>
          <cell r="G15">
            <v>50</v>
          </cell>
          <cell r="H15">
            <v>12.24</v>
          </cell>
          <cell r="I15" t="str">
            <v>NO</v>
          </cell>
          <cell r="J15">
            <v>29.16</v>
          </cell>
          <cell r="K15" t="str">
            <v>*</v>
          </cell>
        </row>
        <row r="16">
          <cell r="B16">
            <v>27.129166666666663</v>
          </cell>
          <cell r="C16">
            <v>32.700000000000003</v>
          </cell>
          <cell r="D16">
            <v>22.6</v>
          </cell>
          <cell r="E16">
            <v>76.25</v>
          </cell>
          <cell r="F16">
            <v>92</v>
          </cell>
          <cell r="G16">
            <v>51</v>
          </cell>
          <cell r="H16">
            <v>18.36</v>
          </cell>
          <cell r="I16" t="str">
            <v>NO</v>
          </cell>
          <cell r="J16">
            <v>44.64</v>
          </cell>
          <cell r="K16" t="str">
            <v>*</v>
          </cell>
        </row>
        <row r="17">
          <cell r="B17">
            <v>25.558333333333337</v>
          </cell>
          <cell r="C17">
            <v>30.2</v>
          </cell>
          <cell r="D17">
            <v>22</v>
          </cell>
          <cell r="E17">
            <v>78.208333333333329</v>
          </cell>
          <cell r="F17">
            <v>92</v>
          </cell>
          <cell r="G17">
            <v>57</v>
          </cell>
          <cell r="H17">
            <v>21.240000000000002</v>
          </cell>
          <cell r="I17" t="str">
            <v>NO</v>
          </cell>
          <cell r="J17">
            <v>36</v>
          </cell>
          <cell r="K17" t="str">
            <v>*</v>
          </cell>
        </row>
        <row r="18">
          <cell r="B18">
            <v>27.208333333333332</v>
          </cell>
          <cell r="C18">
            <v>34</v>
          </cell>
          <cell r="D18">
            <v>22</v>
          </cell>
          <cell r="E18">
            <v>72.666666666666671</v>
          </cell>
          <cell r="F18">
            <v>91</v>
          </cell>
          <cell r="G18">
            <v>43</v>
          </cell>
          <cell r="H18">
            <v>9.7200000000000006</v>
          </cell>
          <cell r="I18" t="str">
            <v>N</v>
          </cell>
          <cell r="J18">
            <v>25.56</v>
          </cell>
          <cell r="K18" t="str">
            <v>*</v>
          </cell>
        </row>
        <row r="19">
          <cell r="B19">
            <v>28.487499999999997</v>
          </cell>
          <cell r="C19">
            <v>34.700000000000003</v>
          </cell>
          <cell r="D19">
            <v>23.3</v>
          </cell>
          <cell r="E19">
            <v>68.083333333333329</v>
          </cell>
          <cell r="F19">
            <v>89</v>
          </cell>
          <cell r="G19">
            <v>41</v>
          </cell>
          <cell r="H19">
            <v>11.879999999999999</v>
          </cell>
          <cell r="I19" t="str">
            <v>N</v>
          </cell>
          <cell r="J19">
            <v>27.36</v>
          </cell>
          <cell r="K19" t="str">
            <v>*</v>
          </cell>
        </row>
        <row r="20">
          <cell r="B20">
            <v>29.108333333333331</v>
          </cell>
          <cell r="C20">
            <v>35.9</v>
          </cell>
          <cell r="D20">
            <v>23.7</v>
          </cell>
          <cell r="E20">
            <v>66.041666666666671</v>
          </cell>
          <cell r="F20">
            <v>86</v>
          </cell>
          <cell r="G20">
            <v>38</v>
          </cell>
          <cell r="H20">
            <v>8.2799999999999994</v>
          </cell>
          <cell r="I20" t="str">
            <v>SO</v>
          </cell>
          <cell r="J20">
            <v>24.840000000000003</v>
          </cell>
          <cell r="K20" t="str">
            <v>*</v>
          </cell>
        </row>
        <row r="21">
          <cell r="B21">
            <v>27.412500000000005</v>
          </cell>
          <cell r="C21">
            <v>34.5</v>
          </cell>
          <cell r="D21">
            <v>23.7</v>
          </cell>
          <cell r="E21">
            <v>72.708333333333329</v>
          </cell>
          <cell r="F21">
            <v>89</v>
          </cell>
          <cell r="G21">
            <v>44</v>
          </cell>
          <cell r="H21">
            <v>10.8</v>
          </cell>
          <cell r="I21" t="str">
            <v>SE</v>
          </cell>
          <cell r="J21">
            <v>35.64</v>
          </cell>
          <cell r="K21" t="str">
            <v>*</v>
          </cell>
        </row>
        <row r="22">
          <cell r="B22">
            <v>25.870833333333334</v>
          </cell>
          <cell r="C22">
            <v>31.9</v>
          </cell>
          <cell r="D22">
            <v>22.1</v>
          </cell>
          <cell r="E22">
            <v>80</v>
          </cell>
          <cell r="F22">
            <v>94</v>
          </cell>
          <cell r="G22">
            <v>54</v>
          </cell>
          <cell r="H22">
            <v>11.520000000000001</v>
          </cell>
          <cell r="I22" t="str">
            <v>SE</v>
          </cell>
          <cell r="J22">
            <v>27.720000000000002</v>
          </cell>
          <cell r="K22" t="str">
            <v>*</v>
          </cell>
        </row>
        <row r="23">
          <cell r="B23">
            <v>27.791666666666668</v>
          </cell>
          <cell r="C23">
            <v>34.6</v>
          </cell>
          <cell r="D23">
            <v>21.9</v>
          </cell>
          <cell r="E23">
            <v>70.125</v>
          </cell>
          <cell r="F23">
            <v>90</v>
          </cell>
          <cell r="G23">
            <v>42</v>
          </cell>
          <cell r="H23">
            <v>10.8</v>
          </cell>
          <cell r="I23" t="str">
            <v>SE</v>
          </cell>
          <cell r="J23">
            <v>23.759999999999998</v>
          </cell>
          <cell r="K23" t="str">
            <v>*</v>
          </cell>
        </row>
        <row r="24">
          <cell r="B24">
            <v>27.466666666666669</v>
          </cell>
          <cell r="C24">
            <v>34.9</v>
          </cell>
          <cell r="D24">
            <v>21.3</v>
          </cell>
          <cell r="E24">
            <v>66.5</v>
          </cell>
          <cell r="F24">
            <v>86</v>
          </cell>
          <cell r="G24">
            <v>39</v>
          </cell>
          <cell r="H24">
            <v>9.3600000000000012</v>
          </cell>
          <cell r="I24" t="str">
            <v>SE</v>
          </cell>
          <cell r="J24">
            <v>24.48</v>
          </cell>
          <cell r="K24" t="str">
            <v>*</v>
          </cell>
        </row>
        <row r="25">
          <cell r="B25">
            <v>28.125</v>
          </cell>
          <cell r="C25">
            <v>35.299999999999997</v>
          </cell>
          <cell r="D25">
            <v>22.3</v>
          </cell>
          <cell r="E25">
            <v>65.916666666666671</v>
          </cell>
          <cell r="F25">
            <v>84</v>
          </cell>
          <cell r="G25">
            <v>41</v>
          </cell>
          <cell r="H25">
            <v>10.8</v>
          </cell>
          <cell r="I25" t="str">
            <v>SE</v>
          </cell>
          <cell r="J25">
            <v>24.840000000000003</v>
          </cell>
          <cell r="K25" t="str">
            <v>*</v>
          </cell>
        </row>
        <row r="26">
          <cell r="B26">
            <v>24.058333333333326</v>
          </cell>
          <cell r="C26">
            <v>29.5</v>
          </cell>
          <cell r="D26">
            <v>20.399999999999999</v>
          </cell>
          <cell r="E26">
            <v>85.666666666666671</v>
          </cell>
          <cell r="F26">
            <v>96</v>
          </cell>
          <cell r="G26">
            <v>66</v>
          </cell>
          <cell r="H26">
            <v>18</v>
          </cell>
          <cell r="I26" t="str">
            <v>NO</v>
          </cell>
          <cell r="J26">
            <v>63.72</v>
          </cell>
          <cell r="K26" t="str">
            <v>*</v>
          </cell>
        </row>
        <row r="27">
          <cell r="B27">
            <v>24.020833333333329</v>
          </cell>
          <cell r="C27">
            <v>29.5</v>
          </cell>
          <cell r="D27">
            <v>22</v>
          </cell>
          <cell r="E27">
            <v>91</v>
          </cell>
          <cell r="F27">
            <v>96</v>
          </cell>
          <cell r="G27">
            <v>65</v>
          </cell>
          <cell r="H27">
            <v>15.840000000000002</v>
          </cell>
          <cell r="I27" t="str">
            <v>NO</v>
          </cell>
          <cell r="J27">
            <v>31.319999999999997</v>
          </cell>
          <cell r="K27" t="str">
            <v>*</v>
          </cell>
        </row>
        <row r="28">
          <cell r="B28">
            <v>24.720833333333335</v>
          </cell>
          <cell r="C28">
            <v>30.2</v>
          </cell>
          <cell r="D28">
            <v>21.5</v>
          </cell>
          <cell r="E28">
            <v>79.625</v>
          </cell>
          <cell r="F28">
            <v>94</v>
          </cell>
          <cell r="G28">
            <v>55</v>
          </cell>
          <cell r="H28">
            <v>15.840000000000002</v>
          </cell>
          <cell r="I28" t="str">
            <v>SE</v>
          </cell>
          <cell r="J28">
            <v>31.680000000000003</v>
          </cell>
          <cell r="K28" t="str">
            <v>*</v>
          </cell>
        </row>
        <row r="29">
          <cell r="B29">
            <v>25.833333333333332</v>
          </cell>
          <cell r="C29">
            <v>32</v>
          </cell>
          <cell r="D29">
            <v>19.8</v>
          </cell>
          <cell r="E29">
            <v>70.333333333333329</v>
          </cell>
          <cell r="F29">
            <v>94</v>
          </cell>
          <cell r="G29">
            <v>41</v>
          </cell>
          <cell r="H29">
            <v>7.2</v>
          </cell>
          <cell r="I29" t="str">
            <v>S</v>
          </cell>
          <cell r="J29">
            <v>21.6</v>
          </cell>
          <cell r="K29" t="str">
            <v>*</v>
          </cell>
        </row>
        <row r="30">
          <cell r="B30">
            <v>26.445833333333336</v>
          </cell>
          <cell r="C30">
            <v>33.5</v>
          </cell>
          <cell r="D30">
            <v>19.2</v>
          </cell>
          <cell r="E30">
            <v>64.666666666666671</v>
          </cell>
          <cell r="F30">
            <v>91</v>
          </cell>
          <cell r="G30">
            <v>36</v>
          </cell>
          <cell r="H30">
            <v>9.3600000000000012</v>
          </cell>
          <cell r="I30" t="str">
            <v>SE</v>
          </cell>
          <cell r="J30">
            <v>23.040000000000003</v>
          </cell>
          <cell r="K30" t="str">
            <v>*</v>
          </cell>
        </row>
        <row r="31">
          <cell r="B31">
            <v>27.354166666666671</v>
          </cell>
          <cell r="C31">
            <v>33.799999999999997</v>
          </cell>
          <cell r="D31">
            <v>21.2</v>
          </cell>
          <cell r="E31">
            <v>65.125</v>
          </cell>
          <cell r="F31">
            <v>88</v>
          </cell>
          <cell r="G31">
            <v>40</v>
          </cell>
          <cell r="H31">
            <v>10.08</v>
          </cell>
          <cell r="I31" t="str">
            <v>SE</v>
          </cell>
          <cell r="J31">
            <v>24.48</v>
          </cell>
          <cell r="K31" t="str">
            <v>*</v>
          </cell>
        </row>
        <row r="32">
          <cell r="B32">
            <v>27.445833333333336</v>
          </cell>
          <cell r="C32">
            <v>33.9</v>
          </cell>
          <cell r="D32">
            <v>21.8</v>
          </cell>
          <cell r="E32">
            <v>69.375</v>
          </cell>
          <cell r="F32">
            <v>91</v>
          </cell>
          <cell r="G32">
            <v>43</v>
          </cell>
          <cell r="H32">
            <v>12.24</v>
          </cell>
          <cell r="I32" t="str">
            <v>NO</v>
          </cell>
          <cell r="J32">
            <v>30.6</v>
          </cell>
          <cell r="K32" t="str">
            <v>*</v>
          </cell>
        </row>
        <row r="33">
          <cell r="B33">
            <v>26.483333333333338</v>
          </cell>
          <cell r="C33">
            <v>32.200000000000003</v>
          </cell>
          <cell r="D33">
            <v>23.2</v>
          </cell>
          <cell r="E33">
            <v>74.833333333333329</v>
          </cell>
          <cell r="F33">
            <v>90</v>
          </cell>
          <cell r="G33">
            <v>55</v>
          </cell>
          <cell r="H33">
            <v>15.48</v>
          </cell>
          <cell r="I33" t="str">
            <v>NO</v>
          </cell>
          <cell r="J33">
            <v>34.56</v>
          </cell>
          <cell r="K33" t="str">
            <v>*</v>
          </cell>
        </row>
        <row r="34">
          <cell r="B34">
            <v>23.445833333333336</v>
          </cell>
          <cell r="C34">
            <v>28.8</v>
          </cell>
          <cell r="D34">
            <v>20.6</v>
          </cell>
          <cell r="E34">
            <v>87.916666666666671</v>
          </cell>
          <cell r="F34">
            <v>94</v>
          </cell>
          <cell r="G34">
            <v>68</v>
          </cell>
          <cell r="H34">
            <v>16.920000000000002</v>
          </cell>
          <cell r="I34" t="str">
            <v>NO</v>
          </cell>
          <cell r="J34">
            <v>42.12</v>
          </cell>
          <cell r="K34" t="str">
            <v>*</v>
          </cell>
        </row>
        <row r="35">
          <cell r="B35">
            <v>23.516666666666669</v>
          </cell>
          <cell r="C35">
            <v>29.3</v>
          </cell>
          <cell r="D35">
            <v>20.5</v>
          </cell>
          <cell r="E35">
            <v>85.25</v>
          </cell>
          <cell r="F35">
            <v>96</v>
          </cell>
          <cell r="G35">
            <v>61</v>
          </cell>
          <cell r="H35">
            <v>7.2</v>
          </cell>
          <cell r="I35" t="str">
            <v>NO</v>
          </cell>
          <cell r="J35">
            <v>19.079999999999998</v>
          </cell>
          <cell r="K35" t="str">
            <v>*</v>
          </cell>
        </row>
        <row r="36">
          <cell r="I36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26.3125</v>
          </cell>
          <cell r="C5">
            <v>32.9</v>
          </cell>
          <cell r="D5">
            <v>20.7</v>
          </cell>
          <cell r="E5">
            <v>70.708333333333329</v>
          </cell>
          <cell r="F5">
            <v>94</v>
          </cell>
          <cell r="G5">
            <v>37</v>
          </cell>
          <cell r="H5">
            <v>12.6</v>
          </cell>
          <cell r="I5" t="str">
            <v>O</v>
          </cell>
          <cell r="J5">
            <v>32.76</v>
          </cell>
          <cell r="K5">
            <v>0.2</v>
          </cell>
        </row>
        <row r="6">
          <cell r="B6">
            <v>25.070833333333336</v>
          </cell>
          <cell r="C6">
            <v>31.1</v>
          </cell>
          <cell r="D6">
            <v>21.6</v>
          </cell>
          <cell r="E6">
            <v>81.791666666666671</v>
          </cell>
          <cell r="F6">
            <v>98</v>
          </cell>
          <cell r="G6">
            <v>56</v>
          </cell>
          <cell r="H6">
            <v>19.8</v>
          </cell>
          <cell r="I6" t="str">
            <v>NO</v>
          </cell>
          <cell r="J6">
            <v>47.16</v>
          </cell>
          <cell r="K6">
            <v>0.2</v>
          </cell>
        </row>
        <row r="7">
          <cell r="B7">
            <v>25.295833333333334</v>
          </cell>
          <cell r="C7">
            <v>31.9</v>
          </cell>
          <cell r="D7">
            <v>21.1</v>
          </cell>
          <cell r="E7">
            <v>79.333333333333329</v>
          </cell>
          <cell r="F7">
            <v>98</v>
          </cell>
          <cell r="G7">
            <v>50</v>
          </cell>
          <cell r="H7">
            <v>15.120000000000001</v>
          </cell>
          <cell r="I7" t="str">
            <v>NO</v>
          </cell>
          <cell r="J7">
            <v>41.76</v>
          </cell>
          <cell r="K7">
            <v>0</v>
          </cell>
        </row>
        <row r="8">
          <cell r="B8">
            <v>26.337500000000002</v>
          </cell>
          <cell r="C8">
            <v>31.7</v>
          </cell>
          <cell r="D8">
            <v>22.2</v>
          </cell>
          <cell r="E8">
            <v>72.208333333333329</v>
          </cell>
          <cell r="F8">
            <v>92</v>
          </cell>
          <cell r="G8">
            <v>43</v>
          </cell>
          <cell r="H8">
            <v>16.920000000000002</v>
          </cell>
          <cell r="I8" t="str">
            <v>NO</v>
          </cell>
          <cell r="J8">
            <v>29.52</v>
          </cell>
          <cell r="K8">
            <v>0</v>
          </cell>
        </row>
        <row r="9">
          <cell r="B9">
            <v>26.716666666666665</v>
          </cell>
          <cell r="C9">
            <v>32.299999999999997</v>
          </cell>
          <cell r="D9">
            <v>21.7</v>
          </cell>
          <cell r="E9">
            <v>66.375</v>
          </cell>
          <cell r="F9">
            <v>83</v>
          </cell>
          <cell r="G9">
            <v>42</v>
          </cell>
          <cell r="H9">
            <v>20.88</v>
          </cell>
          <cell r="I9" t="str">
            <v>NO</v>
          </cell>
          <cell r="J9">
            <v>34.56</v>
          </cell>
          <cell r="K9">
            <v>0</v>
          </cell>
        </row>
        <row r="10">
          <cell r="B10">
            <v>25.587500000000002</v>
          </cell>
          <cell r="C10">
            <v>30.1</v>
          </cell>
          <cell r="D10">
            <v>23.1</v>
          </cell>
          <cell r="E10">
            <v>78.708333333333329</v>
          </cell>
          <cell r="F10">
            <v>93</v>
          </cell>
          <cell r="G10">
            <v>59</v>
          </cell>
          <cell r="H10">
            <v>23.400000000000002</v>
          </cell>
          <cell r="I10" t="str">
            <v>N</v>
          </cell>
          <cell r="J10">
            <v>47.88</v>
          </cell>
          <cell r="K10">
            <v>0</v>
          </cell>
        </row>
        <row r="11">
          <cell r="B11">
            <v>26.104166666666661</v>
          </cell>
          <cell r="C11">
            <v>31.8</v>
          </cell>
          <cell r="D11">
            <v>22.7</v>
          </cell>
          <cell r="E11">
            <v>78.541666666666671</v>
          </cell>
          <cell r="F11">
            <v>92</v>
          </cell>
          <cell r="G11">
            <v>50</v>
          </cell>
          <cell r="H11">
            <v>22.68</v>
          </cell>
          <cell r="I11" t="str">
            <v>N</v>
          </cell>
          <cell r="J11">
            <v>36.72</v>
          </cell>
          <cell r="K11">
            <v>0</v>
          </cell>
        </row>
        <row r="12">
          <cell r="B12">
            <v>24.375</v>
          </cell>
          <cell r="C12">
            <v>30.8</v>
          </cell>
          <cell r="D12">
            <v>21.5</v>
          </cell>
          <cell r="E12">
            <v>84</v>
          </cell>
          <cell r="F12">
            <v>97</v>
          </cell>
          <cell r="G12">
            <v>53</v>
          </cell>
          <cell r="H12">
            <v>22.68</v>
          </cell>
          <cell r="I12" t="str">
            <v>N</v>
          </cell>
          <cell r="J12">
            <v>51.480000000000004</v>
          </cell>
          <cell r="K12">
            <v>0</v>
          </cell>
        </row>
        <row r="13">
          <cell r="B13">
            <v>25.241666666666664</v>
          </cell>
          <cell r="C13">
            <v>29.5</v>
          </cell>
          <cell r="D13">
            <v>22.2</v>
          </cell>
          <cell r="E13">
            <v>81.375</v>
          </cell>
          <cell r="F13">
            <v>93</v>
          </cell>
          <cell r="G13">
            <v>61</v>
          </cell>
          <cell r="H13">
            <v>16.559999999999999</v>
          </cell>
          <cell r="I13" t="str">
            <v>NE</v>
          </cell>
          <cell r="J13">
            <v>26.64</v>
          </cell>
          <cell r="K13">
            <v>0</v>
          </cell>
        </row>
        <row r="14">
          <cell r="B14">
            <v>26.379166666666674</v>
          </cell>
          <cell r="C14">
            <v>32.299999999999997</v>
          </cell>
          <cell r="D14">
            <v>23.3</v>
          </cell>
          <cell r="E14">
            <v>77.75</v>
          </cell>
          <cell r="F14">
            <v>90</v>
          </cell>
          <cell r="G14">
            <v>49</v>
          </cell>
          <cell r="H14">
            <v>16.559999999999999</v>
          </cell>
          <cell r="I14" t="str">
            <v>NE</v>
          </cell>
          <cell r="J14">
            <v>30.240000000000002</v>
          </cell>
          <cell r="K14">
            <v>0</v>
          </cell>
        </row>
        <row r="15">
          <cell r="B15">
            <v>25.779166666666669</v>
          </cell>
          <cell r="C15">
            <v>31.3</v>
          </cell>
          <cell r="D15">
            <v>23.3</v>
          </cell>
          <cell r="E15">
            <v>82.458333333333329</v>
          </cell>
          <cell r="F15">
            <v>92</v>
          </cell>
          <cell r="G15">
            <v>55</v>
          </cell>
          <cell r="H15">
            <v>14.4</v>
          </cell>
          <cell r="I15" t="str">
            <v>L</v>
          </cell>
          <cell r="J15">
            <v>31.680000000000003</v>
          </cell>
          <cell r="K15">
            <v>0</v>
          </cell>
        </row>
        <row r="16">
          <cell r="B16">
            <v>26.716666666666672</v>
          </cell>
          <cell r="C16">
            <v>32.5</v>
          </cell>
          <cell r="D16">
            <v>22.2</v>
          </cell>
          <cell r="E16">
            <v>75.666666666666671</v>
          </cell>
          <cell r="F16">
            <v>92</v>
          </cell>
          <cell r="G16">
            <v>49</v>
          </cell>
          <cell r="H16">
            <v>15.840000000000002</v>
          </cell>
          <cell r="I16" t="str">
            <v>L</v>
          </cell>
          <cell r="J16">
            <v>29.16</v>
          </cell>
          <cell r="K16">
            <v>0</v>
          </cell>
        </row>
        <row r="17">
          <cell r="B17">
            <v>25.8</v>
          </cell>
          <cell r="C17">
            <v>33.4</v>
          </cell>
          <cell r="D17">
            <v>21.7</v>
          </cell>
          <cell r="E17">
            <v>78.583333333333329</v>
          </cell>
          <cell r="F17">
            <v>98</v>
          </cell>
          <cell r="G17">
            <v>48</v>
          </cell>
          <cell r="H17">
            <v>20.88</v>
          </cell>
          <cell r="I17" t="str">
            <v>SE</v>
          </cell>
          <cell r="J17">
            <v>44.64</v>
          </cell>
          <cell r="K17">
            <v>0</v>
          </cell>
        </row>
        <row r="18">
          <cell r="B18">
            <v>26.604166666666661</v>
          </cell>
          <cell r="C18">
            <v>33.299999999999997</v>
          </cell>
          <cell r="D18">
            <v>21.2</v>
          </cell>
          <cell r="E18">
            <v>69.875</v>
          </cell>
          <cell r="F18">
            <v>91</v>
          </cell>
          <cell r="G18">
            <v>42</v>
          </cell>
          <cell r="H18">
            <v>16.559999999999999</v>
          </cell>
          <cell r="I18" t="str">
            <v>L</v>
          </cell>
          <cell r="J18">
            <v>33.119999999999997</v>
          </cell>
          <cell r="K18">
            <v>0</v>
          </cell>
        </row>
        <row r="19">
          <cell r="B19">
            <v>28.462499999999995</v>
          </cell>
          <cell r="C19">
            <v>34.5</v>
          </cell>
          <cell r="D19">
            <v>23.3</v>
          </cell>
          <cell r="E19">
            <v>66.958333333333329</v>
          </cell>
          <cell r="F19">
            <v>88</v>
          </cell>
          <cell r="G19">
            <v>41</v>
          </cell>
          <cell r="H19">
            <v>14.4</v>
          </cell>
          <cell r="I19" t="str">
            <v>SE</v>
          </cell>
          <cell r="J19">
            <v>33.119999999999997</v>
          </cell>
          <cell r="K19">
            <v>0</v>
          </cell>
        </row>
        <row r="20">
          <cell r="B20">
            <v>27.516666666666666</v>
          </cell>
          <cell r="C20">
            <v>34.700000000000003</v>
          </cell>
          <cell r="D20">
            <v>23.9</v>
          </cell>
          <cell r="E20">
            <v>71.875</v>
          </cell>
          <cell r="F20">
            <v>86</v>
          </cell>
          <cell r="G20">
            <v>43</v>
          </cell>
          <cell r="H20">
            <v>18.720000000000002</v>
          </cell>
          <cell r="I20" t="str">
            <v>L</v>
          </cell>
          <cell r="J20">
            <v>49.32</v>
          </cell>
          <cell r="K20">
            <v>0</v>
          </cell>
        </row>
        <row r="21">
          <cell r="B21">
            <v>26.166666666666668</v>
          </cell>
          <cell r="C21">
            <v>32.1</v>
          </cell>
          <cell r="D21">
            <v>21.8</v>
          </cell>
          <cell r="E21">
            <v>75.208333333333329</v>
          </cell>
          <cell r="F21">
            <v>94</v>
          </cell>
          <cell r="G21">
            <v>49</v>
          </cell>
          <cell r="H21">
            <v>22.32</v>
          </cell>
          <cell r="I21" t="str">
            <v>SE</v>
          </cell>
          <cell r="J21">
            <v>45</v>
          </cell>
          <cell r="K21">
            <v>0</v>
          </cell>
        </row>
        <row r="22">
          <cell r="B22">
            <v>27.233333333333334</v>
          </cell>
          <cell r="C22">
            <v>31.4</v>
          </cell>
          <cell r="D22">
            <v>23.9</v>
          </cell>
          <cell r="E22">
            <v>77.041666666666671</v>
          </cell>
          <cell r="F22">
            <v>93</v>
          </cell>
          <cell r="G22">
            <v>54</v>
          </cell>
          <cell r="H22">
            <v>10.8</v>
          </cell>
          <cell r="I22" t="str">
            <v>SE</v>
          </cell>
          <cell r="J22">
            <v>21.6</v>
          </cell>
          <cell r="K22">
            <v>0</v>
          </cell>
        </row>
        <row r="23">
          <cell r="B23">
            <v>27.154166666666669</v>
          </cell>
          <cell r="C23">
            <v>33.1</v>
          </cell>
          <cell r="D23">
            <v>22.6</v>
          </cell>
          <cell r="E23">
            <v>73.333333333333329</v>
          </cell>
          <cell r="F23">
            <v>93</v>
          </cell>
          <cell r="G23">
            <v>45</v>
          </cell>
          <cell r="H23">
            <v>17.28</v>
          </cell>
          <cell r="I23" t="str">
            <v>SE</v>
          </cell>
          <cell r="J23">
            <v>34.56</v>
          </cell>
          <cell r="K23">
            <v>0</v>
          </cell>
        </row>
        <row r="24">
          <cell r="B24">
            <v>26.037499999999998</v>
          </cell>
          <cell r="C24">
            <v>33.799999999999997</v>
          </cell>
          <cell r="D24">
            <v>22.7</v>
          </cell>
          <cell r="E24">
            <v>76.75</v>
          </cell>
          <cell r="F24">
            <v>92</v>
          </cell>
          <cell r="G24">
            <v>47</v>
          </cell>
          <cell r="H24">
            <v>20.88</v>
          </cell>
          <cell r="I24" t="str">
            <v>NE</v>
          </cell>
          <cell r="J24">
            <v>34.56</v>
          </cell>
          <cell r="K24">
            <v>0</v>
          </cell>
        </row>
        <row r="25">
          <cell r="B25">
            <v>24.333333333333339</v>
          </cell>
          <cell r="C25">
            <v>29.2</v>
          </cell>
          <cell r="D25">
            <v>21</v>
          </cell>
          <cell r="E25">
            <v>85.458333333333329</v>
          </cell>
          <cell r="F25">
            <v>95</v>
          </cell>
          <cell r="G25">
            <v>68</v>
          </cell>
          <cell r="H25">
            <v>26.64</v>
          </cell>
          <cell r="I25" t="str">
            <v>NE</v>
          </cell>
          <cell r="J25">
            <v>52.92</v>
          </cell>
          <cell r="K25">
            <v>0</v>
          </cell>
        </row>
        <row r="26">
          <cell r="B26">
            <v>23.995833333333334</v>
          </cell>
          <cell r="C26">
            <v>28.6</v>
          </cell>
          <cell r="D26">
            <v>21.6</v>
          </cell>
          <cell r="E26">
            <v>86.708333333333329</v>
          </cell>
          <cell r="F26">
            <v>96</v>
          </cell>
          <cell r="G26">
            <v>73</v>
          </cell>
          <cell r="H26">
            <v>19.079999999999998</v>
          </cell>
          <cell r="I26" t="str">
            <v>NE</v>
          </cell>
          <cell r="J26">
            <v>48.6</v>
          </cell>
          <cell r="K26">
            <v>0</v>
          </cell>
        </row>
        <row r="27">
          <cell r="B27">
            <v>25.054166666666664</v>
          </cell>
          <cell r="C27">
            <v>31.1</v>
          </cell>
          <cell r="D27">
            <v>21.8</v>
          </cell>
          <cell r="E27">
            <v>83.208333333333329</v>
          </cell>
          <cell r="F27">
            <v>96</v>
          </cell>
          <cell r="G27">
            <v>55</v>
          </cell>
          <cell r="H27">
            <v>20.16</v>
          </cell>
          <cell r="I27" t="str">
            <v>NO</v>
          </cell>
          <cell r="J27">
            <v>32.4</v>
          </cell>
          <cell r="K27">
            <v>0</v>
          </cell>
        </row>
        <row r="28">
          <cell r="B28">
            <v>23.904166666666665</v>
          </cell>
          <cell r="C28">
            <v>27.6</v>
          </cell>
          <cell r="D28">
            <v>22</v>
          </cell>
          <cell r="E28">
            <v>89.583333333333329</v>
          </cell>
          <cell r="F28">
            <v>97</v>
          </cell>
          <cell r="G28">
            <v>75</v>
          </cell>
          <cell r="H28">
            <v>15.840000000000002</v>
          </cell>
          <cell r="I28" t="str">
            <v>O</v>
          </cell>
          <cell r="J28">
            <v>30.240000000000002</v>
          </cell>
          <cell r="K28">
            <v>0</v>
          </cell>
        </row>
        <row r="29">
          <cell r="B29">
            <v>25.516666666666666</v>
          </cell>
          <cell r="C29">
            <v>31</v>
          </cell>
          <cell r="D29">
            <v>22.7</v>
          </cell>
          <cell r="E29">
            <v>80.291666666666671</v>
          </cell>
          <cell r="F29">
            <v>95</v>
          </cell>
          <cell r="G29">
            <v>47</v>
          </cell>
          <cell r="H29">
            <v>12.6</v>
          </cell>
          <cell r="I29" t="str">
            <v>NE</v>
          </cell>
          <cell r="J29">
            <v>23.040000000000003</v>
          </cell>
          <cell r="K29">
            <v>0</v>
          </cell>
        </row>
        <row r="30">
          <cell r="B30">
            <v>27.458333333333332</v>
          </cell>
          <cell r="C30">
            <v>33.5</v>
          </cell>
          <cell r="D30">
            <v>23.6</v>
          </cell>
          <cell r="E30">
            <v>72.5</v>
          </cell>
          <cell r="F30">
            <v>93</v>
          </cell>
          <cell r="G30">
            <v>41</v>
          </cell>
          <cell r="H30">
            <v>13.68</v>
          </cell>
          <cell r="I30" t="str">
            <v>NE</v>
          </cell>
          <cell r="J30">
            <v>27</v>
          </cell>
          <cell r="K30">
            <v>0</v>
          </cell>
        </row>
        <row r="31">
          <cell r="B31">
            <v>27.025000000000002</v>
          </cell>
          <cell r="C31">
            <v>34.299999999999997</v>
          </cell>
          <cell r="D31">
            <v>22.3</v>
          </cell>
          <cell r="E31">
            <v>71.166666666666671</v>
          </cell>
          <cell r="F31">
            <v>90</v>
          </cell>
          <cell r="G31">
            <v>37</v>
          </cell>
          <cell r="H31">
            <v>12.24</v>
          </cell>
          <cell r="I31" t="str">
            <v>NE</v>
          </cell>
          <cell r="J31">
            <v>23.759999999999998</v>
          </cell>
          <cell r="K31">
            <v>0</v>
          </cell>
        </row>
        <row r="32">
          <cell r="B32">
            <v>26.8125</v>
          </cell>
          <cell r="C32">
            <v>33.200000000000003</v>
          </cell>
          <cell r="D32">
            <v>22.2</v>
          </cell>
          <cell r="E32">
            <v>70.708333333333329</v>
          </cell>
          <cell r="F32">
            <v>88</v>
          </cell>
          <cell r="G32">
            <v>43</v>
          </cell>
          <cell r="H32">
            <v>22.32</v>
          </cell>
          <cell r="I32" t="str">
            <v>L</v>
          </cell>
          <cell r="J32">
            <v>47.16</v>
          </cell>
          <cell r="K32">
            <v>0</v>
          </cell>
        </row>
        <row r="33">
          <cell r="B33">
            <v>25.295833333333331</v>
          </cell>
          <cell r="C33">
            <v>29.4</v>
          </cell>
          <cell r="D33">
            <v>22.9</v>
          </cell>
          <cell r="E33">
            <v>78.541666666666671</v>
          </cell>
          <cell r="F33">
            <v>90</v>
          </cell>
          <cell r="G33">
            <v>60</v>
          </cell>
          <cell r="H33">
            <v>28.8</v>
          </cell>
          <cell r="I33" t="str">
            <v>N</v>
          </cell>
          <cell r="J33">
            <v>45.72</v>
          </cell>
          <cell r="K33">
            <v>0</v>
          </cell>
        </row>
        <row r="34">
          <cell r="B34">
            <v>26.279166666666665</v>
          </cell>
          <cell r="C34">
            <v>31.7</v>
          </cell>
          <cell r="D34">
            <v>22.7</v>
          </cell>
          <cell r="E34">
            <v>73.291666666666671</v>
          </cell>
          <cell r="F34">
            <v>90</v>
          </cell>
          <cell r="G34">
            <v>49</v>
          </cell>
          <cell r="H34">
            <v>19.8</v>
          </cell>
          <cell r="I34" t="str">
            <v>NE</v>
          </cell>
          <cell r="J34">
            <v>45.72</v>
          </cell>
          <cell r="K34">
            <v>0</v>
          </cell>
        </row>
        <row r="35">
          <cell r="B35">
            <v>26.362500000000001</v>
          </cell>
          <cell r="C35">
            <v>32.700000000000003</v>
          </cell>
          <cell r="D35">
            <v>22</v>
          </cell>
          <cell r="E35">
            <v>74.25</v>
          </cell>
          <cell r="F35">
            <v>95</v>
          </cell>
          <cell r="G35">
            <v>46</v>
          </cell>
          <cell r="H35">
            <v>13.32</v>
          </cell>
          <cell r="I35" t="str">
            <v>N</v>
          </cell>
          <cell r="J35">
            <v>27.36</v>
          </cell>
          <cell r="K35">
            <v>0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25.329166666666669</v>
          </cell>
          <cell r="C5">
            <v>31.1</v>
          </cell>
          <cell r="D5">
            <v>21.4</v>
          </cell>
          <cell r="E5">
            <v>77.541666666666671</v>
          </cell>
          <cell r="F5">
            <v>93</v>
          </cell>
          <cell r="G5">
            <v>58</v>
          </cell>
          <cell r="H5">
            <v>15.48</v>
          </cell>
          <cell r="I5" t="str">
            <v>O</v>
          </cell>
          <cell r="J5">
            <v>32.76</v>
          </cell>
          <cell r="K5">
            <v>0</v>
          </cell>
        </row>
        <row r="6">
          <cell r="B6">
            <v>25.462500000000002</v>
          </cell>
          <cell r="C6">
            <v>30.8</v>
          </cell>
          <cell r="D6">
            <v>21.4</v>
          </cell>
          <cell r="E6">
            <v>71.25</v>
          </cell>
          <cell r="F6">
            <v>90</v>
          </cell>
          <cell r="G6">
            <v>45</v>
          </cell>
          <cell r="H6">
            <v>17.64</v>
          </cell>
          <cell r="I6" t="str">
            <v>O</v>
          </cell>
          <cell r="J6">
            <v>37.440000000000005</v>
          </cell>
          <cell r="K6">
            <v>0</v>
          </cell>
        </row>
        <row r="7">
          <cell r="B7">
            <v>24.316666666666666</v>
          </cell>
          <cell r="C7">
            <v>30.5</v>
          </cell>
          <cell r="D7">
            <v>20.6</v>
          </cell>
          <cell r="E7">
            <v>80.75</v>
          </cell>
          <cell r="F7">
            <v>97</v>
          </cell>
          <cell r="G7">
            <v>57</v>
          </cell>
          <cell r="H7">
            <v>13.68</v>
          </cell>
          <cell r="I7" t="str">
            <v>SO</v>
          </cell>
          <cell r="J7">
            <v>35.28</v>
          </cell>
          <cell r="K7">
            <v>6.6</v>
          </cell>
        </row>
        <row r="8">
          <cell r="B8">
            <v>23.008333333333336</v>
          </cell>
          <cell r="C8">
            <v>29.2</v>
          </cell>
          <cell r="D8">
            <v>19.3</v>
          </cell>
          <cell r="E8">
            <v>87.958333333333329</v>
          </cell>
          <cell r="F8">
            <v>99</v>
          </cell>
          <cell r="G8">
            <v>64</v>
          </cell>
          <cell r="H8">
            <v>20.88</v>
          </cell>
          <cell r="I8" t="str">
            <v>L</v>
          </cell>
          <cell r="J8">
            <v>48.24</v>
          </cell>
          <cell r="K8">
            <v>8.7999999999999989</v>
          </cell>
        </row>
        <row r="9">
          <cell r="B9">
            <v>25.508333333333329</v>
          </cell>
          <cell r="C9">
            <v>32</v>
          </cell>
          <cell r="D9">
            <v>19.2</v>
          </cell>
          <cell r="E9">
            <v>73.166666666666671</v>
          </cell>
          <cell r="F9">
            <v>95</v>
          </cell>
          <cell r="G9">
            <v>44</v>
          </cell>
          <cell r="H9">
            <v>11.879999999999999</v>
          </cell>
          <cell r="I9" t="str">
            <v>NE</v>
          </cell>
          <cell r="J9">
            <v>21.6</v>
          </cell>
          <cell r="K9">
            <v>0</v>
          </cell>
        </row>
        <row r="10">
          <cell r="B10">
            <v>26.670833333333331</v>
          </cell>
          <cell r="C10">
            <v>32.700000000000003</v>
          </cell>
          <cell r="D10">
            <v>20.9</v>
          </cell>
          <cell r="E10">
            <v>70.333333333333329</v>
          </cell>
          <cell r="F10">
            <v>92</v>
          </cell>
          <cell r="G10">
            <v>52</v>
          </cell>
          <cell r="H10">
            <v>17.28</v>
          </cell>
          <cell r="I10" t="str">
            <v>N</v>
          </cell>
          <cell r="J10">
            <v>35.64</v>
          </cell>
          <cell r="K10">
            <v>0</v>
          </cell>
        </row>
        <row r="11">
          <cell r="B11">
            <v>22.454166666666669</v>
          </cell>
          <cell r="C11">
            <v>27.4</v>
          </cell>
          <cell r="D11">
            <v>19.8</v>
          </cell>
          <cell r="E11">
            <v>87.916666666666671</v>
          </cell>
          <cell r="F11">
            <v>99</v>
          </cell>
          <cell r="G11">
            <v>64</v>
          </cell>
          <cell r="H11">
            <v>25.92</v>
          </cell>
          <cell r="I11" t="str">
            <v>L</v>
          </cell>
          <cell r="J11">
            <v>39.96</v>
          </cell>
          <cell r="K11">
            <v>64.399999999999991</v>
          </cell>
        </row>
        <row r="12">
          <cell r="B12">
            <v>23.9375</v>
          </cell>
          <cell r="C12">
            <v>29.8</v>
          </cell>
          <cell r="D12">
            <v>20.399999999999999</v>
          </cell>
          <cell r="E12">
            <v>83.166666666666671</v>
          </cell>
          <cell r="F12">
            <v>94</v>
          </cell>
          <cell r="G12">
            <v>65</v>
          </cell>
          <cell r="H12">
            <v>15.48</v>
          </cell>
          <cell r="I12" t="str">
            <v>N</v>
          </cell>
          <cell r="J12">
            <v>30.96</v>
          </cell>
          <cell r="K12">
            <v>0</v>
          </cell>
        </row>
        <row r="13">
          <cell r="B13">
            <v>26.350000000000009</v>
          </cell>
          <cell r="C13">
            <v>32.200000000000003</v>
          </cell>
          <cell r="D13">
            <v>22.8</v>
          </cell>
          <cell r="E13">
            <v>77.166666666666671</v>
          </cell>
          <cell r="F13">
            <v>92</v>
          </cell>
          <cell r="G13">
            <v>53</v>
          </cell>
          <cell r="H13">
            <v>18.36</v>
          </cell>
          <cell r="I13" t="str">
            <v>N</v>
          </cell>
          <cell r="J13">
            <v>34.92</v>
          </cell>
          <cell r="K13">
            <v>0</v>
          </cell>
        </row>
        <row r="14">
          <cell r="B14">
            <v>27.837500000000002</v>
          </cell>
          <cell r="C14">
            <v>33.9</v>
          </cell>
          <cell r="D14">
            <v>23.8</v>
          </cell>
          <cell r="E14">
            <v>73.125</v>
          </cell>
          <cell r="F14">
            <v>88</v>
          </cell>
          <cell r="G14">
            <v>51</v>
          </cell>
          <cell r="H14">
            <v>18.720000000000002</v>
          </cell>
          <cell r="I14" t="str">
            <v>N</v>
          </cell>
          <cell r="J14">
            <v>39.24</v>
          </cell>
          <cell r="K14">
            <v>0</v>
          </cell>
        </row>
        <row r="15">
          <cell r="B15">
            <v>27.92916666666666</v>
          </cell>
          <cell r="C15">
            <v>32.9</v>
          </cell>
          <cell r="D15">
            <v>25.4</v>
          </cell>
          <cell r="E15">
            <v>70.583333333333329</v>
          </cell>
          <cell r="F15">
            <v>94</v>
          </cell>
          <cell r="G15">
            <v>53</v>
          </cell>
          <cell r="H15">
            <v>19.079999999999998</v>
          </cell>
          <cell r="I15" t="str">
            <v>NO</v>
          </cell>
          <cell r="J15">
            <v>39.24</v>
          </cell>
          <cell r="K15">
            <v>0</v>
          </cell>
        </row>
        <row r="16">
          <cell r="B16">
            <v>26.254166666666666</v>
          </cell>
          <cell r="C16">
            <v>33.1</v>
          </cell>
          <cell r="D16">
            <v>23.2</v>
          </cell>
          <cell r="E16">
            <v>82.625</v>
          </cell>
          <cell r="F16">
            <v>95</v>
          </cell>
          <cell r="G16">
            <v>57</v>
          </cell>
          <cell r="H16">
            <v>15.48</v>
          </cell>
          <cell r="I16" t="str">
            <v>N</v>
          </cell>
          <cell r="J16">
            <v>55.440000000000005</v>
          </cell>
          <cell r="K16">
            <v>22.799999999999997</v>
          </cell>
        </row>
        <row r="17">
          <cell r="B17">
            <v>24.729166666666668</v>
          </cell>
          <cell r="C17">
            <v>30.1</v>
          </cell>
          <cell r="D17">
            <v>21.7</v>
          </cell>
          <cell r="E17">
            <v>86.625</v>
          </cell>
          <cell r="F17">
            <v>97</v>
          </cell>
          <cell r="G17">
            <v>64</v>
          </cell>
          <cell r="H17">
            <v>15.840000000000002</v>
          </cell>
          <cell r="I17" t="str">
            <v>NE</v>
          </cell>
          <cell r="J17">
            <v>47.16</v>
          </cell>
          <cell r="K17">
            <v>3.6</v>
          </cell>
        </row>
        <row r="18">
          <cell r="B18">
            <v>24.729166666666671</v>
          </cell>
          <cell r="C18">
            <v>31.9</v>
          </cell>
          <cell r="D18">
            <v>21</v>
          </cell>
          <cell r="E18">
            <v>87.125</v>
          </cell>
          <cell r="F18">
            <v>98</v>
          </cell>
          <cell r="G18">
            <v>56</v>
          </cell>
          <cell r="H18">
            <v>12.96</v>
          </cell>
          <cell r="I18" t="str">
            <v>NE</v>
          </cell>
          <cell r="J18">
            <v>36.72</v>
          </cell>
          <cell r="K18">
            <v>20</v>
          </cell>
        </row>
        <row r="19">
          <cell r="B19">
            <v>27.166666666666668</v>
          </cell>
          <cell r="C19">
            <v>35.200000000000003</v>
          </cell>
          <cell r="D19">
            <v>21.9</v>
          </cell>
          <cell r="E19">
            <v>76.166666666666671</v>
          </cell>
          <cell r="F19">
            <v>98</v>
          </cell>
          <cell r="G19">
            <v>45</v>
          </cell>
          <cell r="H19">
            <v>16.920000000000002</v>
          </cell>
          <cell r="I19" t="str">
            <v>NE</v>
          </cell>
          <cell r="J19">
            <v>32.4</v>
          </cell>
          <cell r="K19">
            <v>0</v>
          </cell>
        </row>
        <row r="20">
          <cell r="B20">
            <v>28.170833333333331</v>
          </cell>
          <cell r="C20">
            <v>33.6</v>
          </cell>
          <cell r="D20">
            <v>23.9</v>
          </cell>
          <cell r="E20">
            <v>69.958333333333329</v>
          </cell>
          <cell r="F20">
            <v>91</v>
          </cell>
          <cell r="G20">
            <v>52</v>
          </cell>
          <cell r="H20">
            <v>18.36</v>
          </cell>
          <cell r="I20" t="str">
            <v>N</v>
          </cell>
          <cell r="J20">
            <v>37.080000000000005</v>
          </cell>
          <cell r="K20">
            <v>0</v>
          </cell>
        </row>
        <row r="21">
          <cell r="B21">
            <v>25.775000000000002</v>
          </cell>
          <cell r="C21">
            <v>32.799999999999997</v>
          </cell>
          <cell r="D21">
            <v>20.9</v>
          </cell>
          <cell r="E21">
            <v>79.875</v>
          </cell>
          <cell r="F21">
            <v>96</v>
          </cell>
          <cell r="G21">
            <v>52</v>
          </cell>
          <cell r="H21">
            <v>15.120000000000001</v>
          </cell>
          <cell r="I21" t="str">
            <v>N</v>
          </cell>
          <cell r="J21">
            <v>21.6</v>
          </cell>
          <cell r="K21">
            <v>0</v>
          </cell>
        </row>
        <row r="22">
          <cell r="B22">
            <v>25.0625</v>
          </cell>
          <cell r="C22">
            <v>30.1</v>
          </cell>
          <cell r="D22">
            <v>21.9</v>
          </cell>
          <cell r="E22">
            <v>85.75</v>
          </cell>
          <cell r="F22">
            <v>98</v>
          </cell>
          <cell r="G22">
            <v>66</v>
          </cell>
          <cell r="H22">
            <v>19.440000000000001</v>
          </cell>
          <cell r="I22" t="str">
            <v>L</v>
          </cell>
          <cell r="J22">
            <v>33.840000000000003</v>
          </cell>
          <cell r="K22">
            <v>0</v>
          </cell>
        </row>
        <row r="23">
          <cell r="B23">
            <v>25.912499999999998</v>
          </cell>
          <cell r="C23">
            <v>32.700000000000003</v>
          </cell>
          <cell r="D23">
            <v>21.7</v>
          </cell>
          <cell r="E23">
            <v>76.666666666666671</v>
          </cell>
          <cell r="F23">
            <v>90</v>
          </cell>
          <cell r="G23">
            <v>46</v>
          </cell>
          <cell r="H23">
            <v>16.559999999999999</v>
          </cell>
          <cell r="I23" t="str">
            <v>NE</v>
          </cell>
          <cell r="J23">
            <v>28.44</v>
          </cell>
          <cell r="K23">
            <v>0</v>
          </cell>
        </row>
        <row r="24">
          <cell r="B24">
            <v>26.737500000000008</v>
          </cell>
          <cell r="C24">
            <v>34</v>
          </cell>
          <cell r="D24">
            <v>21.9</v>
          </cell>
          <cell r="E24">
            <v>69.125</v>
          </cell>
          <cell r="F24">
            <v>82</v>
          </cell>
          <cell r="G24">
            <v>44</v>
          </cell>
          <cell r="H24">
            <v>13.68</v>
          </cell>
          <cell r="I24" t="str">
            <v>NE</v>
          </cell>
          <cell r="J24">
            <v>26.64</v>
          </cell>
          <cell r="K24">
            <v>0</v>
          </cell>
        </row>
        <row r="25">
          <cell r="B25">
            <v>26.845833333333335</v>
          </cell>
          <cell r="C25">
            <v>33.700000000000003</v>
          </cell>
          <cell r="D25">
            <v>22</v>
          </cell>
          <cell r="E25">
            <v>70.541666666666671</v>
          </cell>
          <cell r="F25">
            <v>88</v>
          </cell>
          <cell r="G25">
            <v>51</v>
          </cell>
          <cell r="H25">
            <v>16.2</v>
          </cell>
          <cell r="I25" t="str">
            <v>NE</v>
          </cell>
          <cell r="J25">
            <v>33.480000000000004</v>
          </cell>
          <cell r="K25">
            <v>0</v>
          </cell>
        </row>
        <row r="26">
          <cell r="B26">
            <v>23.704166666666666</v>
          </cell>
          <cell r="C26">
            <v>28.5</v>
          </cell>
          <cell r="D26">
            <v>21</v>
          </cell>
          <cell r="E26">
            <v>88.458333333333329</v>
          </cell>
          <cell r="F26">
            <v>98</v>
          </cell>
          <cell r="G26">
            <v>69</v>
          </cell>
          <cell r="H26">
            <v>19.8</v>
          </cell>
          <cell r="I26" t="str">
            <v>O</v>
          </cell>
          <cell r="J26">
            <v>38.159999999999997</v>
          </cell>
          <cell r="K26">
            <v>14.8</v>
          </cell>
        </row>
        <row r="27">
          <cell r="B27">
            <v>21.454166666666662</v>
          </cell>
          <cell r="C27">
            <v>22.6</v>
          </cell>
          <cell r="D27">
            <v>19.7</v>
          </cell>
          <cell r="E27">
            <v>96.625</v>
          </cell>
          <cell r="F27">
            <v>99</v>
          </cell>
          <cell r="G27">
            <v>90</v>
          </cell>
          <cell r="H27">
            <v>21.240000000000002</v>
          </cell>
          <cell r="I27" t="str">
            <v>L</v>
          </cell>
          <cell r="J27">
            <v>34.200000000000003</v>
          </cell>
          <cell r="K27">
            <v>2</v>
          </cell>
        </row>
        <row r="28">
          <cell r="B28">
            <v>22.924999999999997</v>
          </cell>
          <cell r="C28">
            <v>30.2</v>
          </cell>
          <cell r="D28">
            <v>18.8</v>
          </cell>
          <cell r="E28">
            <v>82.291666666666671</v>
          </cell>
          <cell r="F28">
            <v>98</v>
          </cell>
          <cell r="G28">
            <v>52</v>
          </cell>
          <cell r="H28">
            <v>18.36</v>
          </cell>
          <cell r="I28" t="str">
            <v>SE</v>
          </cell>
          <cell r="J28">
            <v>32.4</v>
          </cell>
          <cell r="K28">
            <v>0</v>
          </cell>
        </row>
        <row r="29">
          <cell r="B29">
            <v>24.887500000000003</v>
          </cell>
          <cell r="C29">
            <v>31.6</v>
          </cell>
          <cell r="D29">
            <v>19.399999999999999</v>
          </cell>
          <cell r="E29">
            <v>66.166666666666671</v>
          </cell>
          <cell r="F29">
            <v>87</v>
          </cell>
          <cell r="G29">
            <v>41</v>
          </cell>
          <cell r="H29">
            <v>12.24</v>
          </cell>
          <cell r="I29" t="str">
            <v>SE</v>
          </cell>
          <cell r="J29">
            <v>23.400000000000002</v>
          </cell>
          <cell r="K29">
            <v>0</v>
          </cell>
        </row>
        <row r="30">
          <cell r="B30">
            <v>26.616666666666664</v>
          </cell>
          <cell r="C30">
            <v>33.4</v>
          </cell>
          <cell r="D30">
            <v>21.3</v>
          </cell>
          <cell r="E30">
            <v>60.636363636363633</v>
          </cell>
          <cell r="F30">
            <v>73</v>
          </cell>
          <cell r="G30">
            <v>38</v>
          </cell>
          <cell r="H30">
            <v>14.76</v>
          </cell>
          <cell r="I30" t="str">
            <v>S</v>
          </cell>
          <cell r="J30">
            <v>26.28</v>
          </cell>
          <cell r="K30">
            <v>0</v>
          </cell>
        </row>
        <row r="31">
          <cell r="B31">
            <v>26.95</v>
          </cell>
          <cell r="C31">
            <v>33.299999999999997</v>
          </cell>
          <cell r="D31">
            <v>22.1</v>
          </cell>
          <cell r="E31">
            <v>62.833333333333336</v>
          </cell>
          <cell r="F31">
            <v>81</v>
          </cell>
          <cell r="G31">
            <v>40</v>
          </cell>
          <cell r="H31">
            <v>11.520000000000001</v>
          </cell>
          <cell r="I31" t="str">
            <v>NE</v>
          </cell>
          <cell r="J31">
            <v>30.240000000000002</v>
          </cell>
          <cell r="K31">
            <v>0</v>
          </cell>
        </row>
        <row r="32">
          <cell r="B32">
            <v>28.062499999999989</v>
          </cell>
          <cell r="C32">
            <v>35.200000000000003</v>
          </cell>
          <cell r="D32">
            <v>23.4</v>
          </cell>
          <cell r="E32">
            <v>60.125</v>
          </cell>
          <cell r="F32">
            <v>78</v>
          </cell>
          <cell r="G32">
            <v>36</v>
          </cell>
          <cell r="H32">
            <v>16.559999999999999</v>
          </cell>
          <cell r="I32" t="str">
            <v>NE</v>
          </cell>
          <cell r="J32">
            <v>29.16</v>
          </cell>
          <cell r="K32">
            <v>0</v>
          </cell>
        </row>
        <row r="33">
          <cell r="B33">
            <v>25.045833333333334</v>
          </cell>
          <cell r="C33">
            <v>30.3</v>
          </cell>
          <cell r="D33">
            <v>19.5</v>
          </cell>
          <cell r="E33">
            <v>76.708333333333329</v>
          </cell>
          <cell r="F33">
            <v>98</v>
          </cell>
          <cell r="G33">
            <v>62</v>
          </cell>
          <cell r="H33">
            <v>16.920000000000002</v>
          </cell>
          <cell r="I33" t="str">
            <v>NO</v>
          </cell>
          <cell r="J33">
            <v>51.84</v>
          </cell>
          <cell r="K33">
            <v>33.400000000000006</v>
          </cell>
        </row>
        <row r="34">
          <cell r="B34">
            <v>21.570833333333329</v>
          </cell>
          <cell r="C34">
            <v>24.6</v>
          </cell>
          <cell r="D34">
            <v>18.7</v>
          </cell>
          <cell r="E34">
            <v>91.541666666666671</v>
          </cell>
          <cell r="F34">
            <v>99</v>
          </cell>
          <cell r="G34">
            <v>77</v>
          </cell>
          <cell r="H34">
            <v>20.52</v>
          </cell>
          <cell r="I34" t="str">
            <v>N</v>
          </cell>
          <cell r="J34">
            <v>48.24</v>
          </cell>
          <cell r="K34">
            <v>25.799999999999997</v>
          </cell>
        </row>
        <row r="35">
          <cell r="B35">
            <v>22.625</v>
          </cell>
          <cell r="C35">
            <v>28.2</v>
          </cell>
          <cell r="D35">
            <v>20.2</v>
          </cell>
          <cell r="E35">
            <v>88.291666666666671</v>
          </cell>
          <cell r="F35">
            <v>98</v>
          </cell>
          <cell r="G35">
            <v>67</v>
          </cell>
          <cell r="H35">
            <v>9.3600000000000012</v>
          </cell>
          <cell r="I35" t="str">
            <v>O</v>
          </cell>
          <cell r="J35">
            <v>23.759999999999998</v>
          </cell>
          <cell r="K35">
            <v>0.8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28.483333333333334</v>
          </cell>
          <cell r="C5">
            <v>36.5</v>
          </cell>
          <cell r="D5">
            <v>22.4</v>
          </cell>
          <cell r="E5">
            <v>63.083333333333336</v>
          </cell>
          <cell r="F5">
            <v>100</v>
          </cell>
          <cell r="G5">
            <v>31</v>
          </cell>
          <cell r="H5">
            <v>14.76</v>
          </cell>
          <cell r="I5" t="str">
            <v>O</v>
          </cell>
          <cell r="J5">
            <v>37.080000000000005</v>
          </cell>
          <cell r="K5">
            <v>0</v>
          </cell>
        </row>
        <row r="6">
          <cell r="B6">
            <v>28.629166666666674</v>
          </cell>
          <cell r="C6">
            <v>36</v>
          </cell>
          <cell r="D6">
            <v>23.4</v>
          </cell>
          <cell r="E6">
            <v>64.916666666666671</v>
          </cell>
          <cell r="F6">
            <v>100</v>
          </cell>
          <cell r="G6">
            <v>24</v>
          </cell>
          <cell r="H6">
            <v>16.2</v>
          </cell>
          <cell r="I6" t="str">
            <v>O</v>
          </cell>
          <cell r="J6">
            <v>37.800000000000004</v>
          </cell>
          <cell r="K6">
            <v>2</v>
          </cell>
        </row>
        <row r="7">
          <cell r="B7">
            <v>26.262499999999999</v>
          </cell>
          <cell r="C7">
            <v>32</v>
          </cell>
          <cell r="D7">
            <v>23.3</v>
          </cell>
          <cell r="E7">
            <v>77.75</v>
          </cell>
          <cell r="F7">
            <v>100</v>
          </cell>
          <cell r="G7">
            <v>57</v>
          </cell>
          <cell r="H7">
            <v>23.040000000000003</v>
          </cell>
          <cell r="I7" t="str">
            <v>SE</v>
          </cell>
          <cell r="J7">
            <v>35.28</v>
          </cell>
          <cell r="K7">
            <v>0</v>
          </cell>
        </row>
        <row r="8">
          <cell r="B8">
            <v>25.845833333333331</v>
          </cell>
          <cell r="C8">
            <v>32.799999999999997</v>
          </cell>
          <cell r="D8">
            <v>22.7</v>
          </cell>
          <cell r="E8">
            <v>76.652173913043484</v>
          </cell>
          <cell r="F8">
            <v>100</v>
          </cell>
          <cell r="G8">
            <v>46</v>
          </cell>
          <cell r="H8">
            <v>18.36</v>
          </cell>
          <cell r="I8" t="str">
            <v>L</v>
          </cell>
          <cell r="J8">
            <v>44.28</v>
          </cell>
          <cell r="K8">
            <v>3.4</v>
          </cell>
        </row>
        <row r="9">
          <cell r="B9">
            <v>24.558333333333326</v>
          </cell>
          <cell r="C9">
            <v>31.6</v>
          </cell>
          <cell r="D9">
            <v>19.899999999999999</v>
          </cell>
          <cell r="E9">
            <v>82.941176470588232</v>
          </cell>
          <cell r="F9">
            <v>100</v>
          </cell>
          <cell r="G9">
            <v>54</v>
          </cell>
          <cell r="H9">
            <v>18.36</v>
          </cell>
          <cell r="I9" t="str">
            <v>L</v>
          </cell>
          <cell r="J9">
            <v>51.12</v>
          </cell>
          <cell r="K9">
            <v>34.200000000000003</v>
          </cell>
        </row>
        <row r="10">
          <cell r="B10">
            <v>26.3</v>
          </cell>
          <cell r="C10">
            <v>35.200000000000003</v>
          </cell>
          <cell r="D10">
            <v>21.6</v>
          </cell>
          <cell r="E10">
            <v>67.599999999999994</v>
          </cell>
          <cell r="F10">
            <v>100</v>
          </cell>
          <cell r="G10">
            <v>33</v>
          </cell>
          <cell r="H10">
            <v>21.6</v>
          </cell>
          <cell r="I10" t="str">
            <v>NE</v>
          </cell>
          <cell r="J10">
            <v>50.4</v>
          </cell>
          <cell r="K10">
            <v>0.4</v>
          </cell>
        </row>
        <row r="11">
          <cell r="B11">
            <v>24.395833333333339</v>
          </cell>
          <cell r="C11">
            <v>28.5</v>
          </cell>
          <cell r="D11">
            <v>22.9</v>
          </cell>
          <cell r="E11">
            <v>94.5625</v>
          </cell>
          <cell r="F11">
            <v>100</v>
          </cell>
          <cell r="G11">
            <v>71</v>
          </cell>
          <cell r="H11">
            <v>22.32</v>
          </cell>
          <cell r="I11" t="str">
            <v>N</v>
          </cell>
          <cell r="J11">
            <v>44.28</v>
          </cell>
          <cell r="K11">
            <v>8.4</v>
          </cell>
        </row>
        <row r="12">
          <cell r="B12">
            <v>26.212499999999995</v>
          </cell>
          <cell r="C12">
            <v>33.6</v>
          </cell>
          <cell r="D12">
            <v>22.6</v>
          </cell>
          <cell r="E12">
            <v>62.111111111111114</v>
          </cell>
          <cell r="F12">
            <v>100</v>
          </cell>
          <cell r="G12">
            <v>47</v>
          </cell>
          <cell r="H12">
            <v>14.4</v>
          </cell>
          <cell r="I12" t="str">
            <v>NO</v>
          </cell>
          <cell r="J12">
            <v>56.88</v>
          </cell>
          <cell r="K12">
            <v>5.6000000000000005</v>
          </cell>
        </row>
        <row r="13">
          <cell r="B13">
            <v>26.829166666666676</v>
          </cell>
          <cell r="C13">
            <v>32.700000000000003</v>
          </cell>
          <cell r="D13">
            <v>23.7</v>
          </cell>
          <cell r="E13">
            <v>69.92307692307692</v>
          </cell>
          <cell r="F13">
            <v>100</v>
          </cell>
          <cell r="G13">
            <v>49</v>
          </cell>
          <cell r="H13">
            <v>22.68</v>
          </cell>
          <cell r="I13" t="str">
            <v>NO</v>
          </cell>
          <cell r="J13">
            <v>45.36</v>
          </cell>
          <cell r="K13">
            <v>1</v>
          </cell>
        </row>
        <row r="14">
          <cell r="B14">
            <v>26.670833333333334</v>
          </cell>
          <cell r="C14">
            <v>34</v>
          </cell>
          <cell r="D14">
            <v>22.5</v>
          </cell>
          <cell r="E14">
            <v>69.714285714285708</v>
          </cell>
          <cell r="F14">
            <v>100</v>
          </cell>
          <cell r="G14">
            <v>47</v>
          </cell>
          <cell r="H14">
            <v>16.920000000000002</v>
          </cell>
          <cell r="I14" t="str">
            <v>NE</v>
          </cell>
          <cell r="J14">
            <v>27</v>
          </cell>
          <cell r="K14">
            <v>1</v>
          </cell>
        </row>
        <row r="15">
          <cell r="B15">
            <v>28.295833333333338</v>
          </cell>
          <cell r="C15">
            <v>35.9</v>
          </cell>
          <cell r="D15">
            <v>23.8</v>
          </cell>
          <cell r="E15">
            <v>72</v>
          </cell>
          <cell r="F15">
            <v>100</v>
          </cell>
          <cell r="G15">
            <v>44</v>
          </cell>
          <cell r="H15">
            <v>14.04</v>
          </cell>
          <cell r="I15" t="str">
            <v>NO</v>
          </cell>
          <cell r="J15">
            <v>44.28</v>
          </cell>
          <cell r="K15">
            <v>23.4</v>
          </cell>
        </row>
        <row r="16">
          <cell r="B16">
            <v>27.491666666666664</v>
          </cell>
          <cell r="C16">
            <v>34.200000000000003</v>
          </cell>
          <cell r="D16">
            <v>24.3</v>
          </cell>
          <cell r="E16">
            <v>69.166666666666671</v>
          </cell>
          <cell r="F16">
            <v>100</v>
          </cell>
          <cell r="G16">
            <v>52</v>
          </cell>
          <cell r="H16">
            <v>12.96</v>
          </cell>
          <cell r="I16" t="str">
            <v>NO</v>
          </cell>
          <cell r="J16">
            <v>37.080000000000005</v>
          </cell>
          <cell r="K16">
            <v>2.2000000000000002</v>
          </cell>
        </row>
        <row r="17">
          <cell r="B17">
            <v>25.337500000000002</v>
          </cell>
          <cell r="C17">
            <v>30.4</v>
          </cell>
          <cell r="D17">
            <v>22.4</v>
          </cell>
          <cell r="E17">
            <v>77</v>
          </cell>
          <cell r="F17">
            <v>100</v>
          </cell>
          <cell r="G17">
            <v>57</v>
          </cell>
          <cell r="H17">
            <v>23.040000000000003</v>
          </cell>
          <cell r="I17" t="str">
            <v>NE</v>
          </cell>
          <cell r="J17">
            <v>47.88</v>
          </cell>
          <cell r="K17">
            <v>78.800000000000011</v>
          </cell>
        </row>
        <row r="18">
          <cell r="B18">
            <v>27.162500000000005</v>
          </cell>
          <cell r="C18">
            <v>33.5</v>
          </cell>
          <cell r="D18">
            <v>22.9</v>
          </cell>
          <cell r="E18">
            <v>67</v>
          </cell>
          <cell r="F18">
            <v>100</v>
          </cell>
          <cell r="G18">
            <v>46</v>
          </cell>
          <cell r="H18">
            <v>14.4</v>
          </cell>
          <cell r="I18" t="str">
            <v>L</v>
          </cell>
          <cell r="J18">
            <v>24.840000000000003</v>
          </cell>
          <cell r="K18">
            <v>0</v>
          </cell>
        </row>
        <row r="19">
          <cell r="B19">
            <v>29.445833333333336</v>
          </cell>
          <cell r="C19">
            <v>35.799999999999997</v>
          </cell>
          <cell r="D19">
            <v>24</v>
          </cell>
          <cell r="E19">
            <v>66.090909090909093</v>
          </cell>
          <cell r="F19">
            <v>100</v>
          </cell>
          <cell r="G19">
            <v>40</v>
          </cell>
          <cell r="H19">
            <v>16.2</v>
          </cell>
          <cell r="I19" t="str">
            <v>L</v>
          </cell>
          <cell r="J19">
            <v>25.2</v>
          </cell>
          <cell r="K19">
            <v>0</v>
          </cell>
        </row>
        <row r="20">
          <cell r="B20">
            <v>30.424999999999997</v>
          </cell>
          <cell r="C20">
            <v>36.700000000000003</v>
          </cell>
          <cell r="D20">
            <v>24.9</v>
          </cell>
          <cell r="E20">
            <v>61.833333333333336</v>
          </cell>
          <cell r="F20">
            <v>100</v>
          </cell>
          <cell r="G20">
            <v>37</v>
          </cell>
          <cell r="H20">
            <v>21.96</v>
          </cell>
          <cell r="I20" t="str">
            <v>L</v>
          </cell>
          <cell r="J20">
            <v>35.28</v>
          </cell>
          <cell r="K20">
            <v>0</v>
          </cell>
        </row>
        <row r="21">
          <cell r="B21">
            <v>27.841666666666665</v>
          </cell>
          <cell r="C21">
            <v>33.5</v>
          </cell>
          <cell r="D21">
            <v>23.6</v>
          </cell>
          <cell r="E21">
            <v>72.791666666666671</v>
          </cell>
          <cell r="F21">
            <v>100</v>
          </cell>
          <cell r="G21">
            <v>46</v>
          </cell>
          <cell r="H21">
            <v>19.079999999999998</v>
          </cell>
          <cell r="I21" t="str">
            <v>L</v>
          </cell>
          <cell r="J21">
            <v>39.24</v>
          </cell>
          <cell r="K21">
            <v>0</v>
          </cell>
        </row>
        <row r="22">
          <cell r="B22">
            <v>26.362500000000001</v>
          </cell>
          <cell r="C22">
            <v>32.6</v>
          </cell>
          <cell r="D22">
            <v>20.8</v>
          </cell>
          <cell r="E22">
            <v>65.75</v>
          </cell>
          <cell r="F22">
            <v>82</v>
          </cell>
          <cell r="G22">
            <v>43</v>
          </cell>
          <cell r="H22">
            <v>23.400000000000002</v>
          </cell>
          <cell r="I22" t="str">
            <v>SE</v>
          </cell>
          <cell r="J22">
            <v>34.92</v>
          </cell>
          <cell r="K22">
            <v>0</v>
          </cell>
        </row>
        <row r="23">
          <cell r="B23">
            <v>27.108333333333331</v>
          </cell>
          <cell r="C23">
            <v>33.4</v>
          </cell>
          <cell r="D23">
            <v>21.6</v>
          </cell>
          <cell r="E23">
            <v>69.583333333333329</v>
          </cell>
          <cell r="F23">
            <v>100</v>
          </cell>
          <cell r="G23">
            <v>32</v>
          </cell>
          <cell r="H23">
            <v>18</v>
          </cell>
          <cell r="I23" t="str">
            <v>SE</v>
          </cell>
          <cell r="J23">
            <v>36.36</v>
          </cell>
          <cell r="K23">
            <v>0</v>
          </cell>
        </row>
        <row r="24">
          <cell r="B24">
            <v>28.079166666666666</v>
          </cell>
          <cell r="C24">
            <v>35</v>
          </cell>
          <cell r="D24">
            <v>23.3</v>
          </cell>
          <cell r="E24">
            <v>65.5</v>
          </cell>
          <cell r="F24">
            <v>97</v>
          </cell>
          <cell r="G24">
            <v>34</v>
          </cell>
          <cell r="H24">
            <v>18.720000000000002</v>
          </cell>
          <cell r="I24" t="str">
            <v>SE</v>
          </cell>
          <cell r="J24">
            <v>29.880000000000003</v>
          </cell>
          <cell r="K24">
            <v>0</v>
          </cell>
        </row>
        <row r="25">
          <cell r="B25">
            <v>28.095833333333331</v>
          </cell>
          <cell r="C25">
            <v>34.299999999999997</v>
          </cell>
          <cell r="D25">
            <v>22.8</v>
          </cell>
          <cell r="E25">
            <v>62.666666666666664</v>
          </cell>
          <cell r="F25">
            <v>85</v>
          </cell>
          <cell r="G25">
            <v>41</v>
          </cell>
          <cell r="H25">
            <v>20.52</v>
          </cell>
          <cell r="I25" t="str">
            <v>SE</v>
          </cell>
          <cell r="J25">
            <v>32.4</v>
          </cell>
          <cell r="K25">
            <v>0</v>
          </cell>
        </row>
        <row r="26">
          <cell r="B26">
            <v>26.991666666666671</v>
          </cell>
          <cell r="C26">
            <v>33.1</v>
          </cell>
          <cell r="D26">
            <v>23</v>
          </cell>
          <cell r="E26">
            <v>67</v>
          </cell>
          <cell r="F26">
            <v>91</v>
          </cell>
          <cell r="G26">
            <v>44</v>
          </cell>
          <cell r="H26">
            <v>19.440000000000001</v>
          </cell>
          <cell r="I26" t="str">
            <v>L</v>
          </cell>
          <cell r="J26">
            <v>29.880000000000003</v>
          </cell>
          <cell r="K26">
            <v>0</v>
          </cell>
        </row>
        <row r="27">
          <cell r="B27">
            <v>23.675000000000001</v>
          </cell>
          <cell r="C27">
            <v>25.9</v>
          </cell>
          <cell r="D27">
            <v>22.1</v>
          </cell>
          <cell r="E27">
            <v>96.111111111111114</v>
          </cell>
          <cell r="F27">
            <v>100</v>
          </cell>
          <cell r="G27">
            <v>87</v>
          </cell>
          <cell r="H27">
            <v>22.68</v>
          </cell>
          <cell r="I27" t="str">
            <v>L</v>
          </cell>
          <cell r="J27">
            <v>38.519999999999996</v>
          </cell>
          <cell r="K27">
            <v>11.599999999999998</v>
          </cell>
        </row>
        <row r="28">
          <cell r="B28">
            <v>25.529166666666669</v>
          </cell>
          <cell r="C28">
            <v>31.4</v>
          </cell>
          <cell r="D28">
            <v>21.8</v>
          </cell>
          <cell r="E28">
            <v>77.5</v>
          </cell>
          <cell r="F28">
            <v>100</v>
          </cell>
          <cell r="G28">
            <v>46</v>
          </cell>
          <cell r="H28">
            <v>19.079999999999998</v>
          </cell>
          <cell r="I28" t="str">
            <v>SE</v>
          </cell>
          <cell r="J28">
            <v>30.96</v>
          </cell>
          <cell r="K28">
            <v>0</v>
          </cell>
        </row>
        <row r="29">
          <cell r="B29">
            <v>26.295833333333324</v>
          </cell>
          <cell r="C29">
            <v>32.1</v>
          </cell>
          <cell r="D29">
            <v>21.8</v>
          </cell>
          <cell r="E29">
            <v>65.5</v>
          </cell>
          <cell r="F29">
            <v>88</v>
          </cell>
          <cell r="G29">
            <v>44</v>
          </cell>
          <cell r="H29">
            <v>14.04</v>
          </cell>
          <cell r="I29" t="str">
            <v>S</v>
          </cell>
          <cell r="J29">
            <v>25.2</v>
          </cell>
          <cell r="K29">
            <v>0</v>
          </cell>
        </row>
        <row r="30">
          <cell r="B30">
            <v>27.562499999999996</v>
          </cell>
          <cell r="C30">
            <v>34.4</v>
          </cell>
          <cell r="D30">
            <v>20.399999999999999</v>
          </cell>
          <cell r="E30">
            <v>55.541666666666664</v>
          </cell>
          <cell r="F30">
            <v>99</v>
          </cell>
          <cell r="G30">
            <v>26</v>
          </cell>
          <cell r="H30">
            <v>12.96</v>
          </cell>
          <cell r="I30" t="str">
            <v>SE</v>
          </cell>
          <cell r="J30">
            <v>28.08</v>
          </cell>
          <cell r="K30">
            <v>0</v>
          </cell>
        </row>
        <row r="31">
          <cell r="B31">
            <v>28.870833333333334</v>
          </cell>
          <cell r="C31">
            <v>35.799999999999997</v>
          </cell>
          <cell r="D31">
            <v>21.3</v>
          </cell>
          <cell r="E31">
            <v>52.791666666666664</v>
          </cell>
          <cell r="F31">
            <v>100</v>
          </cell>
          <cell r="G31">
            <v>25</v>
          </cell>
          <cell r="H31">
            <v>12.96</v>
          </cell>
          <cell r="I31" t="str">
            <v>L</v>
          </cell>
          <cell r="J31">
            <v>29.880000000000003</v>
          </cell>
          <cell r="K31">
            <v>0</v>
          </cell>
        </row>
        <row r="32">
          <cell r="B32">
            <v>29.041666666666668</v>
          </cell>
          <cell r="C32">
            <v>36.700000000000003</v>
          </cell>
          <cell r="D32">
            <v>22.1</v>
          </cell>
          <cell r="E32">
            <v>47.625</v>
          </cell>
          <cell r="F32">
            <v>77</v>
          </cell>
          <cell r="G32">
            <v>25</v>
          </cell>
          <cell r="H32">
            <v>12.24</v>
          </cell>
          <cell r="I32" t="str">
            <v>N</v>
          </cell>
          <cell r="J32">
            <v>29.16</v>
          </cell>
          <cell r="K32">
            <v>0</v>
          </cell>
        </row>
        <row r="33">
          <cell r="B33">
            <v>26.383333333333329</v>
          </cell>
          <cell r="C33">
            <v>33.299999999999997</v>
          </cell>
          <cell r="D33">
            <v>21.8</v>
          </cell>
          <cell r="E33">
            <v>61.25</v>
          </cell>
          <cell r="F33">
            <v>84</v>
          </cell>
          <cell r="G33">
            <v>44</v>
          </cell>
          <cell r="H33">
            <v>18.720000000000002</v>
          </cell>
          <cell r="I33" t="str">
            <v>NE</v>
          </cell>
          <cell r="J33">
            <v>47.519999999999996</v>
          </cell>
          <cell r="K33">
            <v>16.400000000000002</v>
          </cell>
        </row>
        <row r="34">
          <cell r="B34">
            <v>25.529166666666669</v>
          </cell>
          <cell r="C34">
            <v>32.1</v>
          </cell>
          <cell r="D34">
            <v>22.4</v>
          </cell>
          <cell r="E34">
            <v>76.181818181818187</v>
          </cell>
          <cell r="F34">
            <v>100</v>
          </cell>
          <cell r="G34">
            <v>55</v>
          </cell>
          <cell r="H34">
            <v>17.64</v>
          </cell>
          <cell r="I34" t="str">
            <v>NO</v>
          </cell>
          <cell r="J34">
            <v>46.440000000000005</v>
          </cell>
          <cell r="K34">
            <v>2.8000000000000003</v>
          </cell>
        </row>
        <row r="35">
          <cell r="B35">
            <v>26.220833333333335</v>
          </cell>
          <cell r="C35">
            <v>32</v>
          </cell>
          <cell r="D35">
            <v>22.4</v>
          </cell>
          <cell r="E35">
            <v>70</v>
          </cell>
          <cell r="F35">
            <v>100</v>
          </cell>
          <cell r="G35">
            <v>53</v>
          </cell>
          <cell r="H35">
            <v>13.32</v>
          </cell>
          <cell r="I35" t="str">
            <v>NO</v>
          </cell>
          <cell r="J35">
            <v>26.64</v>
          </cell>
          <cell r="K35">
            <v>0</v>
          </cell>
        </row>
        <row r="36">
          <cell r="I36" t="str">
            <v>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26.979166666666668</v>
          </cell>
          <cell r="C5">
            <v>33.1</v>
          </cell>
          <cell r="D5">
            <v>22.5</v>
          </cell>
          <cell r="E5">
            <v>68.5</v>
          </cell>
          <cell r="F5">
            <v>97</v>
          </cell>
          <cell r="G5">
            <v>48</v>
          </cell>
          <cell r="H5" t="str">
            <v>*</v>
          </cell>
          <cell r="I5" t="str">
            <v>N</v>
          </cell>
          <cell r="J5" t="str">
            <v>*</v>
          </cell>
          <cell r="K5">
            <v>0</v>
          </cell>
        </row>
        <row r="6">
          <cell r="B6">
            <v>27.141666666666666</v>
          </cell>
          <cell r="C6">
            <v>34</v>
          </cell>
          <cell r="D6">
            <v>21.3</v>
          </cell>
          <cell r="E6">
            <v>64.555555555555557</v>
          </cell>
          <cell r="F6">
            <v>100</v>
          </cell>
          <cell r="G6">
            <v>43</v>
          </cell>
          <cell r="H6" t="str">
            <v>*</v>
          </cell>
          <cell r="I6" t="str">
            <v>N</v>
          </cell>
          <cell r="J6" t="str">
            <v>*</v>
          </cell>
          <cell r="K6">
            <v>0</v>
          </cell>
        </row>
        <row r="7">
          <cell r="B7">
            <v>26.5</v>
          </cell>
          <cell r="C7">
            <v>33.4</v>
          </cell>
          <cell r="D7">
            <v>19.8</v>
          </cell>
          <cell r="E7">
            <v>66.5</v>
          </cell>
          <cell r="F7">
            <v>100</v>
          </cell>
          <cell r="G7">
            <v>42</v>
          </cell>
          <cell r="H7" t="str">
            <v>*</v>
          </cell>
          <cell r="I7" t="str">
            <v>N</v>
          </cell>
          <cell r="J7" t="str">
            <v>*</v>
          </cell>
          <cell r="K7">
            <v>0</v>
          </cell>
        </row>
        <row r="8">
          <cell r="B8">
            <v>27.341666666666669</v>
          </cell>
          <cell r="C8">
            <v>33.9</v>
          </cell>
          <cell r="D8">
            <v>21.3</v>
          </cell>
          <cell r="E8">
            <v>66.954545454545453</v>
          </cell>
          <cell r="F8">
            <v>100</v>
          </cell>
          <cell r="G8">
            <v>42</v>
          </cell>
          <cell r="H8" t="str">
            <v>*</v>
          </cell>
          <cell r="I8" t="str">
            <v>N</v>
          </cell>
          <cell r="J8" t="str">
            <v>*</v>
          </cell>
          <cell r="K8">
            <v>0</v>
          </cell>
        </row>
        <row r="9">
          <cell r="B9">
            <v>27.524999999999995</v>
          </cell>
          <cell r="C9">
            <v>35.6</v>
          </cell>
          <cell r="D9">
            <v>20.5</v>
          </cell>
          <cell r="E9">
            <v>60.476190476190474</v>
          </cell>
          <cell r="F9">
            <v>100</v>
          </cell>
          <cell r="G9">
            <v>27</v>
          </cell>
          <cell r="H9" t="str">
            <v>*</v>
          </cell>
          <cell r="I9" t="str">
            <v>N</v>
          </cell>
          <cell r="J9" t="str">
            <v>*</v>
          </cell>
          <cell r="K9">
            <v>0</v>
          </cell>
        </row>
        <row r="10">
          <cell r="B10">
            <v>27.824999999999999</v>
          </cell>
          <cell r="C10">
            <v>35.299999999999997</v>
          </cell>
          <cell r="D10">
            <v>22.5</v>
          </cell>
          <cell r="E10">
            <v>64.583333333333329</v>
          </cell>
          <cell r="F10">
            <v>81</v>
          </cell>
          <cell r="G10">
            <v>42</v>
          </cell>
          <cell r="H10" t="str">
            <v>*</v>
          </cell>
          <cell r="I10" t="str">
            <v>N</v>
          </cell>
          <cell r="J10" t="str">
            <v>*</v>
          </cell>
          <cell r="K10">
            <v>0</v>
          </cell>
        </row>
        <row r="11">
          <cell r="B11">
            <v>23.954166666666662</v>
          </cell>
          <cell r="C11">
            <v>29.5</v>
          </cell>
          <cell r="D11">
            <v>21.1</v>
          </cell>
          <cell r="E11">
            <v>82.666666666666671</v>
          </cell>
          <cell r="F11">
            <v>100</v>
          </cell>
          <cell r="G11">
            <v>64</v>
          </cell>
          <cell r="H11" t="str">
            <v>*</v>
          </cell>
          <cell r="I11" t="str">
            <v>N</v>
          </cell>
          <cell r="J11" t="str">
            <v>*</v>
          </cell>
          <cell r="K11">
            <v>36.399999999999991</v>
          </cell>
        </row>
        <row r="12">
          <cell r="B12">
            <v>25.1875</v>
          </cell>
          <cell r="C12">
            <v>30.9</v>
          </cell>
          <cell r="D12">
            <v>21.5</v>
          </cell>
          <cell r="E12">
            <v>72.083333333333329</v>
          </cell>
          <cell r="F12">
            <v>87</v>
          </cell>
          <cell r="G12">
            <v>62</v>
          </cell>
          <cell r="H12" t="str">
            <v>*</v>
          </cell>
          <cell r="I12" t="str">
            <v>N</v>
          </cell>
          <cell r="J12" t="str">
            <v>*</v>
          </cell>
          <cell r="K12">
            <v>0</v>
          </cell>
        </row>
        <row r="13">
          <cell r="B13">
            <v>28.341666666666665</v>
          </cell>
          <cell r="C13">
            <v>33.799999999999997</v>
          </cell>
          <cell r="D13">
            <v>24.8</v>
          </cell>
          <cell r="E13">
            <v>73.083333333333329</v>
          </cell>
          <cell r="F13">
            <v>91</v>
          </cell>
          <cell r="G13">
            <v>47</v>
          </cell>
          <cell r="H13" t="str">
            <v>*</v>
          </cell>
          <cell r="I13" t="str">
            <v>N</v>
          </cell>
          <cell r="J13" t="str">
            <v>*</v>
          </cell>
          <cell r="K13">
            <v>0</v>
          </cell>
        </row>
        <row r="14">
          <cell r="B14">
            <v>29.829166666666669</v>
          </cell>
          <cell r="C14">
            <v>35.799999999999997</v>
          </cell>
          <cell r="D14">
            <v>25.8</v>
          </cell>
          <cell r="E14">
            <v>66.875</v>
          </cell>
          <cell r="F14">
            <v>84</v>
          </cell>
          <cell r="G14">
            <v>42</v>
          </cell>
          <cell r="H14" t="str">
            <v>*</v>
          </cell>
          <cell r="I14" t="str">
            <v>N</v>
          </cell>
          <cell r="J14" t="str">
            <v>*</v>
          </cell>
          <cell r="K14">
            <v>0</v>
          </cell>
        </row>
        <row r="15">
          <cell r="B15">
            <v>29.729166666666661</v>
          </cell>
          <cell r="C15">
            <v>34.9</v>
          </cell>
          <cell r="D15">
            <v>25.6</v>
          </cell>
          <cell r="E15">
            <v>69.166666666666671</v>
          </cell>
          <cell r="F15">
            <v>88</v>
          </cell>
          <cell r="G15">
            <v>47</v>
          </cell>
          <cell r="H15" t="str">
            <v>*</v>
          </cell>
          <cell r="I15" t="str">
            <v>N</v>
          </cell>
          <cell r="J15" t="str">
            <v>*</v>
          </cell>
          <cell r="K15">
            <v>2.8</v>
          </cell>
        </row>
        <row r="16">
          <cell r="B16">
            <v>27.716666666666665</v>
          </cell>
          <cell r="C16">
            <v>34.200000000000003</v>
          </cell>
          <cell r="D16">
            <v>23.5</v>
          </cell>
          <cell r="E16">
            <v>77.782608695652172</v>
          </cell>
          <cell r="F16">
            <v>99</v>
          </cell>
          <cell r="G16">
            <v>56</v>
          </cell>
          <cell r="H16" t="str">
            <v>*</v>
          </cell>
          <cell r="I16" t="str">
            <v>N</v>
          </cell>
          <cell r="J16" t="str">
            <v>*</v>
          </cell>
          <cell r="K16">
            <v>0</v>
          </cell>
        </row>
        <row r="17">
          <cell r="B17">
            <v>26.816666666666666</v>
          </cell>
          <cell r="C17">
            <v>31.6</v>
          </cell>
          <cell r="D17">
            <v>23.7</v>
          </cell>
          <cell r="E17">
            <v>78.333333333333329</v>
          </cell>
          <cell r="F17">
            <v>100</v>
          </cell>
          <cell r="G17">
            <v>56</v>
          </cell>
          <cell r="H17" t="str">
            <v>*</v>
          </cell>
          <cell r="I17" t="str">
            <v>N</v>
          </cell>
          <cell r="J17" t="str">
            <v>*</v>
          </cell>
          <cell r="K17">
            <v>12.6</v>
          </cell>
        </row>
        <row r="18">
          <cell r="B18">
            <v>28.212499999999995</v>
          </cell>
          <cell r="C18">
            <v>34.200000000000003</v>
          </cell>
          <cell r="D18">
            <v>24.9</v>
          </cell>
          <cell r="E18">
            <v>78.583333333333329</v>
          </cell>
          <cell r="F18">
            <v>100</v>
          </cell>
          <cell r="G18">
            <v>50</v>
          </cell>
          <cell r="H18" t="str">
            <v>*</v>
          </cell>
          <cell r="I18" t="str">
            <v>N</v>
          </cell>
          <cell r="J18" t="str">
            <v>*</v>
          </cell>
          <cell r="K18">
            <v>5</v>
          </cell>
        </row>
        <row r="19">
          <cell r="B19">
            <v>29.450000000000003</v>
          </cell>
          <cell r="C19">
            <v>35.9</v>
          </cell>
          <cell r="D19">
            <v>24.8</v>
          </cell>
          <cell r="E19">
            <v>68.916666666666671</v>
          </cell>
          <cell r="F19">
            <v>90</v>
          </cell>
          <cell r="G19">
            <v>43</v>
          </cell>
          <cell r="H19" t="str">
            <v>*</v>
          </cell>
          <cell r="I19" t="str">
            <v>N</v>
          </cell>
          <cell r="J19" t="str">
            <v>*</v>
          </cell>
          <cell r="K19">
            <v>0</v>
          </cell>
        </row>
        <row r="20">
          <cell r="B20">
            <v>29.0625</v>
          </cell>
          <cell r="C20">
            <v>36.4</v>
          </cell>
          <cell r="D20">
            <v>24.3</v>
          </cell>
          <cell r="E20">
            <v>74.25</v>
          </cell>
          <cell r="F20">
            <v>100</v>
          </cell>
          <cell r="G20">
            <v>39</v>
          </cell>
          <cell r="H20" t="str">
            <v>*</v>
          </cell>
          <cell r="I20" t="str">
            <v>N</v>
          </cell>
          <cell r="J20" t="str">
            <v>*</v>
          </cell>
          <cell r="K20">
            <v>4.2</v>
          </cell>
        </row>
        <row r="21">
          <cell r="B21">
            <v>27.291666666666661</v>
          </cell>
          <cell r="C21">
            <v>34.4</v>
          </cell>
          <cell r="D21">
            <v>23.3</v>
          </cell>
          <cell r="E21">
            <v>76</v>
          </cell>
          <cell r="F21">
            <v>100</v>
          </cell>
          <cell r="G21">
            <v>54</v>
          </cell>
          <cell r="H21" t="str">
            <v>*</v>
          </cell>
          <cell r="I21" t="str">
            <v>N</v>
          </cell>
          <cell r="J21" t="str">
            <v>*</v>
          </cell>
          <cell r="K21">
            <v>0</v>
          </cell>
        </row>
        <row r="22">
          <cell r="B22">
            <v>27.554166666666671</v>
          </cell>
          <cell r="C22">
            <v>34.6</v>
          </cell>
          <cell r="D22">
            <v>23.4</v>
          </cell>
          <cell r="E22">
            <v>73</v>
          </cell>
          <cell r="F22">
            <v>100</v>
          </cell>
          <cell r="G22">
            <v>51</v>
          </cell>
          <cell r="H22" t="str">
            <v>*</v>
          </cell>
          <cell r="I22" t="str">
            <v>N</v>
          </cell>
          <cell r="J22" t="str">
            <v>*</v>
          </cell>
          <cell r="K22">
            <v>0</v>
          </cell>
        </row>
        <row r="23">
          <cell r="B23">
            <v>28.987500000000001</v>
          </cell>
          <cell r="C23">
            <v>35.200000000000003</v>
          </cell>
          <cell r="D23">
            <v>23.2</v>
          </cell>
          <cell r="E23">
            <v>66.400000000000006</v>
          </cell>
          <cell r="F23">
            <v>100</v>
          </cell>
          <cell r="G23">
            <v>40</v>
          </cell>
          <cell r="H23" t="str">
            <v>*</v>
          </cell>
          <cell r="I23" t="str">
            <v>N</v>
          </cell>
          <cell r="J23" t="str">
            <v>*</v>
          </cell>
          <cell r="K23">
            <v>0</v>
          </cell>
        </row>
        <row r="24">
          <cell r="B24">
            <v>29.137499999999999</v>
          </cell>
          <cell r="C24">
            <v>35.799999999999997</v>
          </cell>
          <cell r="D24">
            <v>22.5</v>
          </cell>
          <cell r="E24">
            <v>62.45</v>
          </cell>
          <cell r="F24">
            <v>100</v>
          </cell>
          <cell r="G24">
            <v>36</v>
          </cell>
          <cell r="H24" t="str">
            <v>*</v>
          </cell>
          <cell r="I24" t="str">
            <v>N</v>
          </cell>
          <cell r="J24" t="str">
            <v>*</v>
          </cell>
          <cell r="K24">
            <v>0</v>
          </cell>
        </row>
        <row r="25">
          <cell r="B25">
            <v>29.374999999999996</v>
          </cell>
          <cell r="C25">
            <v>35.5</v>
          </cell>
          <cell r="D25">
            <v>23</v>
          </cell>
          <cell r="E25">
            <v>69</v>
          </cell>
          <cell r="F25">
            <v>100</v>
          </cell>
          <cell r="G25">
            <v>44</v>
          </cell>
          <cell r="H25" t="str">
            <v>*</v>
          </cell>
          <cell r="I25" t="str">
            <v>N</v>
          </cell>
          <cell r="J25" t="str">
            <v>*</v>
          </cell>
          <cell r="K25">
            <v>0</v>
          </cell>
        </row>
        <row r="26">
          <cell r="B26">
            <v>26.162500000000005</v>
          </cell>
          <cell r="C26">
            <v>30.5</v>
          </cell>
          <cell r="D26">
            <v>22.2</v>
          </cell>
          <cell r="E26">
            <v>74.933333333333337</v>
          </cell>
          <cell r="F26">
            <v>100</v>
          </cell>
          <cell r="G26">
            <v>61</v>
          </cell>
          <cell r="H26" t="str">
            <v>*</v>
          </cell>
          <cell r="I26" t="str">
            <v>N</v>
          </cell>
          <cell r="J26" t="str">
            <v>*</v>
          </cell>
          <cell r="K26">
            <v>53.800000000000004</v>
          </cell>
        </row>
        <row r="27">
          <cell r="B27">
            <v>24.745833333333337</v>
          </cell>
          <cell r="C27">
            <v>26.7</v>
          </cell>
          <cell r="D27">
            <v>23.9</v>
          </cell>
          <cell r="E27">
            <v>92.25</v>
          </cell>
          <cell r="F27">
            <v>98</v>
          </cell>
          <cell r="G27">
            <v>87</v>
          </cell>
          <cell r="H27" t="str">
            <v>*</v>
          </cell>
          <cell r="I27" t="str">
            <v>N</v>
          </cell>
          <cell r="J27" t="str">
            <v>*</v>
          </cell>
          <cell r="K27">
            <v>1</v>
          </cell>
        </row>
        <row r="28">
          <cell r="B28">
            <v>25.645833333333332</v>
          </cell>
          <cell r="C28">
            <v>31.5</v>
          </cell>
          <cell r="D28">
            <v>21.7</v>
          </cell>
          <cell r="E28">
            <v>71.411764705882348</v>
          </cell>
          <cell r="F28">
            <v>100</v>
          </cell>
          <cell r="G28">
            <v>49</v>
          </cell>
          <cell r="H28" t="str">
            <v>*</v>
          </cell>
          <cell r="I28" t="str">
            <v>N</v>
          </cell>
          <cell r="J28" t="str">
            <v>*</v>
          </cell>
          <cell r="K28">
            <v>1.2</v>
          </cell>
        </row>
        <row r="29">
          <cell r="B29">
            <v>26.279166666666669</v>
          </cell>
          <cell r="C29">
            <v>32.799999999999997</v>
          </cell>
          <cell r="D29">
            <v>19.399999999999999</v>
          </cell>
          <cell r="E29">
            <v>57.733333333333334</v>
          </cell>
          <cell r="F29">
            <v>100</v>
          </cell>
          <cell r="G29">
            <v>33</v>
          </cell>
          <cell r="H29" t="str">
            <v>*</v>
          </cell>
          <cell r="I29" t="str">
            <v>N</v>
          </cell>
          <cell r="J29" t="str">
            <v>*</v>
          </cell>
          <cell r="K29">
            <v>1.2</v>
          </cell>
        </row>
        <row r="30">
          <cell r="B30">
            <v>26.295833333333334</v>
          </cell>
          <cell r="C30">
            <v>34.200000000000003</v>
          </cell>
          <cell r="D30">
            <v>19.100000000000001</v>
          </cell>
          <cell r="E30">
            <v>61.625</v>
          </cell>
          <cell r="F30">
            <v>100</v>
          </cell>
          <cell r="G30">
            <v>33</v>
          </cell>
          <cell r="H30" t="str">
            <v>*</v>
          </cell>
          <cell r="I30" t="str">
            <v>N</v>
          </cell>
          <cell r="J30" t="str">
            <v>*</v>
          </cell>
          <cell r="K30">
            <v>0.60000000000000009</v>
          </cell>
        </row>
        <row r="31">
          <cell r="B31">
            <v>27.475000000000009</v>
          </cell>
          <cell r="C31">
            <v>34.6</v>
          </cell>
          <cell r="D31">
            <v>21</v>
          </cell>
          <cell r="E31">
            <v>56.133333333333333</v>
          </cell>
          <cell r="F31">
            <v>100</v>
          </cell>
          <cell r="G31">
            <v>32</v>
          </cell>
          <cell r="H31" t="str">
            <v>*</v>
          </cell>
          <cell r="I31" t="str">
            <v>N</v>
          </cell>
          <cell r="J31" t="str">
            <v>*</v>
          </cell>
          <cell r="K31">
            <v>0.2</v>
          </cell>
        </row>
        <row r="32">
          <cell r="B32">
            <v>27.987500000000001</v>
          </cell>
          <cell r="C32">
            <v>34.6</v>
          </cell>
          <cell r="D32">
            <v>21.8</v>
          </cell>
          <cell r="E32">
            <v>65.900000000000006</v>
          </cell>
          <cell r="F32">
            <v>100</v>
          </cell>
          <cell r="G32">
            <v>38</v>
          </cell>
          <cell r="H32" t="str">
            <v>*</v>
          </cell>
          <cell r="I32" t="str">
            <v>N</v>
          </cell>
          <cell r="J32" t="str">
            <v>*</v>
          </cell>
          <cell r="K32">
            <v>0</v>
          </cell>
        </row>
        <row r="33">
          <cell r="B33">
            <v>26.712500000000002</v>
          </cell>
          <cell r="C33">
            <v>33.4</v>
          </cell>
          <cell r="D33">
            <v>23.5</v>
          </cell>
          <cell r="E33">
            <v>78.625</v>
          </cell>
          <cell r="F33">
            <v>93</v>
          </cell>
          <cell r="G33">
            <v>51</v>
          </cell>
          <cell r="H33" t="str">
            <v>*</v>
          </cell>
          <cell r="I33" t="str">
            <v>N</v>
          </cell>
          <cell r="J33" t="str">
            <v>*</v>
          </cell>
          <cell r="K33">
            <v>0.2</v>
          </cell>
        </row>
        <row r="34">
          <cell r="B34">
            <v>23.962499999999995</v>
          </cell>
          <cell r="C34">
            <v>27.3</v>
          </cell>
          <cell r="D34">
            <v>20.5</v>
          </cell>
          <cell r="E34">
            <v>87.92307692307692</v>
          </cell>
          <cell r="F34">
            <v>100</v>
          </cell>
          <cell r="G34">
            <v>81</v>
          </cell>
          <cell r="H34" t="str">
            <v>*</v>
          </cell>
          <cell r="I34" t="str">
            <v>N</v>
          </cell>
          <cell r="J34" t="str">
            <v>*</v>
          </cell>
          <cell r="K34">
            <v>0.2</v>
          </cell>
        </row>
        <row r="35">
          <cell r="B35">
            <v>24.508333333333336</v>
          </cell>
          <cell r="C35">
            <v>29</v>
          </cell>
          <cell r="D35">
            <v>21.5</v>
          </cell>
          <cell r="E35">
            <v>75.8</v>
          </cell>
          <cell r="F35">
            <v>100</v>
          </cell>
          <cell r="G35">
            <v>62</v>
          </cell>
          <cell r="H35" t="str">
            <v>*</v>
          </cell>
          <cell r="I35" t="str">
            <v>N</v>
          </cell>
          <cell r="J35" t="str">
            <v>*</v>
          </cell>
          <cell r="K35">
            <v>3.1999999999999997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0"/>
  <sheetViews>
    <sheetView zoomScale="90" zoomScaleNormal="90" workbookViewId="0">
      <selection activeCell="AL72" sqref="AL72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7" bestFit="1" customWidth="1"/>
  </cols>
  <sheetData>
    <row r="1" spans="1:37" ht="20.100000000000001" customHeight="1" x14ac:dyDescent="0.2">
      <c r="A1" s="156" t="s">
        <v>22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8"/>
    </row>
    <row r="2" spans="1:37" s="4" customFormat="1" ht="20.100000000000001" customHeight="1" x14ac:dyDescent="0.2">
      <c r="A2" s="159" t="s">
        <v>21</v>
      </c>
      <c r="B2" s="153" t="s">
        <v>232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5"/>
    </row>
    <row r="3" spans="1:37" s="5" customFormat="1" ht="20.100000000000001" customHeight="1" x14ac:dyDescent="0.2">
      <c r="A3" s="159"/>
      <c r="B3" s="150">
        <v>1</v>
      </c>
      <c r="C3" s="150">
        <f>SUM(B3+1)</f>
        <v>2</v>
      </c>
      <c r="D3" s="150">
        <f t="shared" ref="D3:AB3" si="0">SUM(C3+1)</f>
        <v>3</v>
      </c>
      <c r="E3" s="150">
        <f t="shared" si="0"/>
        <v>4</v>
      </c>
      <c r="F3" s="150">
        <f t="shared" si="0"/>
        <v>5</v>
      </c>
      <c r="G3" s="150">
        <v>6</v>
      </c>
      <c r="H3" s="150"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>SUM(AB3+1)</f>
        <v>28</v>
      </c>
      <c r="AD3" s="150">
        <f>SUM(AC3+1)</f>
        <v>29</v>
      </c>
      <c r="AE3" s="150">
        <v>30</v>
      </c>
      <c r="AF3" s="151">
        <v>31</v>
      </c>
      <c r="AG3" s="146" t="s">
        <v>35</v>
      </c>
    </row>
    <row r="4" spans="1:37" s="5" customFormat="1" x14ac:dyDescent="0.2">
      <c r="A4" s="15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2"/>
      <c r="AG4" s="147"/>
    </row>
    <row r="5" spans="1:37" s="5" customFormat="1" x14ac:dyDescent="0.2">
      <c r="A5" s="58" t="s">
        <v>39</v>
      </c>
      <c r="B5" s="129">
        <f>[1]Janeiro!$B$5</f>
        <v>29.866666666666664</v>
      </c>
      <c r="C5" s="129">
        <f>[1]Janeiro!$B$6</f>
        <v>26.679166666666664</v>
      </c>
      <c r="D5" s="129">
        <f>[1]Janeiro!$B$7</f>
        <v>27.5625</v>
      </c>
      <c r="E5" s="129">
        <f>[1]Janeiro!$B$8</f>
        <v>27.220833333333335</v>
      </c>
      <c r="F5" s="129">
        <f>[1]Janeiro!$B$9</f>
        <v>28.262500000000003</v>
      </c>
      <c r="G5" s="129">
        <f>[1]Janeiro!$B$10</f>
        <v>26.041666666666671</v>
      </c>
      <c r="H5" s="129">
        <f>[1]Janeiro!$B$11</f>
        <v>26.208333333333332</v>
      </c>
      <c r="I5" s="129">
        <f>[1]Janeiro!$B$12</f>
        <v>26.5625</v>
      </c>
      <c r="J5" s="129">
        <f>[1]Janeiro!$B$13</f>
        <v>26.458333333333332</v>
      </c>
      <c r="K5" s="129">
        <f>[1]Janeiro!$B$14</f>
        <v>27.770833333333332</v>
      </c>
      <c r="L5" s="129">
        <f>[1]Janeiro!$B$15</f>
        <v>28.537499999999998</v>
      </c>
      <c r="M5" s="129">
        <f>[1]Janeiro!$B$16</f>
        <v>26.758333333333336</v>
      </c>
      <c r="N5" s="129">
        <f>[1]Janeiro!$B$17</f>
        <v>26.899999999999995</v>
      </c>
      <c r="O5" s="129">
        <f>[1]Janeiro!$B$18</f>
        <v>28.291666666666661</v>
      </c>
      <c r="P5" s="129">
        <f>[1]Janeiro!$B$19</f>
        <v>30.016666666666669</v>
      </c>
      <c r="Q5" s="129">
        <f>[1]Janeiro!$B$20</f>
        <v>30.350000000000005</v>
      </c>
      <c r="R5" s="129">
        <f>[1]Janeiro!$B$21</f>
        <v>27.741666666666671</v>
      </c>
      <c r="S5" s="129">
        <f>[1]Janeiro!$B$22</f>
        <v>26.441666666666666</v>
      </c>
      <c r="T5" s="129">
        <f>[1]Janeiro!$B$23</f>
        <v>28.537499999999998</v>
      </c>
      <c r="U5" s="129">
        <f>[1]Janeiro!$B$24</f>
        <v>29.079166666666669</v>
      </c>
      <c r="V5" s="129">
        <f>[1]Janeiro!$B$25</f>
        <v>29.637500000000003</v>
      </c>
      <c r="W5" s="129">
        <f>[1]Janeiro!$B$26</f>
        <v>27.816666666666674</v>
      </c>
      <c r="X5" s="129">
        <f>[1]Janeiro!$B$27</f>
        <v>26.204166666666666</v>
      </c>
      <c r="Y5" s="129">
        <f>[1]Janeiro!$B$28</f>
        <v>25.524999999999995</v>
      </c>
      <c r="Z5" s="129">
        <f>[1]Janeiro!$B$29</f>
        <v>27.408333333333331</v>
      </c>
      <c r="AA5" s="129">
        <f>[1]Janeiro!$B$30</f>
        <v>27.762499999999999</v>
      </c>
      <c r="AB5" s="129">
        <f>[1]Janeiro!$B$31</f>
        <v>28.299999999999994</v>
      </c>
      <c r="AC5" s="129">
        <f>[1]Janeiro!$B$32</f>
        <v>28.654166666666669</v>
      </c>
      <c r="AD5" s="129">
        <f>[1]Janeiro!$B$33</f>
        <v>27.741666666666671</v>
      </c>
      <c r="AE5" s="129">
        <f>[1]Janeiro!$B$34</f>
        <v>26.420833333333334</v>
      </c>
      <c r="AF5" s="129">
        <f>[1]Janeiro!$B$35</f>
        <v>26.362499999999997</v>
      </c>
      <c r="AG5" s="97">
        <f>AVERAGE(B5:AF5)</f>
        <v>27.649059139784949</v>
      </c>
    </row>
    <row r="6" spans="1:37" x14ac:dyDescent="0.2">
      <c r="A6" s="58" t="s">
        <v>0</v>
      </c>
      <c r="B6" s="11">
        <f>[2]Janeiro!$B$5</f>
        <v>25.537500000000005</v>
      </c>
      <c r="C6" s="11">
        <f>[2]Janeiro!$B$6</f>
        <v>25.583333333333332</v>
      </c>
      <c r="D6" s="11">
        <f>[2]Janeiro!$B$7</f>
        <v>24.454166666666666</v>
      </c>
      <c r="E6" s="11">
        <f>[2]Janeiro!$B$8</f>
        <v>23.3125</v>
      </c>
      <c r="F6" s="11">
        <f>[2]Janeiro!$B$9</f>
        <v>24.033333333333331</v>
      </c>
      <c r="G6" s="11">
        <f>[2]Janeiro!$B$10</f>
        <v>26.604166666666661</v>
      </c>
      <c r="H6" s="11">
        <f>[2]Janeiro!$B$11</f>
        <v>23.224999999999998</v>
      </c>
      <c r="I6" s="11">
        <f>[2]Janeiro!$B$12</f>
        <v>23.849999999999998</v>
      </c>
      <c r="J6" s="11">
        <f>[2]Janeiro!$B$13</f>
        <v>26.4375</v>
      </c>
      <c r="K6" s="11">
        <f>[2]Janeiro!$B$14</f>
        <v>27.674999999999997</v>
      </c>
      <c r="L6" s="11">
        <f>[2]Janeiro!$B$15</f>
        <v>27.829166666666666</v>
      </c>
      <c r="M6" s="11">
        <f>[2]Janeiro!$B$16</f>
        <v>26.495833333333334</v>
      </c>
      <c r="N6" s="11">
        <f>[2]Janeiro!$B$17</f>
        <v>25.341666666666665</v>
      </c>
      <c r="O6" s="11">
        <f>[2]Janeiro!$B$18</f>
        <v>24.75</v>
      </c>
      <c r="P6" s="11">
        <f>[2]Janeiro!$B$19</f>
        <v>26.870833333333337</v>
      </c>
      <c r="Q6" s="11">
        <f>[2]Janeiro!$B$20</f>
        <v>27.929166666666664</v>
      </c>
      <c r="R6" s="11">
        <f>[2]Janeiro!$B$21</f>
        <v>25.887500000000003</v>
      </c>
      <c r="S6" s="11">
        <f>[2]Janeiro!$B$22</f>
        <v>25.545833333333331</v>
      </c>
      <c r="T6" s="11">
        <f>[2]Janeiro!$B$23</f>
        <v>25.866666666666674</v>
      </c>
      <c r="U6" s="11">
        <f>[2]Janeiro!$B$24</f>
        <v>25.879166666666666</v>
      </c>
      <c r="V6" s="11">
        <f>[2]Janeiro!$B$25</f>
        <v>26.262499999999999</v>
      </c>
      <c r="W6" s="11">
        <f>[2]Janeiro!$B$26</f>
        <v>25.020833333333332</v>
      </c>
      <c r="X6" s="11">
        <f>[2]Janeiro!$B$27</f>
        <v>22.229166666666668</v>
      </c>
      <c r="Y6" s="11">
        <f>[2]Janeiro!$B$28</f>
        <v>24.095833333333335</v>
      </c>
      <c r="Z6" s="11">
        <f>[2]Janeiro!$B$29</f>
        <v>24.362500000000001</v>
      </c>
      <c r="AA6" s="11">
        <f>[2]Janeiro!$B$30</f>
        <v>24.908333333333335</v>
      </c>
      <c r="AB6" s="11">
        <f>[2]Janeiro!$B$31</f>
        <v>25.95</v>
      </c>
      <c r="AC6" s="11">
        <f>[2]Janeiro!$B$32</f>
        <v>26.683333333333334</v>
      </c>
      <c r="AD6" s="11">
        <f>[2]Janeiro!$B$33</f>
        <v>24.083333333333339</v>
      </c>
      <c r="AE6" s="11">
        <f>[2]Janeiro!$B$34</f>
        <v>21.929166666666671</v>
      </c>
      <c r="AF6" s="11">
        <f>[2]Janeiro!$B$35</f>
        <v>22.749999999999996</v>
      </c>
      <c r="AG6" s="93">
        <f t="shared" ref="AG6:AG7" si="1">AVERAGE(B6:AF6)</f>
        <v>25.205913978494625</v>
      </c>
    </row>
    <row r="7" spans="1:37" x14ac:dyDescent="0.2">
      <c r="A7" s="58" t="s">
        <v>103</v>
      </c>
      <c r="B7" s="11">
        <f>[3]Janeiro!$B$5</f>
        <v>27.691666666666659</v>
      </c>
      <c r="C7" s="11">
        <f>[3]Janeiro!$B$6</f>
        <v>27.937500000000004</v>
      </c>
      <c r="D7" s="11">
        <f>[3]Janeiro!$B$7</f>
        <v>26.404166666666672</v>
      </c>
      <c r="E7" s="11">
        <f>[3]Janeiro!$B$8</f>
        <v>25.5</v>
      </c>
      <c r="F7" s="11">
        <f>[3]Janeiro!$B$9</f>
        <v>26.145833333333332</v>
      </c>
      <c r="G7" s="11">
        <f>[3]Janeiro!$B$10</f>
        <v>27.595833333333335</v>
      </c>
      <c r="H7" s="11">
        <f>[3]Janeiro!$B$11</f>
        <v>23.75</v>
      </c>
      <c r="I7" s="11">
        <f>[3]Janeiro!$B$12</f>
        <v>24.608333333333334</v>
      </c>
      <c r="J7" s="11">
        <f>[3]Janeiro!$B$13</f>
        <v>26.958333333333332</v>
      </c>
      <c r="K7" s="11">
        <f>[3]Janeiro!$B$14</f>
        <v>27.699999999999992</v>
      </c>
      <c r="L7" s="11">
        <f>[3]Janeiro!$B$15</f>
        <v>28.716666666666665</v>
      </c>
      <c r="M7" s="11">
        <f>[3]Janeiro!$B$16</f>
        <v>27.895833333333329</v>
      </c>
      <c r="N7" s="11">
        <f>[3]Janeiro!$B$17</f>
        <v>26.095833333333335</v>
      </c>
      <c r="O7" s="11">
        <f>[3]Janeiro!$B$18</f>
        <v>26.524999999999995</v>
      </c>
      <c r="P7" s="11">
        <f>[3]Janeiro!$B$19</f>
        <v>28.791666666666661</v>
      </c>
      <c r="Q7" s="11">
        <f>[3]Janeiro!$B$20</f>
        <v>30.308333333333334</v>
      </c>
      <c r="R7" s="11">
        <f>[3]Janeiro!$B$21</f>
        <v>27.987499999999997</v>
      </c>
      <c r="S7" s="11">
        <f>[3]Janeiro!$B$22</f>
        <v>26.887499999999999</v>
      </c>
      <c r="T7" s="11">
        <f>[3]Janeiro!$B$23</f>
        <v>27.579166666666669</v>
      </c>
      <c r="U7" s="11">
        <f>[3]Janeiro!$B$24</f>
        <v>28.245833333333334</v>
      </c>
      <c r="V7" s="11">
        <f>[3]Janeiro!$B$25</f>
        <v>28.466666666666658</v>
      </c>
      <c r="W7" s="11">
        <f>[3]Janeiro!$B$26</f>
        <v>26.841666666666665</v>
      </c>
      <c r="X7" s="11">
        <f>[3]Janeiro!$B$27</f>
        <v>23.629166666666663</v>
      </c>
      <c r="Y7" s="11">
        <f>[3]Janeiro!$B$28</f>
        <v>25.437500000000004</v>
      </c>
      <c r="Z7" s="11">
        <f>[3]Janeiro!$B$29</f>
        <v>27.124999999999996</v>
      </c>
      <c r="AA7" s="11">
        <f>[3]Janeiro!$B$30</f>
        <v>28.17916666666666</v>
      </c>
      <c r="AB7" s="11">
        <f>[3]Janeiro!$B$31</f>
        <v>29.38333333333334</v>
      </c>
      <c r="AC7" s="11">
        <f>[3]Janeiro!$B$32</f>
        <v>29.795833333333334</v>
      </c>
      <c r="AD7" s="11">
        <f>[3]Janeiro!$B$33</f>
        <v>25.483333333333331</v>
      </c>
      <c r="AE7" s="11">
        <f>[3]Janeiro!$B$34</f>
        <v>23.895833333333332</v>
      </c>
      <c r="AF7" s="11">
        <f>[3]Janeiro!$B$35</f>
        <v>25.033333333333331</v>
      </c>
      <c r="AG7" s="93">
        <f t="shared" si="1"/>
        <v>26.986962365591399</v>
      </c>
    </row>
    <row r="8" spans="1:37" x14ac:dyDescent="0.2">
      <c r="A8" s="58" t="s">
        <v>1</v>
      </c>
      <c r="B8" s="11">
        <f>[4]Janeiro!$B$5</f>
        <v>26.454166666666669</v>
      </c>
      <c r="C8" s="11">
        <f>[4]Janeiro!$B$6</f>
        <v>27.583333333333332</v>
      </c>
      <c r="D8" s="11">
        <f>[4]Janeiro!$B$7</f>
        <v>25.037500000000001</v>
      </c>
      <c r="E8" s="11" t="str">
        <f>[4]Janeiro!$B$8</f>
        <v>*</v>
      </c>
      <c r="F8" s="11" t="str">
        <f>[4]Janeiro!$B$9</f>
        <v>*</v>
      </c>
      <c r="G8" s="11" t="str">
        <f>[4]Janeiro!$B$10</f>
        <v>*</v>
      </c>
      <c r="H8" s="11" t="str">
        <f>[4]Janeiro!$B$11</f>
        <v>*</v>
      </c>
      <c r="I8" s="11" t="str">
        <f>[4]Janeiro!$B$12</f>
        <v>*</v>
      </c>
      <c r="J8" s="11" t="str">
        <f>[4]Janeiro!$B$13</f>
        <v>*</v>
      </c>
      <c r="K8" s="11">
        <f>[4]Janeiro!$B$14</f>
        <v>32.274999999999999</v>
      </c>
      <c r="L8" s="11">
        <f>[4]Janeiro!$B$15</f>
        <v>29.504166666666666</v>
      </c>
      <c r="M8" s="11">
        <f>[4]Janeiro!$B$16</f>
        <v>29.220833333333331</v>
      </c>
      <c r="N8" s="11">
        <f>[4]Janeiro!$B$17</f>
        <v>27.650000000000006</v>
      </c>
      <c r="O8" s="11">
        <f>[4]Janeiro!$B$18</f>
        <v>29.112499999999997</v>
      </c>
      <c r="P8" s="11">
        <f>[4]Janeiro!$B$19</f>
        <v>29.908333333333328</v>
      </c>
      <c r="Q8" s="11">
        <f>[4]Janeiro!$B$20</f>
        <v>30.675000000000001</v>
      </c>
      <c r="R8" s="11">
        <f>[4]Janeiro!$B$21</f>
        <v>30.083333333333339</v>
      </c>
      <c r="S8" s="11">
        <f>[4]Janeiro!$B$22</f>
        <v>24.65</v>
      </c>
      <c r="T8" s="11" t="str">
        <f>[4]Janeiro!$B$23</f>
        <v>*</v>
      </c>
      <c r="U8" s="11" t="str">
        <f>[4]Janeiro!$B$24</f>
        <v>*</v>
      </c>
      <c r="V8" s="11" t="str">
        <f>[4]Janeiro!$B$25</f>
        <v>*</v>
      </c>
      <c r="W8" s="11" t="str">
        <f>[4]Janeiro!$B$26</f>
        <v>*</v>
      </c>
      <c r="X8" s="11" t="str">
        <f>[4]Janeiro!$B$27</f>
        <v>*</v>
      </c>
      <c r="Y8" s="11" t="str">
        <f>[4]Janeiro!$B$28</f>
        <v>*</v>
      </c>
      <c r="Z8" s="11">
        <f>[4]Janeiro!$B$29</f>
        <v>31.34615384615385</v>
      </c>
      <c r="AA8" s="11">
        <f>[4]Janeiro!$B$30</f>
        <v>28.325000000000003</v>
      </c>
      <c r="AB8" s="11">
        <f>[4]Janeiro!$B$31</f>
        <v>27.445833333333329</v>
      </c>
      <c r="AC8" s="11">
        <f>[4]Janeiro!$B$32</f>
        <v>27.604166666666668</v>
      </c>
      <c r="AD8" s="11">
        <f>[4]Janeiro!$B$33</f>
        <v>27.395833333333329</v>
      </c>
      <c r="AE8" s="11">
        <f>[4]Janeiro!$B$34</f>
        <v>25.066666666666666</v>
      </c>
      <c r="AF8" s="11" t="str">
        <f>[4]Janeiro!$B$35</f>
        <v>*</v>
      </c>
      <c r="AG8" s="93">
        <f t="shared" ref="AG8:AG9" si="2">AVERAGE(B8:AF8)</f>
        <v>28.296545584045578</v>
      </c>
    </row>
    <row r="9" spans="1:37" x14ac:dyDescent="0.2">
      <c r="A9" s="58" t="s">
        <v>166</v>
      </c>
      <c r="B9" s="11">
        <f>[5]Janeiro!$B$5</f>
        <v>25.329166666666669</v>
      </c>
      <c r="C9" s="11">
        <f>[5]Janeiro!$B$6</f>
        <v>25.462500000000002</v>
      </c>
      <c r="D9" s="11">
        <f>[5]Janeiro!$B$7</f>
        <v>24.316666666666666</v>
      </c>
      <c r="E9" s="11">
        <f>[5]Janeiro!$B$8</f>
        <v>23.008333333333336</v>
      </c>
      <c r="F9" s="11">
        <f>[5]Janeiro!$B$9</f>
        <v>25.508333333333329</v>
      </c>
      <c r="G9" s="11">
        <f>[5]Janeiro!$B$10</f>
        <v>26.670833333333331</v>
      </c>
      <c r="H9" s="11">
        <f>[5]Janeiro!$B$11</f>
        <v>22.454166666666669</v>
      </c>
      <c r="I9" s="11">
        <f>[5]Janeiro!$B$12</f>
        <v>23.9375</v>
      </c>
      <c r="J9" s="11">
        <f>[5]Janeiro!$B$13</f>
        <v>26.350000000000009</v>
      </c>
      <c r="K9" s="11">
        <f>[5]Janeiro!$B$14</f>
        <v>27.837500000000002</v>
      </c>
      <c r="L9" s="11">
        <f>[5]Janeiro!$B$15</f>
        <v>27.92916666666666</v>
      </c>
      <c r="M9" s="11">
        <f>[5]Janeiro!$B$16</f>
        <v>26.254166666666666</v>
      </c>
      <c r="N9" s="11">
        <f>[5]Janeiro!$B$17</f>
        <v>24.729166666666668</v>
      </c>
      <c r="O9" s="11">
        <f>[5]Janeiro!$B$18</f>
        <v>24.729166666666671</v>
      </c>
      <c r="P9" s="11">
        <f>[5]Janeiro!$B$19</f>
        <v>27.166666666666668</v>
      </c>
      <c r="Q9" s="11">
        <f>[5]Janeiro!$B$20</f>
        <v>28.170833333333331</v>
      </c>
      <c r="R9" s="11">
        <f>[5]Janeiro!$B$21</f>
        <v>25.775000000000002</v>
      </c>
      <c r="S9" s="11">
        <f>[5]Janeiro!$B$22</f>
        <v>25.0625</v>
      </c>
      <c r="T9" s="11">
        <f>[5]Janeiro!$B$23</f>
        <v>25.912499999999998</v>
      </c>
      <c r="U9" s="11">
        <f>[5]Janeiro!$B$24</f>
        <v>26.737500000000008</v>
      </c>
      <c r="V9" s="11">
        <f>[5]Janeiro!$B$25</f>
        <v>26.845833333333335</v>
      </c>
      <c r="W9" s="11">
        <f>[5]Janeiro!$B$26</f>
        <v>23.704166666666666</v>
      </c>
      <c r="X9" s="11">
        <f>[5]Janeiro!$B$27</f>
        <v>21.454166666666662</v>
      </c>
      <c r="Y9" s="11">
        <f>[5]Janeiro!$B$28</f>
        <v>22.924999999999997</v>
      </c>
      <c r="Z9" s="11">
        <f>[5]Janeiro!$B$29</f>
        <v>24.887500000000003</v>
      </c>
      <c r="AA9" s="11">
        <f>[5]Janeiro!$B$30</f>
        <v>26.616666666666664</v>
      </c>
      <c r="AB9" s="11">
        <f>[5]Janeiro!$B$31</f>
        <v>26.95</v>
      </c>
      <c r="AC9" s="11">
        <f>[5]Janeiro!$B$32</f>
        <v>28.062499999999989</v>
      </c>
      <c r="AD9" s="11">
        <f>[5]Janeiro!$B$33</f>
        <v>25.045833333333334</v>
      </c>
      <c r="AE9" s="11">
        <f>[5]Janeiro!$B$34</f>
        <v>21.570833333333329</v>
      </c>
      <c r="AF9" s="11">
        <f>[5]Janeiro!$B$35</f>
        <v>22.625</v>
      </c>
      <c r="AG9" s="93">
        <f t="shared" si="2"/>
        <v>25.291263440860217</v>
      </c>
    </row>
    <row r="10" spans="1:37" x14ac:dyDescent="0.2">
      <c r="A10" s="58" t="s">
        <v>110</v>
      </c>
      <c r="B10" s="11" t="str">
        <f>[6]Janeiro!$B$5</f>
        <v>*</v>
      </c>
      <c r="C10" s="11" t="str">
        <f>[6]Janeiro!$B$6</f>
        <v>*</v>
      </c>
      <c r="D10" s="11" t="str">
        <f>[6]Janeiro!$B$7</f>
        <v>*</v>
      </c>
      <c r="E10" s="11" t="str">
        <f>[6]Janeiro!$B$8</f>
        <v>*</v>
      </c>
      <c r="F10" s="11" t="str">
        <f>[6]Janeiro!$B$9</f>
        <v>*</v>
      </c>
      <c r="G10" s="11" t="str">
        <f>[6]Janeiro!$B$10</f>
        <v>*</v>
      </c>
      <c r="H10" s="11" t="str">
        <f>[6]Janeiro!$B$11</f>
        <v>*</v>
      </c>
      <c r="I10" s="11" t="str">
        <f>[6]Janeiro!$B$12</f>
        <v>*</v>
      </c>
      <c r="J10" s="11" t="str">
        <f>[6]Janeiro!$B$13</f>
        <v>*</v>
      </c>
      <c r="K10" s="11" t="str">
        <f>[6]Janeiro!$B$14</f>
        <v>*</v>
      </c>
      <c r="L10" s="11" t="str">
        <f>[6]Janeiro!$B$15</f>
        <v>*</v>
      </c>
      <c r="M10" s="11" t="str">
        <f>[6]Janeiro!$B$16</f>
        <v>*</v>
      </c>
      <c r="N10" s="11" t="str">
        <f>[6]Janeiro!$B$17</f>
        <v>*</v>
      </c>
      <c r="O10" s="11" t="str">
        <f>[6]Janeiro!$B$18</f>
        <v>*</v>
      </c>
      <c r="P10" s="11" t="str">
        <f>[6]Janeiro!$B$19</f>
        <v>*</v>
      </c>
      <c r="Q10" s="11" t="str">
        <f>[6]Janeiro!$B$20</f>
        <v>*</v>
      </c>
      <c r="R10" s="11" t="str">
        <f>[6]Janeiro!$B$21</f>
        <v>*</v>
      </c>
      <c r="S10" s="11" t="str">
        <f>[6]Janeiro!$B$22</f>
        <v>*</v>
      </c>
      <c r="T10" s="11" t="str">
        <f>[6]Janeiro!$B$23</f>
        <v>*</v>
      </c>
      <c r="U10" s="11" t="str">
        <f>[6]Janeiro!$B$24</f>
        <v>*</v>
      </c>
      <c r="V10" s="11" t="str">
        <f>[6]Janeiro!$B$25</f>
        <v>*</v>
      </c>
      <c r="W10" s="11" t="str">
        <f>[6]Janeiro!$B$26</f>
        <v>*</v>
      </c>
      <c r="X10" s="11" t="str">
        <f>[6]Janeiro!$B$27</f>
        <v>*</v>
      </c>
      <c r="Y10" s="11" t="str">
        <f>[6]Janeiro!$B$28</f>
        <v>*</v>
      </c>
      <c r="Z10" s="11" t="str">
        <f>[6]Janeiro!$B$29</f>
        <v>*</v>
      </c>
      <c r="AA10" s="11" t="str">
        <f>[6]Janeiro!$B$30</f>
        <v>*</v>
      </c>
      <c r="AB10" s="11" t="str">
        <f>[6]Janeiro!$B$31</f>
        <v>*</v>
      </c>
      <c r="AC10" s="11" t="str">
        <f>[6]Janeiro!$B$32</f>
        <v>*</v>
      </c>
      <c r="AD10" s="11" t="str">
        <f>[6]Janeiro!$B$33</f>
        <v>*</v>
      </c>
      <c r="AE10" s="11" t="str">
        <f>[6]Janeiro!$B$34</f>
        <v>*</v>
      </c>
      <c r="AF10" s="11" t="str">
        <f>[6]Janeiro!$B$35</f>
        <v>*</v>
      </c>
      <c r="AG10" s="138" t="s">
        <v>225</v>
      </c>
    </row>
    <row r="11" spans="1:37" x14ac:dyDescent="0.2">
      <c r="A11" s="58" t="s">
        <v>63</v>
      </c>
      <c r="B11" s="11">
        <f>[7]Janeiro!$B$5</f>
        <v>28.483333333333334</v>
      </c>
      <c r="C11" s="11">
        <f>[7]Janeiro!$B$6</f>
        <v>28.629166666666674</v>
      </c>
      <c r="D11" s="11">
        <f>[7]Janeiro!$B$7</f>
        <v>26.262499999999999</v>
      </c>
      <c r="E11" s="11">
        <f>[7]Janeiro!$B$8</f>
        <v>25.845833333333331</v>
      </c>
      <c r="F11" s="11">
        <f>[7]Janeiro!$B$9</f>
        <v>24.558333333333326</v>
      </c>
      <c r="G11" s="11">
        <f>[7]Janeiro!$B$10</f>
        <v>26.3</v>
      </c>
      <c r="H11" s="11">
        <f>[7]Janeiro!$B$11</f>
        <v>24.395833333333339</v>
      </c>
      <c r="I11" s="11">
        <f>[7]Janeiro!$B$12</f>
        <v>26.212499999999995</v>
      </c>
      <c r="J11" s="11">
        <f>[7]Janeiro!$B$13</f>
        <v>26.829166666666676</v>
      </c>
      <c r="K11" s="11">
        <f>[7]Janeiro!$B$14</f>
        <v>26.670833333333334</v>
      </c>
      <c r="L11" s="11">
        <f>[7]Janeiro!$B$15</f>
        <v>28.295833333333338</v>
      </c>
      <c r="M11" s="11">
        <f>[7]Janeiro!$B$16</f>
        <v>27.491666666666664</v>
      </c>
      <c r="N11" s="11">
        <f>[7]Janeiro!$B$17</f>
        <v>25.337500000000002</v>
      </c>
      <c r="O11" s="11">
        <f>[7]Janeiro!$B$18</f>
        <v>27.162500000000005</v>
      </c>
      <c r="P11" s="11">
        <f>[7]Janeiro!$B$19</f>
        <v>29.445833333333336</v>
      </c>
      <c r="Q11" s="11">
        <f>[7]Janeiro!$B$20</f>
        <v>30.424999999999997</v>
      </c>
      <c r="R11" s="11">
        <f>[7]Janeiro!$B$21</f>
        <v>27.841666666666665</v>
      </c>
      <c r="S11" s="11">
        <f>[7]Janeiro!$B$22</f>
        <v>26.362500000000001</v>
      </c>
      <c r="T11" s="11">
        <f>[7]Janeiro!$B$23</f>
        <v>27.108333333333331</v>
      </c>
      <c r="U11" s="11">
        <f>[7]Janeiro!$B$24</f>
        <v>28.079166666666666</v>
      </c>
      <c r="V11" s="11">
        <f>[7]Janeiro!$B$25</f>
        <v>28.095833333333331</v>
      </c>
      <c r="W11" s="11">
        <f>[7]Janeiro!$B$26</f>
        <v>26.991666666666671</v>
      </c>
      <c r="X11" s="11">
        <f>[7]Janeiro!$B$27</f>
        <v>23.675000000000001</v>
      </c>
      <c r="Y11" s="11">
        <f>[7]Janeiro!$B$28</f>
        <v>25.529166666666669</v>
      </c>
      <c r="Z11" s="11">
        <f>[7]Janeiro!$B$29</f>
        <v>26.295833333333324</v>
      </c>
      <c r="AA11" s="11">
        <f>[7]Janeiro!$B$30</f>
        <v>27.562499999999996</v>
      </c>
      <c r="AB11" s="11">
        <f>[7]Janeiro!$B$31</f>
        <v>28.870833333333334</v>
      </c>
      <c r="AC11" s="11">
        <f>[7]Janeiro!$B$32</f>
        <v>29.041666666666668</v>
      </c>
      <c r="AD11" s="11">
        <f>[7]Janeiro!$B$33</f>
        <v>26.383333333333329</v>
      </c>
      <c r="AE11" s="11">
        <f>[7]Janeiro!$B$34</f>
        <v>25.529166666666669</v>
      </c>
      <c r="AF11" s="11">
        <f>[7]Janeiro!$B$35</f>
        <v>26.220833333333335</v>
      </c>
      <c r="AG11" s="93">
        <f t="shared" ref="AG11" si="3">AVERAGE(B11:AF11)</f>
        <v>26.965591397849462</v>
      </c>
    </row>
    <row r="12" spans="1:37" x14ac:dyDescent="0.2">
      <c r="A12" s="58" t="s">
        <v>40</v>
      </c>
      <c r="B12" s="11">
        <f>[8]Janeiro!$B$5</f>
        <v>26.979166666666668</v>
      </c>
      <c r="C12" s="11">
        <f>[8]Janeiro!$B$6</f>
        <v>27.141666666666666</v>
      </c>
      <c r="D12" s="11">
        <f>[8]Janeiro!$B$7</f>
        <v>26.5</v>
      </c>
      <c r="E12" s="11">
        <f>[8]Janeiro!$B$8</f>
        <v>27.341666666666669</v>
      </c>
      <c r="F12" s="11">
        <f>[8]Janeiro!$B$9</f>
        <v>27.524999999999995</v>
      </c>
      <c r="G12" s="11">
        <f>[8]Janeiro!$B$10</f>
        <v>27.824999999999999</v>
      </c>
      <c r="H12" s="11">
        <f>[8]Janeiro!$B$11</f>
        <v>23.954166666666662</v>
      </c>
      <c r="I12" s="11">
        <f>[8]Janeiro!$B$12</f>
        <v>25.1875</v>
      </c>
      <c r="J12" s="11">
        <f>[8]Janeiro!$B$13</f>
        <v>28.341666666666665</v>
      </c>
      <c r="K12" s="11">
        <f>[8]Janeiro!$B$14</f>
        <v>29.829166666666669</v>
      </c>
      <c r="L12" s="11">
        <f>[8]Janeiro!$B$15</f>
        <v>29.729166666666661</v>
      </c>
      <c r="M12" s="11">
        <f>[8]Janeiro!$B$16</f>
        <v>27.716666666666665</v>
      </c>
      <c r="N12" s="11">
        <f>[8]Janeiro!$B$17</f>
        <v>26.816666666666666</v>
      </c>
      <c r="O12" s="11">
        <f>[8]Janeiro!$B$18</f>
        <v>28.212499999999995</v>
      </c>
      <c r="P12" s="11">
        <f>[8]Janeiro!$B$19</f>
        <v>29.450000000000003</v>
      </c>
      <c r="Q12" s="11">
        <f>[8]Janeiro!$B$20</f>
        <v>29.0625</v>
      </c>
      <c r="R12" s="11">
        <f>[8]Janeiro!$B$21</f>
        <v>27.291666666666661</v>
      </c>
      <c r="S12" s="11">
        <f>[8]Janeiro!$B$22</f>
        <v>27.554166666666671</v>
      </c>
      <c r="T12" s="11">
        <f>[8]Janeiro!$B$23</f>
        <v>28.987500000000001</v>
      </c>
      <c r="U12" s="11">
        <f>[8]Janeiro!$B$24</f>
        <v>29.137499999999999</v>
      </c>
      <c r="V12" s="11">
        <f>[8]Janeiro!$B$25</f>
        <v>29.374999999999996</v>
      </c>
      <c r="W12" s="11">
        <f>[8]Janeiro!$B$26</f>
        <v>26.162500000000005</v>
      </c>
      <c r="X12" s="11">
        <f>[8]Janeiro!$B$27</f>
        <v>24.745833333333337</v>
      </c>
      <c r="Y12" s="11">
        <f>[8]Janeiro!$B$28</f>
        <v>25.645833333333332</v>
      </c>
      <c r="Z12" s="11">
        <f>[8]Janeiro!$B$29</f>
        <v>26.279166666666669</v>
      </c>
      <c r="AA12" s="11">
        <f>[8]Janeiro!$B$30</f>
        <v>26.295833333333334</v>
      </c>
      <c r="AB12" s="11">
        <f>[8]Janeiro!$B$31</f>
        <v>27.475000000000009</v>
      </c>
      <c r="AC12" s="11">
        <f>[8]Janeiro!$B$32</f>
        <v>27.987500000000001</v>
      </c>
      <c r="AD12" s="11">
        <f>[8]Janeiro!$B$33</f>
        <v>26.712500000000002</v>
      </c>
      <c r="AE12" s="11">
        <f>[8]Janeiro!$B$34</f>
        <v>23.962499999999995</v>
      </c>
      <c r="AF12" s="11">
        <f>[8]Janeiro!$B$35</f>
        <v>24.508333333333336</v>
      </c>
      <c r="AG12" s="93">
        <f>AVERAGE(B12:AF12)</f>
        <v>27.217204301075274</v>
      </c>
      <c r="AJ12" t="s">
        <v>46</v>
      </c>
    </row>
    <row r="13" spans="1:37" x14ac:dyDescent="0.2">
      <c r="A13" s="58" t="s">
        <v>113</v>
      </c>
      <c r="B13" s="11" t="str">
        <f>[9]Janeiro!$B$5</f>
        <v>*</v>
      </c>
      <c r="C13" s="11" t="str">
        <f>[9]Janeiro!$B$6</f>
        <v>*</v>
      </c>
      <c r="D13" s="11" t="str">
        <f>[9]Janeiro!$B$7</f>
        <v>*</v>
      </c>
      <c r="E13" s="11" t="str">
        <f>[9]Janeiro!$B$8</f>
        <v>*</v>
      </c>
      <c r="F13" s="11" t="str">
        <f>[9]Janeiro!$B$9</f>
        <v>*</v>
      </c>
      <c r="G13" s="11" t="str">
        <f>[9]Janeiro!$B$10</f>
        <v>*</v>
      </c>
      <c r="H13" s="11" t="str">
        <f>[9]Janeiro!$B$11</f>
        <v>*</v>
      </c>
      <c r="I13" s="11" t="str">
        <f>[9]Janeiro!$B$12</f>
        <v>*</v>
      </c>
      <c r="J13" s="11" t="str">
        <f>[9]Janeiro!$B$13</f>
        <v>*</v>
      </c>
      <c r="K13" s="11" t="str">
        <f>[9]Janeiro!$B$14</f>
        <v>*</v>
      </c>
      <c r="L13" s="11" t="str">
        <f>[9]Janeiro!$B$15</f>
        <v>*</v>
      </c>
      <c r="M13" s="11" t="str">
        <f>[9]Janeiro!$B$16</f>
        <v>*</v>
      </c>
      <c r="N13" s="11" t="str">
        <f>[9]Janeiro!$B$17</f>
        <v>*</v>
      </c>
      <c r="O13" s="11" t="str">
        <f>[9]Janeiro!$B$18</f>
        <v>*</v>
      </c>
      <c r="P13" s="11" t="str">
        <f>[9]Janeiro!$B$19</f>
        <v>*</v>
      </c>
      <c r="Q13" s="11" t="str">
        <f>[9]Janeiro!$B$20</f>
        <v>*</v>
      </c>
      <c r="R13" s="11" t="str">
        <f>[9]Janeiro!$B$21</f>
        <v>*</v>
      </c>
      <c r="S13" s="11" t="str">
        <f>[9]Janeiro!$B$22</f>
        <v>*</v>
      </c>
      <c r="T13" s="11" t="str">
        <f>[9]Janeiro!$B$23</f>
        <v>*</v>
      </c>
      <c r="U13" s="11" t="str">
        <f>[9]Janeiro!$B$24</f>
        <v>*</v>
      </c>
      <c r="V13" s="11" t="str">
        <f>[9]Janeiro!$B$25</f>
        <v>*</v>
      </c>
      <c r="W13" s="11" t="str">
        <f>[9]Janeiro!$B$26</f>
        <v>*</v>
      </c>
      <c r="X13" s="11" t="str">
        <f>[9]Janeiro!$B$27</f>
        <v>*</v>
      </c>
      <c r="Y13" s="11" t="str">
        <f>[9]Janeiro!$B$28</f>
        <v>*</v>
      </c>
      <c r="Z13" s="11" t="str">
        <f>[9]Janeiro!$B$29</f>
        <v>*</v>
      </c>
      <c r="AA13" s="11" t="str">
        <f>[9]Janeiro!$B$30</f>
        <v>*</v>
      </c>
      <c r="AB13" s="11" t="str">
        <f>[9]Janeiro!$B$31</f>
        <v>*</v>
      </c>
      <c r="AC13" s="11" t="str">
        <f>[9]Janeiro!$B$32</f>
        <v>*</v>
      </c>
      <c r="AD13" s="11" t="str">
        <f>[9]Janeiro!$B$33</f>
        <v>*</v>
      </c>
      <c r="AE13" s="11" t="str">
        <f>[9]Janeiro!$B$34</f>
        <v>*</v>
      </c>
      <c r="AF13" s="11" t="str">
        <f>[9]Janeiro!$B$35</f>
        <v>*</v>
      </c>
      <c r="AG13" s="132" t="s">
        <v>225</v>
      </c>
    </row>
    <row r="14" spans="1:37" x14ac:dyDescent="0.2">
      <c r="A14" s="58" t="s">
        <v>117</v>
      </c>
      <c r="B14" s="11" t="str">
        <f>[10]Janeiro!$B$5</f>
        <v>*</v>
      </c>
      <c r="C14" s="11" t="str">
        <f>[10]Janeiro!$B$6</f>
        <v>*</v>
      </c>
      <c r="D14" s="11" t="str">
        <f>[10]Janeiro!$B$7</f>
        <v>*</v>
      </c>
      <c r="E14" s="11" t="str">
        <f>[10]Janeiro!$B$8</f>
        <v>*</v>
      </c>
      <c r="F14" s="11" t="str">
        <f>[10]Janeiro!$B$9</f>
        <v>*</v>
      </c>
      <c r="G14" s="11" t="str">
        <f>[10]Janeiro!$B$10</f>
        <v>*</v>
      </c>
      <c r="H14" s="11" t="str">
        <f>[10]Janeiro!$B$11</f>
        <v>*</v>
      </c>
      <c r="I14" s="11" t="str">
        <f>[10]Janeiro!$B$12</f>
        <v>*</v>
      </c>
      <c r="J14" s="11" t="str">
        <f>[10]Janeiro!$B$13</f>
        <v>*</v>
      </c>
      <c r="K14" s="11" t="str">
        <f>[10]Janeiro!$B$14</f>
        <v>*</v>
      </c>
      <c r="L14" s="11" t="str">
        <f>[10]Janeiro!$B$15</f>
        <v>*</v>
      </c>
      <c r="M14" s="11" t="str">
        <f>[10]Janeiro!$B$16</f>
        <v>*</v>
      </c>
      <c r="N14" s="11" t="str">
        <f>[10]Janeiro!$B$17</f>
        <v>*</v>
      </c>
      <c r="O14" s="11" t="str">
        <f>[10]Janeiro!$B$18</f>
        <v>*</v>
      </c>
      <c r="P14" s="11" t="str">
        <f>[10]Janeiro!$B$19</f>
        <v>*</v>
      </c>
      <c r="Q14" s="11" t="str">
        <f>[10]Janeiro!$B$20</f>
        <v>*</v>
      </c>
      <c r="R14" s="11" t="str">
        <f>[10]Janeiro!$B$21</f>
        <v>*</v>
      </c>
      <c r="S14" s="11" t="str">
        <f>[10]Janeiro!$B$22</f>
        <v>*</v>
      </c>
      <c r="T14" s="11" t="str">
        <f>[10]Janeiro!$B$23</f>
        <v>*</v>
      </c>
      <c r="U14" s="11" t="str">
        <f>[10]Janeiro!$B$24</f>
        <v>*</v>
      </c>
      <c r="V14" s="11" t="str">
        <f>[10]Janeiro!$B$25</f>
        <v>*</v>
      </c>
      <c r="W14" s="11" t="str">
        <f>[10]Janeiro!$B$26</f>
        <v>*</v>
      </c>
      <c r="X14" s="11" t="str">
        <f>[10]Janeiro!$B$27</f>
        <v>*</v>
      </c>
      <c r="Y14" s="11" t="str">
        <f>[10]Janeiro!$B$28</f>
        <v>*</v>
      </c>
      <c r="Z14" s="11" t="str">
        <f>[10]Janeiro!$B$29</f>
        <v>*</v>
      </c>
      <c r="AA14" s="11" t="str">
        <f>[10]Janeiro!$B$30</f>
        <v>*</v>
      </c>
      <c r="AB14" s="11" t="str">
        <f>[10]Janeiro!$B$31</f>
        <v>*</v>
      </c>
      <c r="AC14" s="11" t="str">
        <f>[10]Janeiro!$B$32</f>
        <v>*</v>
      </c>
      <c r="AD14" s="11" t="str">
        <f>[10]Janeiro!$B$33</f>
        <v>*</v>
      </c>
      <c r="AE14" s="11" t="str">
        <f>[10]Janeiro!$B$34</f>
        <v>*</v>
      </c>
      <c r="AF14" s="11" t="str">
        <f>[10]Janeiro!$B$35</f>
        <v>*</v>
      </c>
      <c r="AG14" s="132" t="s">
        <v>225</v>
      </c>
    </row>
    <row r="15" spans="1:37" x14ac:dyDescent="0.2">
      <c r="A15" s="58" t="s">
        <v>120</v>
      </c>
      <c r="B15" s="11">
        <f>[11]Janeiro!$B$5</f>
        <v>25.25</v>
      </c>
      <c r="C15" s="11">
        <f>[11]Janeiro!$B$6</f>
        <v>25.816666666666659</v>
      </c>
      <c r="D15" s="11">
        <f>[11]Janeiro!$B$7</f>
        <v>24.608333333333338</v>
      </c>
      <c r="E15" s="11">
        <f>[11]Janeiro!$B$8</f>
        <v>24.316666666666663</v>
      </c>
      <c r="F15" s="11">
        <f>[11]Janeiro!$B$9</f>
        <v>25.737499999999997</v>
      </c>
      <c r="G15" s="11">
        <f>[11]Janeiro!$B$10</f>
        <v>27.195652173913043</v>
      </c>
      <c r="H15" s="11">
        <f>[11]Janeiro!$B$11</f>
        <v>23.758333333333329</v>
      </c>
      <c r="I15" s="11">
        <f>[11]Janeiro!$B$12</f>
        <v>24.165217391304349</v>
      </c>
      <c r="J15" s="11">
        <f>[11]Janeiro!$B$13</f>
        <v>26.965217391304346</v>
      </c>
      <c r="K15" s="11">
        <f>[11]Janeiro!$B$14</f>
        <v>30.385714285714283</v>
      </c>
      <c r="L15" s="11">
        <f>[11]Janeiro!$B$15</f>
        <v>27.90588235294118</v>
      </c>
      <c r="M15" s="11">
        <f>[11]Janeiro!$B$16</f>
        <v>26.708333333333339</v>
      </c>
      <c r="N15" s="11">
        <f>[11]Janeiro!$B$17</f>
        <v>24.895833333333329</v>
      </c>
      <c r="O15" s="11">
        <f>[11]Janeiro!$B$18</f>
        <v>25.208333333333329</v>
      </c>
      <c r="P15" s="11">
        <f>[11]Janeiro!$B$19</f>
        <v>27.754166666666666</v>
      </c>
      <c r="Q15" s="11">
        <f>[11]Janeiro!$B$20</f>
        <v>28.608333333333324</v>
      </c>
      <c r="R15" s="11">
        <f>[11]Janeiro!$B$21</f>
        <v>26.099999999999998</v>
      </c>
      <c r="S15" s="11">
        <f>[11]Janeiro!$B$22</f>
        <v>26.479166666666668</v>
      </c>
      <c r="T15" s="11">
        <f>[11]Janeiro!$B$23</f>
        <v>26.904166666666665</v>
      </c>
      <c r="U15" s="11">
        <f>[11]Janeiro!$B$24</f>
        <v>27.191666666666674</v>
      </c>
      <c r="V15" s="11">
        <f>[11]Janeiro!$B$25</f>
        <v>27.179166666666664</v>
      </c>
      <c r="W15" s="11">
        <f>[11]Janeiro!$B$26</f>
        <v>24.879166666666666</v>
      </c>
      <c r="X15" s="11">
        <f>[11]Janeiro!$B$27</f>
        <v>22.600000000000005</v>
      </c>
      <c r="Y15" s="11">
        <f>[11]Janeiro!$B$28</f>
        <v>24.066666666666666</v>
      </c>
      <c r="Z15" s="11">
        <f>[11]Janeiro!$B$29</f>
        <v>28.361538461538462</v>
      </c>
      <c r="AA15" s="11">
        <f>[11]Janeiro!$B$30</f>
        <v>28.892307692307689</v>
      </c>
      <c r="AB15" s="11">
        <f>[11]Janeiro!$B$31</f>
        <v>29.445454545454542</v>
      </c>
      <c r="AC15" s="11">
        <f>[11]Janeiro!$B$32</f>
        <v>30.120000000000005</v>
      </c>
      <c r="AD15" s="11">
        <f>[11]Janeiro!$B$33</f>
        <v>28.477777777777778</v>
      </c>
      <c r="AE15" s="11">
        <f>[11]Janeiro!$B$34</f>
        <v>24.04</v>
      </c>
      <c r="AF15" s="11">
        <f>[11]Janeiro!$B$35</f>
        <v>25.941666666666663</v>
      </c>
      <c r="AG15" s="93">
        <f>AVERAGE(B15:AF15)</f>
        <v>26.450288023836205</v>
      </c>
      <c r="AK15" t="s">
        <v>46</v>
      </c>
    </row>
    <row r="16" spans="1:37" x14ac:dyDescent="0.2">
      <c r="A16" s="58" t="s">
        <v>167</v>
      </c>
      <c r="B16" s="11" t="str">
        <f>[12]Janeiro!$B$5</f>
        <v>*</v>
      </c>
      <c r="C16" s="11" t="str">
        <f>[12]Janeiro!$B$6</f>
        <v>*</v>
      </c>
      <c r="D16" s="11" t="str">
        <f>[12]Janeiro!$B$7</f>
        <v>*</v>
      </c>
      <c r="E16" s="11" t="str">
        <f>[12]Janeiro!$B$8</f>
        <v>*</v>
      </c>
      <c r="F16" s="11" t="str">
        <f>[12]Janeiro!$B$9</f>
        <v>*</v>
      </c>
      <c r="G16" s="11" t="str">
        <f>[12]Janeiro!$B$10</f>
        <v>*</v>
      </c>
      <c r="H16" s="11" t="str">
        <f>[12]Janeiro!$B$11</f>
        <v>*</v>
      </c>
      <c r="I16" s="11" t="str">
        <f>[12]Janeiro!$B$12</f>
        <v>*</v>
      </c>
      <c r="J16" s="11" t="str">
        <f>[12]Janeiro!$B$13</f>
        <v>*</v>
      </c>
      <c r="K16" s="11" t="str">
        <f>[12]Janeiro!$B$14</f>
        <v>*</v>
      </c>
      <c r="L16" s="11" t="str">
        <f>[12]Janeiro!$B$15</f>
        <v>*</v>
      </c>
      <c r="M16" s="11" t="str">
        <f>[12]Janeiro!$B$16</f>
        <v>*</v>
      </c>
      <c r="N16" s="11" t="str">
        <f>[12]Janeiro!$B$17</f>
        <v>*</v>
      </c>
      <c r="O16" s="11" t="str">
        <f>[12]Janeiro!$B$18</f>
        <v>*</v>
      </c>
      <c r="P16" s="11" t="str">
        <f>[12]Janeiro!$B$19</f>
        <v>*</v>
      </c>
      <c r="Q16" s="11" t="str">
        <f>[12]Janeiro!$B$20</f>
        <v>*</v>
      </c>
      <c r="R16" s="11" t="str">
        <f>[12]Janeiro!$B$21</f>
        <v>*</v>
      </c>
      <c r="S16" s="11" t="str">
        <f>[12]Janeiro!$B$22</f>
        <v>*</v>
      </c>
      <c r="T16" s="11" t="str">
        <f>[12]Janeiro!$B$23</f>
        <v>*</v>
      </c>
      <c r="U16" s="11" t="str">
        <f>[12]Janeiro!$B$24</f>
        <v>*</v>
      </c>
      <c r="V16" s="11" t="str">
        <f>[12]Janeiro!$B$25</f>
        <v>*</v>
      </c>
      <c r="W16" s="11" t="str">
        <f>[12]Janeiro!$B$26</f>
        <v>*</v>
      </c>
      <c r="X16" s="11" t="str">
        <f>[12]Janeiro!$B$27</f>
        <v>*</v>
      </c>
      <c r="Y16" s="11" t="str">
        <f>[12]Janeiro!$B$28</f>
        <v>*</v>
      </c>
      <c r="Z16" s="11" t="str">
        <f>[12]Janeiro!$B$29</f>
        <v>*</v>
      </c>
      <c r="AA16" s="11" t="str">
        <f>[12]Janeiro!$B$30</f>
        <v>*</v>
      </c>
      <c r="AB16" s="11" t="str">
        <f>[12]Janeiro!$B$31</f>
        <v>*</v>
      </c>
      <c r="AC16" s="11" t="str">
        <f>[12]Janeiro!$B$32</f>
        <v>*</v>
      </c>
      <c r="AD16" s="11" t="str">
        <f>[12]Janeiro!$B$33</f>
        <v>*</v>
      </c>
      <c r="AE16" s="11" t="str">
        <f>[12]Janeiro!$B$34</f>
        <v>*</v>
      </c>
      <c r="AF16" s="11" t="str">
        <f>[12]Janeiro!$B$35</f>
        <v>*</v>
      </c>
      <c r="AG16" s="132" t="s">
        <v>225</v>
      </c>
      <c r="AK16" t="s">
        <v>46</v>
      </c>
    </row>
    <row r="17" spans="1:38" x14ac:dyDescent="0.2">
      <c r="A17" s="58" t="s">
        <v>2</v>
      </c>
      <c r="B17" s="11">
        <f>[13]Janeiro!$B$5</f>
        <v>24.574999999999999</v>
      </c>
      <c r="C17" s="11">
        <f>[13]Janeiro!$B$6</f>
        <v>24.879166666666666</v>
      </c>
      <c r="D17" s="11">
        <f>[13]Janeiro!$B$7</f>
        <v>25.820833333333329</v>
      </c>
      <c r="E17" s="11">
        <f>[13]Janeiro!$B$8</f>
        <v>25.775000000000002</v>
      </c>
      <c r="F17" s="11">
        <f>[13]Janeiro!$B$9</f>
        <v>26</v>
      </c>
      <c r="G17" s="11">
        <f>[13]Janeiro!$B$10</f>
        <v>25.383333333333329</v>
      </c>
      <c r="H17" s="11">
        <f>[13]Janeiro!$B$11</f>
        <v>23.729166666666661</v>
      </c>
      <c r="I17" s="11">
        <f>[13]Janeiro!$B$12</f>
        <v>23.970833333333335</v>
      </c>
      <c r="J17" s="11">
        <f>[13]Janeiro!$B$13</f>
        <v>25.770833333333339</v>
      </c>
      <c r="K17" s="11">
        <f>[13]Janeiro!$B$14</f>
        <v>26.737500000000001</v>
      </c>
      <c r="L17" s="11">
        <f>[13]Janeiro!$B$15</f>
        <v>27.570833333333329</v>
      </c>
      <c r="M17" s="11">
        <f>[13]Janeiro!$B$16</f>
        <v>26.962499999999995</v>
      </c>
      <c r="N17" s="11">
        <f>[13]Janeiro!$B$17</f>
        <v>24.512499999999999</v>
      </c>
      <c r="O17" s="11">
        <f>[13]Janeiro!$B$18</f>
        <v>26.808333333333337</v>
      </c>
      <c r="P17" s="11">
        <f>[13]Janeiro!$B$19</f>
        <v>27.620833333333326</v>
      </c>
      <c r="Q17" s="11">
        <f>[13]Janeiro!$B$20</f>
        <v>28.083333333333332</v>
      </c>
      <c r="R17" s="11">
        <f>[13]Janeiro!$B$21</f>
        <v>26.650000000000006</v>
      </c>
      <c r="S17" s="11">
        <f>[13]Janeiro!$B$22</f>
        <v>26.595833333333342</v>
      </c>
      <c r="T17" s="11">
        <f>[13]Janeiro!$B$23</f>
        <v>27.233333333333334</v>
      </c>
      <c r="U17" s="11">
        <f>[13]Janeiro!$B$24</f>
        <v>28.624999999999996</v>
      </c>
      <c r="V17" s="11">
        <f>[13]Janeiro!$B$25</f>
        <v>28.574999999999999</v>
      </c>
      <c r="W17" s="11">
        <f>[13]Janeiro!$B$26</f>
        <v>24.091666666666669</v>
      </c>
      <c r="X17" s="11">
        <f>[13]Janeiro!$B$27</f>
        <v>23.583333333333332</v>
      </c>
      <c r="Y17" s="11">
        <f>[13]Janeiro!$B$28</f>
        <v>24.324999999999992</v>
      </c>
      <c r="Z17" s="11">
        <f>[13]Janeiro!$B$29</f>
        <v>25.849999999999998</v>
      </c>
      <c r="AA17" s="11">
        <f>[13]Janeiro!$B$30</f>
        <v>26.604166666666671</v>
      </c>
      <c r="AB17" s="11">
        <f>[13]Janeiro!$B$31</f>
        <v>27.216666666666658</v>
      </c>
      <c r="AC17" s="11">
        <f>[13]Janeiro!$B$32</f>
        <v>27.029166666666672</v>
      </c>
      <c r="AD17" s="11">
        <f>[13]Janeiro!$B$33</f>
        <v>26.091666666666669</v>
      </c>
      <c r="AE17" s="11">
        <f>[13]Janeiro!$B$34</f>
        <v>24.379166666666663</v>
      </c>
      <c r="AF17" s="11">
        <f>[13]Janeiro!$B$35</f>
        <v>23.887500000000003</v>
      </c>
      <c r="AG17" s="93">
        <f t="shared" ref="AG17:AG22" si="4">AVERAGE(B17:AF17)</f>
        <v>25.965725806451619</v>
      </c>
      <c r="AI17" s="12" t="s">
        <v>46</v>
      </c>
    </row>
    <row r="18" spans="1:38" x14ac:dyDescent="0.2">
      <c r="A18" s="58" t="s">
        <v>3</v>
      </c>
      <c r="B18" s="11">
        <f>[14]Janeiro!$B$5</f>
        <v>27.525000000000002</v>
      </c>
      <c r="C18" s="11">
        <f>[14]Janeiro!$B$6</f>
        <v>26.158333333333328</v>
      </c>
      <c r="D18" s="11">
        <f>[14]Janeiro!$B$7</f>
        <v>26.208333333333325</v>
      </c>
      <c r="E18" s="11">
        <f>[14]Janeiro!$B$8</f>
        <v>24.904166666666665</v>
      </c>
      <c r="F18" s="11">
        <f>[14]Janeiro!$B$9</f>
        <v>26.045833333333324</v>
      </c>
      <c r="G18" s="11">
        <f>[14]Janeiro!$B$10</f>
        <v>23.866666666666664</v>
      </c>
      <c r="H18" s="11">
        <f>[14]Janeiro!$B$11</f>
        <v>24.349999999999998</v>
      </c>
      <c r="I18" s="11">
        <f>[14]Janeiro!$B$12</f>
        <v>24.608333333333331</v>
      </c>
      <c r="J18" s="11">
        <f>[14]Janeiro!$B$13</f>
        <v>24.412500000000005</v>
      </c>
      <c r="K18" s="11">
        <f>[14]Janeiro!$B$14</f>
        <v>26.520833333333332</v>
      </c>
      <c r="L18" s="11">
        <f>[14]Janeiro!$B$15</f>
        <v>27.495833333333334</v>
      </c>
      <c r="M18" s="11">
        <f>[14]Janeiro!$B$16</f>
        <v>27.845833333333335</v>
      </c>
      <c r="N18" s="11">
        <f>[14]Janeiro!$B$17</f>
        <v>26.662499999999994</v>
      </c>
      <c r="O18" s="11">
        <f>[14]Janeiro!$B$18</f>
        <v>27.633333333333329</v>
      </c>
      <c r="P18" s="11">
        <f>[14]Janeiro!$B$19</f>
        <v>28.816666666666663</v>
      </c>
      <c r="Q18" s="11">
        <f>[14]Janeiro!$B$20</f>
        <v>29.520833333333339</v>
      </c>
      <c r="R18" s="11">
        <f>[14]Janeiro!$B$21</f>
        <v>25.958333333333332</v>
      </c>
      <c r="S18" s="11">
        <f>[14]Janeiro!$B$22</f>
        <v>25.516666666666662</v>
      </c>
      <c r="T18" s="11">
        <f>[14]Janeiro!$B$23</f>
        <v>26.641666666666666</v>
      </c>
      <c r="U18" s="11">
        <f>[14]Janeiro!$B$24</f>
        <v>26.608333333333334</v>
      </c>
      <c r="V18" s="11">
        <f>[14]Janeiro!$B$25</f>
        <v>26.679166666666671</v>
      </c>
      <c r="W18" s="11">
        <f>[14]Janeiro!$B$26</f>
        <v>24.745833333333326</v>
      </c>
      <c r="X18" s="11">
        <f>[14]Janeiro!$B$27</f>
        <v>24.761111111111109</v>
      </c>
      <c r="Y18" s="11" t="str">
        <f>[14]Janeiro!$B$28</f>
        <v>*</v>
      </c>
      <c r="Z18" s="11">
        <f>[14]Janeiro!$B$29</f>
        <v>29.360000000000003</v>
      </c>
      <c r="AA18" s="11">
        <f>[14]Janeiro!$B$30</f>
        <v>26.278260869565216</v>
      </c>
      <c r="AB18" s="11">
        <f>[14]Janeiro!$B$31</f>
        <v>27.02941176470588</v>
      </c>
      <c r="AC18" s="11">
        <f>[14]Janeiro!$B$32</f>
        <v>23.533333333333331</v>
      </c>
      <c r="AD18" s="11" t="str">
        <f>[14]Janeiro!$B$33</f>
        <v>*</v>
      </c>
      <c r="AE18" s="11">
        <f>[14]Janeiro!$B$34</f>
        <v>27.022222222222222</v>
      </c>
      <c r="AF18" s="11">
        <f>[14]Janeiro!$B$35</f>
        <v>24.970833333333328</v>
      </c>
      <c r="AG18" s="93">
        <f>AVERAGE(B18:AF18)</f>
        <v>26.264833539112786</v>
      </c>
      <c r="AH18" s="12" t="s">
        <v>46</v>
      </c>
      <c r="AI18" s="12" t="s">
        <v>46</v>
      </c>
      <c r="AL18" t="s">
        <v>46</v>
      </c>
    </row>
    <row r="19" spans="1:38" x14ac:dyDescent="0.2">
      <c r="A19" s="58" t="s">
        <v>4</v>
      </c>
      <c r="B19" s="11">
        <f>[15]Janeiro!$B$5</f>
        <v>25.125000000000004</v>
      </c>
      <c r="C19" s="11">
        <f>[15]Janeiro!$B$6</f>
        <v>24.329166666666666</v>
      </c>
      <c r="D19" s="11">
        <f>[15]Janeiro!$B$7</f>
        <v>24.474999999999998</v>
      </c>
      <c r="E19" s="11">
        <f>[15]Janeiro!$B$8</f>
        <v>24.724999999999998</v>
      </c>
      <c r="F19" s="11">
        <f>[15]Janeiro!$B$9</f>
        <v>24.845833333333335</v>
      </c>
      <c r="G19" s="11">
        <f>[15]Janeiro!$B$10</f>
        <v>23.441666666666674</v>
      </c>
      <c r="H19" s="11">
        <f>[15]Janeiro!$B$11</f>
        <v>23.804166666666664</v>
      </c>
      <c r="I19" s="11">
        <f>[15]Janeiro!$B$12</f>
        <v>23.308333333333334</v>
      </c>
      <c r="J19" s="11">
        <f>[15]Janeiro!$B$13</f>
        <v>23.020833333333332</v>
      </c>
      <c r="K19" s="11">
        <f>[15]Janeiro!$B$14</f>
        <v>24.262499999999999</v>
      </c>
      <c r="L19" s="11">
        <f>[15]Janeiro!$B$15</f>
        <v>24.425000000000001</v>
      </c>
      <c r="M19" s="11">
        <f>[15]Janeiro!$B$16</f>
        <v>25.033333333333335</v>
      </c>
      <c r="N19" s="11">
        <f>[15]Janeiro!$B$17</f>
        <v>23.062499999999996</v>
      </c>
      <c r="O19" s="11">
        <f>[15]Janeiro!$B$18</f>
        <v>25.025000000000002</v>
      </c>
      <c r="P19" s="11">
        <f>[15]Janeiro!$B$19</f>
        <v>26.316666666666674</v>
      </c>
      <c r="Q19" s="11">
        <f>[15]Janeiro!$B$20</f>
        <v>27.474999999999998</v>
      </c>
      <c r="R19" s="11">
        <f>[15]Janeiro!$B$21</f>
        <v>23.275000000000002</v>
      </c>
      <c r="S19" s="11">
        <f>[15]Janeiro!$B$22</f>
        <v>24.008333333333329</v>
      </c>
      <c r="T19" s="11">
        <f>[15]Janeiro!$B$23</f>
        <v>25.179166666666671</v>
      </c>
      <c r="U19" s="11">
        <f>[15]Janeiro!$B$24</f>
        <v>26.058333333333337</v>
      </c>
      <c r="V19" s="11">
        <f>[15]Janeiro!$B$25</f>
        <v>25.183333333333337</v>
      </c>
      <c r="W19" s="11">
        <f>[15]Janeiro!$B$26</f>
        <v>22.899999999999995</v>
      </c>
      <c r="X19" s="11">
        <f>[15]Janeiro!$B$27</f>
        <v>23.708333333333332</v>
      </c>
      <c r="Y19" s="11">
        <f>[15]Janeiro!$B$28</f>
        <v>22.495833333333334</v>
      </c>
      <c r="Z19" s="11">
        <f>[15]Janeiro!$B$29</f>
        <v>23.499999999999996</v>
      </c>
      <c r="AA19" s="11">
        <f>[15]Janeiro!$B$30</f>
        <v>25.133333333333329</v>
      </c>
      <c r="AB19" s="11">
        <f>[15]Janeiro!$B$31</f>
        <v>25.762499999999999</v>
      </c>
      <c r="AC19" s="11">
        <f>[15]Janeiro!$B$32</f>
        <v>24.95</v>
      </c>
      <c r="AD19" s="11">
        <f>[15]Janeiro!$B$33</f>
        <v>24.683333333333337</v>
      </c>
      <c r="AE19" s="11">
        <f>[15]Janeiro!$B$34</f>
        <v>23.974999999999998</v>
      </c>
      <c r="AF19" s="11">
        <f>[15]Janeiro!$B$35</f>
        <v>23.175000000000001</v>
      </c>
      <c r="AG19" s="93">
        <f t="shared" si="4"/>
        <v>24.408467741935485</v>
      </c>
      <c r="AH19" t="s">
        <v>46</v>
      </c>
      <c r="AI19" s="12" t="s">
        <v>46</v>
      </c>
      <c r="AK19" t="s">
        <v>46</v>
      </c>
    </row>
    <row r="20" spans="1:38" x14ac:dyDescent="0.2">
      <c r="A20" s="58" t="s">
        <v>5</v>
      </c>
      <c r="B20" s="11">
        <f>[16]Janeiro!$B$5</f>
        <v>28.087500000000002</v>
      </c>
      <c r="C20" s="11">
        <f>[16]Janeiro!$B$6</f>
        <v>28.741666666666674</v>
      </c>
      <c r="D20" s="11">
        <f>[16]Janeiro!$B$7</f>
        <v>29.916666666666668</v>
      </c>
      <c r="E20" s="11">
        <f>[16]Janeiro!$B$8</f>
        <v>29.633333333333336</v>
      </c>
      <c r="F20" s="11">
        <f>[16]Janeiro!$B$9</f>
        <v>29.908333333333335</v>
      </c>
      <c r="G20" s="11">
        <f>[16]Janeiro!$B$10</f>
        <v>29.170833333333334</v>
      </c>
      <c r="H20" s="11">
        <f>[16]Janeiro!$B$11</f>
        <v>28.620833333333334</v>
      </c>
      <c r="I20" s="11">
        <f>[16]Janeiro!$B$12</f>
        <v>25.833333333333332</v>
      </c>
      <c r="J20" s="11">
        <f>[16]Janeiro!$B$13</f>
        <v>28.495833333333326</v>
      </c>
      <c r="K20" s="11">
        <f>[16]Janeiro!$B$14</f>
        <v>29.816666666666666</v>
      </c>
      <c r="L20" s="11">
        <f>[16]Janeiro!$B$15</f>
        <v>30.745833333333337</v>
      </c>
      <c r="M20" s="11">
        <f>[16]Janeiro!$B$16</f>
        <v>30.054166666666664</v>
      </c>
      <c r="N20" s="11">
        <f>[16]Janeiro!$B$17</f>
        <v>27.875</v>
      </c>
      <c r="O20" s="11">
        <f>[16]Janeiro!$B$18</f>
        <v>29.334782608695658</v>
      </c>
      <c r="P20" s="11">
        <f>[16]Janeiro!$B$19</f>
        <v>30.704166666666666</v>
      </c>
      <c r="Q20" s="11">
        <f>[16]Janeiro!$B$20</f>
        <v>32.029166666666669</v>
      </c>
      <c r="R20" s="11">
        <f>[16]Janeiro!$B$21</f>
        <v>29.762499999999992</v>
      </c>
      <c r="S20" s="11">
        <f>[16]Janeiro!$B$22</f>
        <v>27.799999999999994</v>
      </c>
      <c r="T20" s="11">
        <f>[16]Janeiro!$B$23</f>
        <v>29.45</v>
      </c>
      <c r="U20" s="11">
        <f>[16]Janeiro!$B$24</f>
        <v>31.612499999999994</v>
      </c>
      <c r="V20" s="11">
        <f>[16]Janeiro!$B$25</f>
        <v>30.895833333333329</v>
      </c>
      <c r="W20" s="11">
        <f>[16]Janeiro!$B$26</f>
        <v>29.020833333333339</v>
      </c>
      <c r="X20" s="11">
        <f>[16]Janeiro!$B$27</f>
        <v>28.079166666666669</v>
      </c>
      <c r="Y20" s="11">
        <f>[16]Janeiro!$B$28</f>
        <v>27.333333333333332</v>
      </c>
      <c r="Z20" s="11">
        <f>[16]Janeiro!$B$29</f>
        <v>29.808333333333334</v>
      </c>
      <c r="AA20" s="11">
        <f>[16]Janeiro!$B$30</f>
        <v>31.583333333333329</v>
      </c>
      <c r="AB20" s="11">
        <f>[16]Janeiro!$B$31</f>
        <v>30.595833333333328</v>
      </c>
      <c r="AC20" s="11">
        <f>[16]Janeiro!$B$32</f>
        <v>28.324999999999992</v>
      </c>
      <c r="AD20" s="11">
        <f>[16]Janeiro!$B$33</f>
        <v>28.991666666666664</v>
      </c>
      <c r="AE20" s="11">
        <f>[16]Janeiro!$B$34</f>
        <v>27.729166666666671</v>
      </c>
      <c r="AF20" s="11">
        <f>[16]Janeiro!$B$35</f>
        <v>26.0625</v>
      </c>
      <c r="AG20" s="93">
        <f t="shared" si="4"/>
        <v>29.226390836839649</v>
      </c>
      <c r="AH20" s="12" t="s">
        <v>46</v>
      </c>
      <c r="AI20" s="12" t="s">
        <v>46</v>
      </c>
    </row>
    <row r="21" spans="1:38" x14ac:dyDescent="0.2">
      <c r="A21" s="58" t="s">
        <v>42</v>
      </c>
      <c r="B21" s="11">
        <f>[17]Janeiro!$B$5</f>
        <v>24.666666666666661</v>
      </c>
      <c r="C21" s="11">
        <f>[17]Janeiro!$B$6</f>
        <v>24.470833333333331</v>
      </c>
      <c r="D21" s="11">
        <f>[17]Janeiro!$B$7</f>
        <v>24.649999999999995</v>
      </c>
      <c r="E21" s="11">
        <f>[17]Janeiro!$B$8</f>
        <v>25.333333333333332</v>
      </c>
      <c r="F21" s="11">
        <f>[17]Janeiro!$B$9</f>
        <v>25.758333333333329</v>
      </c>
      <c r="G21" s="11">
        <f>[17]Janeiro!$B$10</f>
        <v>23.945833333333336</v>
      </c>
      <c r="H21" s="11">
        <f>[17]Janeiro!$B$11</f>
        <v>23.916666666666661</v>
      </c>
      <c r="I21" s="11">
        <f>[17]Janeiro!$B$12</f>
        <v>24.066666666666663</v>
      </c>
      <c r="J21" s="11">
        <f>[17]Janeiro!$B$13</f>
        <v>22.537499999999998</v>
      </c>
      <c r="K21" s="11">
        <f>[17]Janeiro!$B$14</f>
        <v>23.704166666666666</v>
      </c>
      <c r="L21" s="11">
        <f>[17]Janeiro!$B$15</f>
        <v>24.279166666666669</v>
      </c>
      <c r="M21" s="11">
        <f>[17]Janeiro!$B$16</f>
        <v>24.729166666666668</v>
      </c>
      <c r="N21" s="11">
        <f>[17]Janeiro!$B$17</f>
        <v>23.875</v>
      </c>
      <c r="O21" s="11">
        <f>[17]Janeiro!$B$18</f>
        <v>24.691666666666674</v>
      </c>
      <c r="P21" s="11">
        <f>[17]Janeiro!$B$19</f>
        <v>26.487500000000001</v>
      </c>
      <c r="Q21" s="11">
        <f>[17]Janeiro!$B$20</f>
        <v>27.104166666666661</v>
      </c>
      <c r="R21" s="11">
        <f>[17]Janeiro!$B$21</f>
        <v>23.904166666666665</v>
      </c>
      <c r="S21" s="11">
        <f>[17]Janeiro!$B$22</f>
        <v>24.908333333333328</v>
      </c>
      <c r="T21" s="11">
        <f>[17]Janeiro!$B$23</f>
        <v>25.479166666666661</v>
      </c>
      <c r="U21" s="11">
        <f>[17]Janeiro!$B$24</f>
        <v>25.241666666666671</v>
      </c>
      <c r="V21" s="11">
        <f>[17]Janeiro!$B$25</f>
        <v>25.3125</v>
      </c>
      <c r="W21" s="11">
        <f>[17]Janeiro!$B$26</f>
        <v>23.516666666666669</v>
      </c>
      <c r="X21" s="11">
        <f>[17]Janeiro!$B$27</f>
        <v>24.229166666666661</v>
      </c>
      <c r="Y21" s="11">
        <f>[17]Janeiro!$B$28</f>
        <v>23.066666666666666</v>
      </c>
      <c r="Z21" s="11">
        <f>[17]Janeiro!$B$29</f>
        <v>24.508333333333329</v>
      </c>
      <c r="AA21" s="11">
        <f>[17]Janeiro!$B$30</f>
        <v>25.904166666666665</v>
      </c>
      <c r="AB21" s="11">
        <f>[17]Janeiro!$B$31</f>
        <v>26.008333333333336</v>
      </c>
      <c r="AC21" s="11">
        <f>[17]Janeiro!$B$32</f>
        <v>25.483333333333331</v>
      </c>
      <c r="AD21" s="11">
        <f>[17]Janeiro!$B$33</f>
        <v>24.750000000000004</v>
      </c>
      <c r="AE21" s="11">
        <f>[17]Janeiro!$B$34</f>
        <v>23.750000000000004</v>
      </c>
      <c r="AF21" s="11">
        <f>[17]Janeiro!$B$35</f>
        <v>23.862500000000001</v>
      </c>
      <c r="AG21" s="93">
        <f>AVERAGE(B21:AF21)</f>
        <v>24.649731182795698</v>
      </c>
      <c r="AI21" s="12" t="s">
        <v>46</v>
      </c>
      <c r="AJ21" t="s">
        <v>46</v>
      </c>
      <c r="AK21" t="s">
        <v>46</v>
      </c>
    </row>
    <row r="22" spans="1:38" x14ac:dyDescent="0.2">
      <c r="A22" s="58" t="s">
        <v>6</v>
      </c>
      <c r="B22" s="11">
        <f>[18]Janeiro!$B$5</f>
        <v>27.287500000000005</v>
      </c>
      <c r="C22" s="11">
        <f>[18]Janeiro!$B$6</f>
        <v>26.691666666666674</v>
      </c>
      <c r="D22" s="11">
        <f>[18]Janeiro!$B$7</f>
        <v>26.991666666666674</v>
      </c>
      <c r="E22" s="11">
        <f>[18]Janeiro!$B$8</f>
        <v>27.629166666666666</v>
      </c>
      <c r="F22" s="11">
        <f>[18]Janeiro!$B$9</f>
        <v>28.445833333333329</v>
      </c>
      <c r="G22" s="11">
        <f>[18]Janeiro!$B$10</f>
        <v>26.724999999999991</v>
      </c>
      <c r="H22" s="11">
        <f>[18]Janeiro!$B$11</f>
        <v>25.979166666666671</v>
      </c>
      <c r="I22" s="11">
        <f>[18]Janeiro!$B$12</f>
        <v>26.241666666666671</v>
      </c>
      <c r="J22" s="11">
        <f>[18]Janeiro!$B$13</f>
        <v>26.237500000000008</v>
      </c>
      <c r="K22" s="11">
        <f>[18]Janeiro!$B$14</f>
        <v>27.629166666666663</v>
      </c>
      <c r="L22" s="11">
        <f>[18]Janeiro!$B$15</f>
        <v>27.749999999999996</v>
      </c>
      <c r="M22" s="11">
        <f>[18]Janeiro!$B$16</f>
        <v>26.845833333333335</v>
      </c>
      <c r="N22" s="11">
        <f>[18]Janeiro!$B$17</f>
        <v>26.420833333333334</v>
      </c>
      <c r="O22" s="11">
        <f>[18]Janeiro!$B$18</f>
        <v>27.404166666666672</v>
      </c>
      <c r="P22" s="11">
        <f>[18]Janeiro!$B$19</f>
        <v>29.620833333333337</v>
      </c>
      <c r="Q22" s="11">
        <f>[18]Janeiro!$B$20</f>
        <v>29.258333333333336</v>
      </c>
      <c r="R22" s="11">
        <f>[18]Janeiro!$B$21</f>
        <v>26.745833333333334</v>
      </c>
      <c r="S22" s="11">
        <f>[18]Janeiro!$B$22</f>
        <v>27.991666666666664</v>
      </c>
      <c r="T22" s="11">
        <f>[18]Janeiro!$B$23</f>
        <v>28.645833333333332</v>
      </c>
      <c r="U22" s="11">
        <f>[18]Janeiro!$B$24</f>
        <v>28.608333333333331</v>
      </c>
      <c r="V22" s="11">
        <f>[18]Janeiro!$B$25</f>
        <v>26.766666666666666</v>
      </c>
      <c r="W22" s="11">
        <f>[18]Janeiro!$B$26</f>
        <v>23.8</v>
      </c>
      <c r="X22" s="11">
        <f>[18]Janeiro!$B$27</f>
        <v>25.712500000000002</v>
      </c>
      <c r="Y22" s="11">
        <f>[18]Janeiro!$B$28</f>
        <v>25.662499999999998</v>
      </c>
      <c r="Z22" s="11">
        <f>[18]Janeiro!$B$29</f>
        <v>27.183333333333337</v>
      </c>
      <c r="AA22" s="11">
        <f>[18]Janeiro!$B$30</f>
        <v>27.775000000000006</v>
      </c>
      <c r="AB22" s="11">
        <f>[18]Janeiro!$B$31</f>
        <v>27.816666666666666</v>
      </c>
      <c r="AC22" s="11">
        <f>[18]Janeiro!$B$32</f>
        <v>27.208333333333332</v>
      </c>
      <c r="AD22" s="11">
        <f>[18]Janeiro!$B$33</f>
        <v>26.754166666666666</v>
      </c>
      <c r="AE22" s="11">
        <f>[18]Janeiro!$B$34</f>
        <v>27.043478260869566</v>
      </c>
      <c r="AF22" s="11">
        <f>[18]Janeiro!$B$35</f>
        <v>26.150000000000002</v>
      </c>
      <c r="AG22" s="93">
        <f t="shared" si="4"/>
        <v>27.12976273959795</v>
      </c>
      <c r="AH22" t="s">
        <v>46</v>
      </c>
      <c r="AK22" t="s">
        <v>46</v>
      </c>
      <c r="AL22" s="12" t="s">
        <v>46</v>
      </c>
    </row>
    <row r="23" spans="1:38" x14ac:dyDescent="0.2">
      <c r="A23" s="58" t="s">
        <v>7</v>
      </c>
      <c r="B23" s="11">
        <f>[19]Janeiro!$B$5</f>
        <v>26.154166666666669</v>
      </c>
      <c r="C23" s="11">
        <f>[19]Janeiro!$B$6</f>
        <v>26.520833333333343</v>
      </c>
      <c r="D23" s="11">
        <f>[19]Janeiro!$B$7</f>
        <v>25.262500000000003</v>
      </c>
      <c r="E23" s="11">
        <f>[19]Janeiro!$B$8</f>
        <v>24.479166666666668</v>
      </c>
      <c r="F23" s="11">
        <f>[19]Janeiro!$B$9</f>
        <v>26.05</v>
      </c>
      <c r="G23" s="11">
        <f>[19]Janeiro!$B$10</f>
        <v>26.629166666666666</v>
      </c>
      <c r="H23" s="11">
        <f>[19]Janeiro!$B$11</f>
        <v>23.104166666666661</v>
      </c>
      <c r="I23" s="11">
        <f>[19]Janeiro!$B$12</f>
        <v>23.683333333333337</v>
      </c>
      <c r="J23" s="11">
        <f>[19]Janeiro!$B$13</f>
        <v>26.045833333333338</v>
      </c>
      <c r="K23" s="11">
        <f>[19]Janeiro!$B$14</f>
        <v>27.462500000000002</v>
      </c>
      <c r="L23" s="11">
        <f>[19]Janeiro!$B$15</f>
        <v>27.4375</v>
      </c>
      <c r="M23" s="11">
        <f>[19]Janeiro!$B$16</f>
        <v>27.100000000000005</v>
      </c>
      <c r="N23" s="11">
        <f>[19]Janeiro!$B$17</f>
        <v>24.729166666666661</v>
      </c>
      <c r="O23" s="11">
        <f>[19]Janeiro!$B$18</f>
        <v>25.445833333333336</v>
      </c>
      <c r="P23" s="11">
        <f>[19]Janeiro!$B$19</f>
        <v>27.675000000000008</v>
      </c>
      <c r="Q23" s="11">
        <f>[19]Janeiro!$B$20</f>
        <v>28.991666666666671</v>
      </c>
      <c r="R23" s="11">
        <f>[19]Janeiro!$B$21</f>
        <v>26.837500000000002</v>
      </c>
      <c r="S23" s="11">
        <f>[19]Janeiro!$B$22</f>
        <v>26.474999999999998</v>
      </c>
      <c r="T23" s="11">
        <f>[19]Janeiro!$B$23</f>
        <v>27.287500000000009</v>
      </c>
      <c r="U23" s="11">
        <f>[19]Janeiro!$B$24</f>
        <v>27.887499999999999</v>
      </c>
      <c r="V23" s="11">
        <f>[19]Janeiro!$B$25</f>
        <v>28.32083333333334</v>
      </c>
      <c r="W23" s="11">
        <f>[19]Janeiro!$B$26</f>
        <v>24.808333333333337</v>
      </c>
      <c r="X23" s="11">
        <f>[19]Janeiro!$B$27</f>
        <v>22.737499999999997</v>
      </c>
      <c r="Y23" s="11">
        <f>[19]Janeiro!$B$28</f>
        <v>23.891666666666666</v>
      </c>
      <c r="Z23" s="11">
        <f>[19]Janeiro!$B$29</f>
        <v>25.387499999999999</v>
      </c>
      <c r="AA23" s="11">
        <f>[19]Janeiro!$B$30</f>
        <v>26.654166666666665</v>
      </c>
      <c r="AB23" s="11">
        <f>[19]Janeiro!$B$31</f>
        <v>28.074999999999999</v>
      </c>
      <c r="AC23" s="11">
        <f>[19]Janeiro!$B$32</f>
        <v>27.504166666666659</v>
      </c>
      <c r="AD23" s="11">
        <f>[19]Janeiro!$B$33</f>
        <v>25.433333333333337</v>
      </c>
      <c r="AE23" s="11">
        <f>[19]Janeiro!$B$34</f>
        <v>22.237500000000008</v>
      </c>
      <c r="AF23" s="11">
        <f>[19]Janeiro!$B$35</f>
        <v>22.966666666666665</v>
      </c>
      <c r="AG23" s="93">
        <f>AVERAGE(B23:AF23)</f>
        <v>25.91209677419355</v>
      </c>
      <c r="AI23" t="s">
        <v>46</v>
      </c>
      <c r="AK23" t="s">
        <v>46</v>
      </c>
      <c r="AL23" t="s">
        <v>46</v>
      </c>
    </row>
    <row r="24" spans="1:38" x14ac:dyDescent="0.2">
      <c r="A24" s="58" t="s">
        <v>168</v>
      </c>
      <c r="B24" s="11" t="str">
        <f>[20]Janeiro!$B$5</f>
        <v>*</v>
      </c>
      <c r="C24" s="11" t="str">
        <f>[20]Janeiro!$B$6</f>
        <v>*</v>
      </c>
      <c r="D24" s="11" t="str">
        <f>[20]Janeiro!$B$7</f>
        <v>*</v>
      </c>
      <c r="E24" s="11" t="str">
        <f>[20]Janeiro!$B$8</f>
        <v>*</v>
      </c>
      <c r="F24" s="11" t="str">
        <f>[20]Janeiro!$B$9</f>
        <v>*</v>
      </c>
      <c r="G24" s="11" t="str">
        <f>[20]Janeiro!$B$10</f>
        <v>*</v>
      </c>
      <c r="H24" s="11" t="str">
        <f>[20]Janeiro!$B$11</f>
        <v>*</v>
      </c>
      <c r="I24" s="11" t="str">
        <f>[20]Janeiro!$B$12</f>
        <v>*</v>
      </c>
      <c r="J24" s="11" t="str">
        <f>[20]Janeiro!$B$13</f>
        <v>*</v>
      </c>
      <c r="K24" s="11" t="str">
        <f>[20]Janeiro!$B$14</f>
        <v>*</v>
      </c>
      <c r="L24" s="11" t="str">
        <f>[20]Janeiro!$B$15</f>
        <v>*</v>
      </c>
      <c r="M24" s="11" t="str">
        <f>[20]Janeiro!$B$16</f>
        <v>*</v>
      </c>
      <c r="N24" s="11" t="str">
        <f>[20]Janeiro!$B$17</f>
        <v>*</v>
      </c>
      <c r="O24" s="11" t="str">
        <f>[20]Janeiro!$B$18</f>
        <v>*</v>
      </c>
      <c r="P24" s="11" t="str">
        <f>[20]Janeiro!$B$19</f>
        <v>*</v>
      </c>
      <c r="Q24" s="11" t="str">
        <f>[20]Janeiro!$B$20</f>
        <v>*</v>
      </c>
      <c r="R24" s="11" t="str">
        <f>[20]Janeiro!$B$21</f>
        <v>*</v>
      </c>
      <c r="S24" s="11" t="str">
        <f>[20]Janeiro!$B$22</f>
        <v>*</v>
      </c>
      <c r="T24" s="11" t="str">
        <f>[20]Janeiro!$B$23</f>
        <v>*</v>
      </c>
      <c r="U24" s="11" t="str">
        <f>[20]Janeiro!$B$24</f>
        <v>*</v>
      </c>
      <c r="V24" s="11" t="str">
        <f>[20]Janeiro!$B$25</f>
        <v>*</v>
      </c>
      <c r="W24" s="11" t="str">
        <f>[20]Janeiro!$B$26</f>
        <v>*</v>
      </c>
      <c r="X24" s="11" t="str">
        <f>[20]Janeiro!$B$27</f>
        <v>*</v>
      </c>
      <c r="Y24" s="11" t="str">
        <f>[20]Janeiro!$B$28</f>
        <v>*</v>
      </c>
      <c r="Z24" s="11" t="str">
        <f>[20]Janeiro!$B$29</f>
        <v>*</v>
      </c>
      <c r="AA24" s="11" t="str">
        <f>[20]Janeiro!$B$30</f>
        <v>*</v>
      </c>
      <c r="AB24" s="11" t="str">
        <f>[20]Janeiro!$B$31</f>
        <v>*</v>
      </c>
      <c r="AC24" s="11" t="str">
        <f>[20]Janeiro!$B$32</f>
        <v>*</v>
      </c>
      <c r="AD24" s="11" t="str">
        <f>[20]Janeiro!$B$33</f>
        <v>*</v>
      </c>
      <c r="AE24" s="11" t="str">
        <f>[20]Janeiro!$B$34</f>
        <v>*</v>
      </c>
      <c r="AF24" s="11" t="str">
        <f>[20]Janeiro!$B$35</f>
        <v>*</v>
      </c>
      <c r="AG24" s="138" t="s">
        <v>225</v>
      </c>
      <c r="AI24" s="12" t="s">
        <v>46</v>
      </c>
      <c r="AJ24" t="s">
        <v>46</v>
      </c>
      <c r="AK24" t="s">
        <v>46</v>
      </c>
    </row>
    <row r="25" spans="1:38" x14ac:dyDescent="0.2">
      <c r="A25" s="58" t="s">
        <v>169</v>
      </c>
      <c r="B25" s="11">
        <f>[21]Janeiro!$B$5</f>
        <v>26.674999999999997</v>
      </c>
      <c r="C25" s="11">
        <f>[21]Janeiro!$B$6</f>
        <v>25.779166666666672</v>
      </c>
      <c r="D25" s="11">
        <f>[21]Janeiro!$B$7</f>
        <v>25.799999999999997</v>
      </c>
      <c r="E25" s="11">
        <f>[21]Janeiro!$B$8</f>
        <v>25.462500000000002</v>
      </c>
      <c r="F25" s="11">
        <f>[21]Janeiro!$B$9</f>
        <v>25.279166666666665</v>
      </c>
      <c r="G25" s="11">
        <f>[21]Janeiro!$B$10</f>
        <v>27.666666666666661</v>
      </c>
      <c r="H25" s="11">
        <f>[21]Janeiro!$B$11</f>
        <v>23.891666666666666</v>
      </c>
      <c r="I25" s="11">
        <f>[21]Janeiro!$B$12</f>
        <v>25.645833333333332</v>
      </c>
      <c r="J25" s="11">
        <f>[21]Janeiro!$B$13</f>
        <v>28.025000000000006</v>
      </c>
      <c r="K25" s="11">
        <f>[21]Janeiro!$B$14</f>
        <v>28.991666666666671</v>
      </c>
      <c r="L25" s="11">
        <f>[21]Janeiro!$B$15</f>
        <v>27.491666666666664</v>
      </c>
      <c r="M25" s="11">
        <f>[21]Janeiro!$B$16</f>
        <v>26.270833333333332</v>
      </c>
      <c r="N25" s="11">
        <f>[21]Janeiro!$B$17</f>
        <v>26.837500000000002</v>
      </c>
      <c r="O25" s="11">
        <f>[21]Janeiro!$B$18</f>
        <v>25.804166666666664</v>
      </c>
      <c r="P25" s="11">
        <f>[21]Janeiro!$B$19</f>
        <v>27.995833333333334</v>
      </c>
      <c r="Q25" s="11">
        <f>[21]Janeiro!$B$20</f>
        <v>27.524999999999995</v>
      </c>
      <c r="R25" s="11">
        <f>[21]Janeiro!$B$21</f>
        <v>26.5</v>
      </c>
      <c r="S25" s="11">
        <f>[21]Janeiro!$B$22</f>
        <v>26.845833333333342</v>
      </c>
      <c r="T25" s="11">
        <f>[21]Janeiro!$B$23</f>
        <v>26.845833333333331</v>
      </c>
      <c r="U25" s="11">
        <f>[21]Janeiro!$B$24</f>
        <v>27.316666666666663</v>
      </c>
      <c r="V25" s="11">
        <f>[21]Janeiro!$B$25</f>
        <v>27.554166666666656</v>
      </c>
      <c r="W25" s="11">
        <f>[21]Janeiro!$B$26</f>
        <v>25.129166666666663</v>
      </c>
      <c r="X25" s="11">
        <f>[21]Janeiro!$B$27</f>
        <v>22.216666666666665</v>
      </c>
      <c r="Y25" s="11">
        <f>[21]Janeiro!$B$28</f>
        <v>24.695833333333329</v>
      </c>
      <c r="Z25" s="11">
        <f>[21]Janeiro!$B$29</f>
        <v>25.4375</v>
      </c>
      <c r="AA25" s="11">
        <f>[21]Janeiro!$B$30</f>
        <v>26.462500000000002</v>
      </c>
      <c r="AB25" s="11">
        <f>[21]Janeiro!$B$31</f>
        <v>26.862499999999997</v>
      </c>
      <c r="AC25" s="11">
        <f>[21]Janeiro!$B$32</f>
        <v>27.154166666666669</v>
      </c>
      <c r="AD25" s="11">
        <f>[21]Janeiro!$B$33</f>
        <v>25.029166666666672</v>
      </c>
      <c r="AE25" s="11">
        <f>[21]Janeiro!$B$34</f>
        <v>23.099999999999998</v>
      </c>
      <c r="AF25" s="11">
        <f>[21]Janeiro!$B$35</f>
        <v>24.55</v>
      </c>
      <c r="AG25" s="93">
        <f>AVERAGE(B25:AF25)</f>
        <v>26.156182795698928</v>
      </c>
      <c r="AH25" s="12" t="s">
        <v>46</v>
      </c>
      <c r="AI25" s="12" t="s">
        <v>46</v>
      </c>
      <c r="AJ25" t="s">
        <v>46</v>
      </c>
    </row>
    <row r="26" spans="1:38" x14ac:dyDescent="0.2">
      <c r="A26" s="58" t="s">
        <v>170</v>
      </c>
      <c r="B26" s="11">
        <f>[22]Janeiro!$B$5</f>
        <v>26.820833333333329</v>
      </c>
      <c r="C26" s="11">
        <f>[22]Janeiro!$B$6</f>
        <v>27.470833333333335</v>
      </c>
      <c r="D26" s="11">
        <f>[22]Janeiro!$B$7</f>
        <v>26.620833333333341</v>
      </c>
      <c r="E26" s="11">
        <f>[22]Janeiro!$B$8</f>
        <v>25.412499999999998</v>
      </c>
      <c r="F26" s="11">
        <f>[22]Janeiro!$B$9</f>
        <v>26.900000000000002</v>
      </c>
      <c r="G26" s="11">
        <f>[22]Janeiro!$B$10</f>
        <v>27.491666666666664</v>
      </c>
      <c r="H26" s="11">
        <f>[22]Janeiro!$B$11</f>
        <v>23.954166666666666</v>
      </c>
      <c r="I26" s="11">
        <f>[22]Janeiro!$B$12</f>
        <v>24.475000000000005</v>
      </c>
      <c r="J26" s="11">
        <f>[22]Janeiro!$B$13</f>
        <v>27.133333333333329</v>
      </c>
      <c r="K26" s="11">
        <f>[22]Janeiro!$B$14</f>
        <v>28.191666666666659</v>
      </c>
      <c r="L26" s="11">
        <f>[22]Janeiro!$B$15</f>
        <v>28.3125</v>
      </c>
      <c r="M26" s="11">
        <f>[22]Janeiro!$B$16</f>
        <v>28.020833333333329</v>
      </c>
      <c r="N26" s="11">
        <f>[22]Janeiro!$B$17</f>
        <v>25.229166666666671</v>
      </c>
      <c r="O26" s="11">
        <f>[22]Janeiro!$B$18</f>
        <v>26.491666666666671</v>
      </c>
      <c r="P26" s="11">
        <f>[22]Janeiro!$B$19</f>
        <v>27.741666666666671</v>
      </c>
      <c r="Q26" s="11">
        <f>[22]Janeiro!$B$20</f>
        <v>29.383333333333329</v>
      </c>
      <c r="R26" s="11">
        <f>[22]Janeiro!$B$21</f>
        <v>27.633333333333329</v>
      </c>
      <c r="S26" s="11">
        <f>[22]Janeiro!$B$22</f>
        <v>27.162500000000005</v>
      </c>
      <c r="T26" s="11">
        <f>[22]Janeiro!$B$23</f>
        <v>27.616666666666664</v>
      </c>
      <c r="U26" s="11">
        <f>[22]Janeiro!$B$24</f>
        <v>27.841666666666669</v>
      </c>
      <c r="V26" s="11">
        <f>[22]Janeiro!$B$25</f>
        <v>28.504166666666666</v>
      </c>
      <c r="W26" s="11">
        <f>[22]Janeiro!$B$26</f>
        <v>25.591666666666665</v>
      </c>
      <c r="X26" s="11">
        <f>[22]Janeiro!$B$27</f>
        <v>23.837500000000002</v>
      </c>
      <c r="Y26" s="11">
        <f>[22]Janeiro!$B$28</f>
        <v>25.241666666666664</v>
      </c>
      <c r="Z26" s="11">
        <f>[22]Janeiro!$B$29</f>
        <v>26.337499999999995</v>
      </c>
      <c r="AA26" s="11">
        <f>[22]Janeiro!$B$30</f>
        <v>26.695833333333336</v>
      </c>
      <c r="AB26" s="11">
        <f>[22]Janeiro!$B$31</f>
        <v>27.645833333333332</v>
      </c>
      <c r="AC26" s="11">
        <f>[22]Janeiro!$B$32</f>
        <v>27.779166666666669</v>
      </c>
      <c r="AD26" s="11">
        <f>[22]Janeiro!$B$33</f>
        <v>25.633333333333336</v>
      </c>
      <c r="AE26" s="11">
        <f>[22]Janeiro!$B$34</f>
        <v>23.150000000000002</v>
      </c>
      <c r="AF26" s="11">
        <f>[22]Janeiro!$B$35</f>
        <v>23.799999999999997</v>
      </c>
      <c r="AG26" s="93">
        <f>AVERAGE(B26:AF26)</f>
        <v>26.584543010752689</v>
      </c>
      <c r="AI26" s="12" t="s">
        <v>46</v>
      </c>
      <c r="AJ26" t="s">
        <v>46</v>
      </c>
      <c r="AK26" t="s">
        <v>46</v>
      </c>
    </row>
    <row r="27" spans="1:38" x14ac:dyDescent="0.2">
      <c r="A27" s="58" t="s">
        <v>8</v>
      </c>
      <c r="B27" s="11">
        <f>[23]Janeiro!$B$5</f>
        <v>26.150000000000002</v>
      </c>
      <c r="C27" s="11">
        <f>[23]Janeiro!$B$6</f>
        <v>25.733333333333334</v>
      </c>
      <c r="D27" s="11">
        <f>[23]Janeiro!$B$7</f>
        <v>25.862500000000008</v>
      </c>
      <c r="E27" s="11">
        <f>[23]Janeiro!$B$8</f>
        <v>25.129166666666666</v>
      </c>
      <c r="F27" s="11">
        <f>[23]Janeiro!$B$9</f>
        <v>26.183333333333326</v>
      </c>
      <c r="G27" s="11">
        <f>[23]Janeiro!$B$10</f>
        <v>27.479166666666675</v>
      </c>
      <c r="H27" s="11">
        <f>[23]Janeiro!$B$11</f>
        <v>23.808333333333334</v>
      </c>
      <c r="I27" s="11">
        <f>[23]Janeiro!$B$12</f>
        <v>25.400000000000002</v>
      </c>
      <c r="J27" s="11">
        <f>[23]Janeiro!$B$13</f>
        <v>27.358333333333334</v>
      </c>
      <c r="K27" s="11">
        <f>[23]Janeiro!$B$14</f>
        <v>28.620833333333334</v>
      </c>
      <c r="L27" s="11">
        <f>[23]Janeiro!$B$15</f>
        <v>27.075000000000003</v>
      </c>
      <c r="M27" s="11">
        <f>[23]Janeiro!$B$16</f>
        <v>26.683333333333337</v>
      </c>
      <c r="N27" s="11">
        <f>[23]Janeiro!$B$17</f>
        <v>26.595833333333335</v>
      </c>
      <c r="O27" s="11">
        <f>[23]Janeiro!$B$18</f>
        <v>25.537499999999994</v>
      </c>
      <c r="P27" s="11">
        <f>[23]Janeiro!$B$19</f>
        <v>27.825000000000003</v>
      </c>
      <c r="Q27" s="11">
        <f>[23]Janeiro!$B$20</f>
        <v>27.816666666666666</v>
      </c>
      <c r="R27" s="11">
        <f>[23]Janeiro!$B$21</f>
        <v>26.541666666666661</v>
      </c>
      <c r="S27" s="11">
        <f>[23]Janeiro!$B$22</f>
        <v>26.079166666666669</v>
      </c>
      <c r="T27" s="11">
        <f>[23]Janeiro!$B$23</f>
        <v>26.679166666666674</v>
      </c>
      <c r="U27" s="11">
        <f>[23]Janeiro!$B$24</f>
        <v>27.308333333333334</v>
      </c>
      <c r="V27" s="11">
        <f>[23]Janeiro!$B$25</f>
        <v>27.287499999999998</v>
      </c>
      <c r="W27" s="11">
        <f>[23]Janeiro!$B$26</f>
        <v>25.416666666666671</v>
      </c>
      <c r="X27" s="11">
        <f>[23]Janeiro!$B$27</f>
        <v>22.070833333333329</v>
      </c>
      <c r="Y27" s="11">
        <f>[23]Janeiro!$B$28</f>
        <v>24.937499999999996</v>
      </c>
      <c r="Z27" s="11">
        <f>[23]Janeiro!$B$29</f>
        <v>25.654166666666672</v>
      </c>
      <c r="AA27" s="11">
        <f>[23]Janeiro!$B$30</f>
        <v>27.220833333333335</v>
      </c>
      <c r="AB27" s="11">
        <f>[23]Janeiro!$B$31</f>
        <v>27.741666666666664</v>
      </c>
      <c r="AC27" s="11">
        <f>[23]Janeiro!$B$32</f>
        <v>27.633333333333336</v>
      </c>
      <c r="AD27" s="11">
        <f>[23]Janeiro!$B$33</f>
        <v>24.45</v>
      </c>
      <c r="AE27" s="11">
        <f>[23]Janeiro!$B$34</f>
        <v>23.129166666666663</v>
      </c>
      <c r="AF27" s="11">
        <f>[23]Janeiro!$B$35</f>
        <v>24.304166666666664</v>
      </c>
      <c r="AG27" s="93">
        <f t="shared" ref="AG27" si="5">AVERAGE(B27:AF27)</f>
        <v>26.119758064516127</v>
      </c>
      <c r="AJ27" t="s">
        <v>46</v>
      </c>
      <c r="AK27" t="s">
        <v>46</v>
      </c>
    </row>
    <row r="28" spans="1:38" x14ac:dyDescent="0.2">
      <c r="A28" s="58" t="s">
        <v>9</v>
      </c>
      <c r="B28" s="11">
        <f>[24]Janeiro!$B$5</f>
        <v>27.524999999999995</v>
      </c>
      <c r="C28" s="11">
        <f>[24]Janeiro!$B$6</f>
        <v>27.854166666666671</v>
      </c>
      <c r="D28" s="11">
        <f>[24]Janeiro!$B$7</f>
        <v>26.216666666666665</v>
      </c>
      <c r="E28" s="11">
        <f>[24]Janeiro!$B$8</f>
        <v>25.374999999999996</v>
      </c>
      <c r="F28" s="11">
        <f>[24]Janeiro!$B$9</f>
        <v>26.129166666666666</v>
      </c>
      <c r="G28" s="11">
        <f>[24]Janeiro!$B$10</f>
        <v>27.275000000000002</v>
      </c>
      <c r="H28" s="11">
        <f>[24]Janeiro!$B$11</f>
        <v>23.879166666666674</v>
      </c>
      <c r="I28" s="11">
        <f>[24]Janeiro!$B$12</f>
        <v>24.525000000000002</v>
      </c>
      <c r="J28" s="11">
        <f>[24]Janeiro!$B$13</f>
        <v>26.708333333333343</v>
      </c>
      <c r="K28" s="11">
        <f>[24]Janeiro!$B$14</f>
        <v>28.183333333333337</v>
      </c>
      <c r="L28" s="11">
        <f>[24]Janeiro!$B$15</f>
        <v>28.733333333333331</v>
      </c>
      <c r="M28" s="11">
        <f>[24]Janeiro!$B$16</f>
        <v>27.837499999999995</v>
      </c>
      <c r="N28" s="11">
        <f>[24]Janeiro!$B$17</f>
        <v>26.020833333333329</v>
      </c>
      <c r="O28" s="11">
        <f>[24]Janeiro!$B$18</f>
        <v>26.187500000000004</v>
      </c>
      <c r="P28" s="11">
        <f>[24]Janeiro!$B$19</f>
        <v>28.654166666666669</v>
      </c>
      <c r="Q28" s="11">
        <f>[24]Janeiro!$B$20</f>
        <v>30.866666666666671</v>
      </c>
      <c r="R28" s="11">
        <f>[24]Janeiro!$B$21</f>
        <v>27.829166666666669</v>
      </c>
      <c r="S28" s="11">
        <f>[24]Janeiro!$B$22</f>
        <v>26.720833333333328</v>
      </c>
      <c r="T28" s="11">
        <f>[24]Janeiro!$B$23</f>
        <v>27.558333333333337</v>
      </c>
      <c r="U28" s="11">
        <f>[24]Janeiro!$B$24</f>
        <v>28.358333333333338</v>
      </c>
      <c r="V28" s="11">
        <f>[24]Janeiro!$B$25</f>
        <v>28.508333333333336</v>
      </c>
      <c r="W28" s="11">
        <f>[24]Janeiro!$B$26</f>
        <v>26.458333333333332</v>
      </c>
      <c r="X28" s="11">
        <f>[24]Janeiro!$B$27</f>
        <v>23.183333333333334</v>
      </c>
      <c r="Y28" s="11">
        <f>[24]Janeiro!$B$28</f>
        <v>25.295833333333331</v>
      </c>
      <c r="Z28" s="11">
        <f>[24]Janeiro!$B$29</f>
        <v>27.041666666666675</v>
      </c>
      <c r="AA28" s="11">
        <f>[24]Janeiro!$B$30</f>
        <v>28.445833333333336</v>
      </c>
      <c r="AB28" s="11">
        <f>[24]Janeiro!$B$31</f>
        <v>29.591666666666665</v>
      </c>
      <c r="AC28" s="11">
        <f>[24]Janeiro!$B$32</f>
        <v>29.974999999999998</v>
      </c>
      <c r="AD28" s="11">
        <f>[24]Janeiro!$B$33</f>
        <v>25.295833333333334</v>
      </c>
      <c r="AE28" s="11">
        <f>[24]Janeiro!$B$34</f>
        <v>23.591666666666669</v>
      </c>
      <c r="AF28" s="11">
        <f>[24]Janeiro!$B$35</f>
        <v>24.566666666666666</v>
      </c>
      <c r="AG28" s="93">
        <f>AVERAGE(B28:AF28)</f>
        <v>26.915860215053765</v>
      </c>
      <c r="AH28" t="s">
        <v>46</v>
      </c>
      <c r="AJ28" t="s">
        <v>46</v>
      </c>
      <c r="AK28" t="s">
        <v>46</v>
      </c>
    </row>
    <row r="29" spans="1:38" x14ac:dyDescent="0.2">
      <c r="A29" s="58" t="s">
        <v>41</v>
      </c>
      <c r="B29" s="11">
        <f>[25]Janeiro!$B$5</f>
        <v>27.537499999999998</v>
      </c>
      <c r="C29" s="11">
        <f>[25]Janeiro!$B$6</f>
        <v>28.424999999999997</v>
      </c>
      <c r="D29" s="11">
        <f>[25]Janeiro!$B$7</f>
        <v>27.929166666666671</v>
      </c>
      <c r="E29" s="11">
        <f>[25]Janeiro!$B$8</f>
        <v>28.145833333333329</v>
      </c>
      <c r="F29" s="11">
        <f>[25]Janeiro!$B$9</f>
        <v>27.333333333333332</v>
      </c>
      <c r="G29" s="11">
        <f>[25]Janeiro!$B$10</f>
        <v>28.316666666666663</v>
      </c>
      <c r="H29" s="11">
        <f>[25]Janeiro!$B$11</f>
        <v>24.841666666666665</v>
      </c>
      <c r="I29" s="11">
        <f>[25]Janeiro!$B$12</f>
        <v>25.616666666666664</v>
      </c>
      <c r="J29" s="11">
        <f>[25]Janeiro!$B$13</f>
        <v>28.175000000000001</v>
      </c>
      <c r="K29" s="11">
        <f>[25]Janeiro!$B$14</f>
        <v>29.224999999999998</v>
      </c>
      <c r="L29" s="11">
        <f>[25]Janeiro!$B$15</f>
        <v>29.349999999999994</v>
      </c>
      <c r="M29" s="11">
        <f>[25]Janeiro!$B$16</f>
        <v>28.999999999999996</v>
      </c>
      <c r="N29" s="11">
        <f>[25]Janeiro!$B$17</f>
        <v>28.037500000000005</v>
      </c>
      <c r="O29" s="11">
        <f>[25]Janeiro!$B$18</f>
        <v>28.995833333333334</v>
      </c>
      <c r="P29" s="11">
        <f>[25]Janeiro!$B$19</f>
        <v>29.266666666666655</v>
      </c>
      <c r="Q29" s="11">
        <f>[25]Janeiro!$B$20</f>
        <v>29.5625</v>
      </c>
      <c r="R29" s="11">
        <f>[25]Janeiro!$B$21</f>
        <v>29.045833333333334</v>
      </c>
      <c r="S29" s="11">
        <f>[25]Janeiro!$B$22</f>
        <v>28.625</v>
      </c>
      <c r="T29" s="11">
        <f>[25]Janeiro!$B$23</f>
        <v>28.870833333333334</v>
      </c>
      <c r="U29" s="11">
        <f>[25]Janeiro!$B$24</f>
        <v>28.824999999999992</v>
      </c>
      <c r="V29" s="11">
        <f>[25]Janeiro!$B$25</f>
        <v>29.275000000000006</v>
      </c>
      <c r="W29" s="11">
        <f>[25]Janeiro!$B$26</f>
        <v>26.845833333333331</v>
      </c>
      <c r="X29" s="11">
        <f>[25]Janeiro!$B$27</f>
        <v>26.249999999999996</v>
      </c>
      <c r="Y29" s="11">
        <f>[25]Janeiro!$B$28</f>
        <v>26.345833333333335</v>
      </c>
      <c r="Z29" s="11">
        <f>[25]Janeiro!$B$29</f>
        <v>27.558333333333326</v>
      </c>
      <c r="AA29" s="11">
        <f>[25]Janeiro!$B$30</f>
        <v>27.454166666666669</v>
      </c>
      <c r="AB29" s="11">
        <f>[25]Janeiro!$B$31</f>
        <v>28.325000000000003</v>
      </c>
      <c r="AC29" s="11">
        <f>[25]Janeiro!$B$32</f>
        <v>28.491666666666671</v>
      </c>
      <c r="AD29" s="11">
        <f>[25]Janeiro!$B$33</f>
        <v>28.262499999999999</v>
      </c>
      <c r="AE29" s="11">
        <f>[25]Janeiro!$B$34</f>
        <v>25.341666666666665</v>
      </c>
      <c r="AF29" s="11">
        <f>[25]Janeiro!$B$35</f>
        <v>25.029166666666669</v>
      </c>
      <c r="AG29" s="93">
        <f>AVERAGE(B29:AF29)</f>
        <v>27.880779569892479</v>
      </c>
      <c r="AI29" s="12" t="s">
        <v>46</v>
      </c>
    </row>
    <row r="30" spans="1:38" x14ac:dyDescent="0.2">
      <c r="A30" s="58" t="s">
        <v>10</v>
      </c>
      <c r="B30" s="11">
        <f>[26]Janeiro!$B$5</f>
        <v>26.374999999999996</v>
      </c>
      <c r="C30" s="11">
        <f>[26]Janeiro!$B$6</f>
        <v>26.495833333333334</v>
      </c>
      <c r="D30" s="11">
        <f>[26]Janeiro!$B$7</f>
        <v>25.725000000000009</v>
      </c>
      <c r="E30" s="11">
        <f>[26]Janeiro!$B$8</f>
        <v>25.587500000000009</v>
      </c>
      <c r="F30" s="11">
        <f>[26]Janeiro!$B$9</f>
        <v>26.554166666666664</v>
      </c>
      <c r="G30" s="11">
        <f>[26]Janeiro!$B$10</f>
        <v>27.983333333333338</v>
      </c>
      <c r="H30" s="11">
        <f>[26]Janeiro!$B$11</f>
        <v>24.525000000000002</v>
      </c>
      <c r="I30" s="11">
        <f>[26]Janeiro!$B$12</f>
        <v>24.920833333333334</v>
      </c>
      <c r="J30" s="11">
        <f>[26]Janeiro!$B$13</f>
        <v>27.308333333333337</v>
      </c>
      <c r="K30" s="11">
        <f>[26]Janeiro!$B$14</f>
        <v>28.733333333333334</v>
      </c>
      <c r="L30" s="11">
        <f>[26]Janeiro!$B$15</f>
        <v>27.337500000000002</v>
      </c>
      <c r="M30" s="11">
        <f>[26]Janeiro!$B$16</f>
        <v>26.704166666666666</v>
      </c>
      <c r="N30" s="11">
        <f>[26]Janeiro!$B$17</f>
        <v>26.116666666666671</v>
      </c>
      <c r="O30" s="11">
        <f>[26]Janeiro!$B$18</f>
        <v>25.850000000000005</v>
      </c>
      <c r="P30" s="11">
        <f>[26]Janeiro!$B$19</f>
        <v>28.312500000000004</v>
      </c>
      <c r="Q30" s="11">
        <f>[26]Janeiro!$B$20</f>
        <v>29.458333333333332</v>
      </c>
      <c r="R30" s="11">
        <f>[26]Janeiro!$B$21</f>
        <v>27.079166666666669</v>
      </c>
      <c r="S30" s="11">
        <f>[26]Janeiro!$B$22</f>
        <v>27.116666666666674</v>
      </c>
      <c r="T30" s="11">
        <f>[26]Janeiro!$B$23</f>
        <v>27.454166666666666</v>
      </c>
      <c r="U30" s="11">
        <f>[26]Janeiro!$B$24</f>
        <v>27.925000000000001</v>
      </c>
      <c r="V30" s="11">
        <f>[26]Janeiro!$B$25</f>
        <v>27.837500000000002</v>
      </c>
      <c r="W30" s="11">
        <f>[26]Janeiro!$B$26</f>
        <v>25.883333333333336</v>
      </c>
      <c r="X30" s="11">
        <f>[26]Janeiro!$B$27</f>
        <v>22.704166666666669</v>
      </c>
      <c r="Y30" s="11">
        <f>[26]Janeiro!$B$28</f>
        <v>24.666666666666668</v>
      </c>
      <c r="Z30" s="11">
        <f>[26]Janeiro!$B$29</f>
        <v>25.833333333333332</v>
      </c>
      <c r="AA30" s="11">
        <f>[26]Janeiro!$B$30</f>
        <v>27.175000000000008</v>
      </c>
      <c r="AB30" s="11">
        <f>[26]Janeiro!$B$31</f>
        <v>27.758333333333329</v>
      </c>
      <c r="AC30" s="11">
        <f>[26]Janeiro!$B$32</f>
        <v>28.341666666666665</v>
      </c>
      <c r="AD30" s="11">
        <f>[26]Janeiro!$B$33</f>
        <v>26.370833333333337</v>
      </c>
      <c r="AE30" s="11">
        <f>[26]Janeiro!$B$34</f>
        <v>22.958333333333339</v>
      </c>
      <c r="AF30" s="11">
        <f>[26]Janeiro!$B$35</f>
        <v>24.108333333333334</v>
      </c>
      <c r="AG30" s="93">
        <f>AVERAGE(B30:AF30)</f>
        <v>26.490322580645159</v>
      </c>
      <c r="AK30" t="s">
        <v>46</v>
      </c>
      <c r="AL30" t="s">
        <v>46</v>
      </c>
    </row>
    <row r="31" spans="1:38" x14ac:dyDescent="0.2">
      <c r="A31" s="58" t="s">
        <v>171</v>
      </c>
      <c r="B31" s="11">
        <f>[27]Janeiro!$B$5</f>
        <v>28.842857142857145</v>
      </c>
      <c r="C31" s="11">
        <f>[27]Janeiro!$B$6</f>
        <v>27.622222222222224</v>
      </c>
      <c r="D31" s="11">
        <f>[27]Janeiro!$B$7</f>
        <v>26.772222222222226</v>
      </c>
      <c r="E31" s="11">
        <f>[27]Janeiro!$B$8</f>
        <v>25.188888888888886</v>
      </c>
      <c r="F31" s="11">
        <f>[27]Janeiro!$B$9</f>
        <v>27.177777777777781</v>
      </c>
      <c r="G31" s="11">
        <f>[27]Janeiro!$B$10</f>
        <v>28.288235294117648</v>
      </c>
      <c r="H31" s="11">
        <f>[27]Janeiro!$B$11</f>
        <v>23.664285714285718</v>
      </c>
      <c r="I31" s="11">
        <f>[27]Janeiro!$B$12</f>
        <v>24.788235294117644</v>
      </c>
      <c r="J31" s="11">
        <f>[27]Janeiro!$B$13</f>
        <v>26.852941176470583</v>
      </c>
      <c r="K31" s="11">
        <f>[27]Janeiro!$B$14</f>
        <v>28.238888888888891</v>
      </c>
      <c r="L31" s="11">
        <f>[27]Janeiro!$B$15</f>
        <v>27.894444444444446</v>
      </c>
      <c r="M31" s="11">
        <f>[27]Janeiro!$B$16</f>
        <v>28.088888888888889</v>
      </c>
      <c r="N31" s="11">
        <f>[27]Janeiro!$B$17</f>
        <v>26.25</v>
      </c>
      <c r="O31" s="11">
        <f>[27]Janeiro!$B$18</f>
        <v>26.211111111111116</v>
      </c>
      <c r="P31" s="11">
        <f>[27]Janeiro!$B$19</f>
        <v>28.357894736842102</v>
      </c>
      <c r="Q31" s="11">
        <f>[27]Janeiro!$B$20</f>
        <v>29.283333333333328</v>
      </c>
      <c r="R31" s="11">
        <f>[27]Janeiro!$B$21</f>
        <v>27.311111111111114</v>
      </c>
      <c r="S31" s="11">
        <f>[27]Janeiro!$B$22</f>
        <v>26.38421052631579</v>
      </c>
      <c r="T31" s="11">
        <f>[27]Janeiro!$B$23</f>
        <v>27.558823529411761</v>
      </c>
      <c r="U31" s="11">
        <f>[27]Janeiro!$B$24</f>
        <v>28.238888888888887</v>
      </c>
      <c r="V31" s="11">
        <f>[27]Janeiro!$B$25</f>
        <v>28.144444444444442</v>
      </c>
      <c r="W31" s="11">
        <f>[27]Janeiro!$B$26</f>
        <v>25.588888888888892</v>
      </c>
      <c r="X31" s="11">
        <f>[27]Janeiro!$B$27</f>
        <v>22.599999999999998</v>
      </c>
      <c r="Y31" s="11">
        <f>[27]Janeiro!$B$28</f>
        <v>24.937500000000004</v>
      </c>
      <c r="Z31" s="11">
        <f>[27]Janeiro!$B$29</f>
        <v>26.568421052631578</v>
      </c>
      <c r="AA31" s="11">
        <f>[27]Janeiro!$B$30</f>
        <v>27.031578947368416</v>
      </c>
      <c r="AB31" s="11">
        <f>[27]Janeiro!$B$31</f>
        <v>27.433333333333334</v>
      </c>
      <c r="AC31" s="11">
        <f>[27]Janeiro!$B$32</f>
        <v>27.900000000000002</v>
      </c>
      <c r="AD31" s="11">
        <f>[27]Janeiro!$B$33</f>
        <v>25.829411764705885</v>
      </c>
      <c r="AE31" s="11">
        <f>[27]Janeiro!$B$34</f>
        <v>22.322222222222226</v>
      </c>
      <c r="AF31" s="11">
        <f>[27]Janeiro!$B$35</f>
        <v>24.200000000000003</v>
      </c>
      <c r="AG31" s="93">
        <f>AVERAGE(B31:AF31)</f>
        <v>26.631324575670675</v>
      </c>
      <c r="AH31" s="12" t="s">
        <v>46</v>
      </c>
    </row>
    <row r="32" spans="1:38" x14ac:dyDescent="0.2">
      <c r="A32" s="58" t="s">
        <v>11</v>
      </c>
      <c r="B32" s="11" t="str">
        <f>[28]Janeiro!$B$5</f>
        <v>*</v>
      </c>
      <c r="C32" s="11" t="str">
        <f>[28]Janeiro!$B$6</f>
        <v>*</v>
      </c>
      <c r="D32" s="11" t="str">
        <f>[28]Janeiro!$B$7</f>
        <v>*</v>
      </c>
      <c r="E32" s="11" t="str">
        <f>[28]Janeiro!$B$8</f>
        <v>*</v>
      </c>
      <c r="F32" s="11" t="str">
        <f>[28]Janeiro!$B$9</f>
        <v>*</v>
      </c>
      <c r="G32" s="11" t="str">
        <f>[28]Janeiro!$B$10</f>
        <v>*</v>
      </c>
      <c r="H32" s="11" t="str">
        <f>[28]Janeiro!$B$11</f>
        <v>*</v>
      </c>
      <c r="I32" s="11" t="str">
        <f>[28]Janeiro!$B$12</f>
        <v>*</v>
      </c>
      <c r="J32" s="11" t="str">
        <f>[28]Janeiro!$B$13</f>
        <v>*</v>
      </c>
      <c r="K32" s="11" t="str">
        <f>[28]Janeiro!$B$14</f>
        <v>*</v>
      </c>
      <c r="L32" s="11" t="str">
        <f>[28]Janeiro!$B$15</f>
        <v>*</v>
      </c>
      <c r="M32" s="11" t="str">
        <f>[28]Janeiro!$B$16</f>
        <v>*</v>
      </c>
      <c r="N32" s="11" t="str">
        <f>[28]Janeiro!$B$17</f>
        <v>*</v>
      </c>
      <c r="O32" s="11" t="str">
        <f>[28]Janeiro!$B$18</f>
        <v>*</v>
      </c>
      <c r="P32" s="11" t="str">
        <f>[28]Janeiro!$B$19</f>
        <v>*</v>
      </c>
      <c r="Q32" s="11" t="str">
        <f>[28]Janeiro!$B$20</f>
        <v>*</v>
      </c>
      <c r="R32" s="11" t="str">
        <f>[28]Janeiro!$B$21</f>
        <v>*</v>
      </c>
      <c r="S32" s="11" t="str">
        <f>[28]Janeiro!$B$22</f>
        <v>*</v>
      </c>
      <c r="T32" s="11" t="str">
        <f>[28]Janeiro!$B$23</f>
        <v>*</v>
      </c>
      <c r="U32" s="11" t="str">
        <f>[28]Janeiro!$B$24</f>
        <v>*</v>
      </c>
      <c r="V32" s="11" t="str">
        <f>[28]Janeiro!$B$25</f>
        <v>*</v>
      </c>
      <c r="W32" s="11" t="str">
        <f>[28]Janeiro!$B$26</f>
        <v>*</v>
      </c>
      <c r="X32" s="11" t="str">
        <f>[28]Janeiro!$B$27</f>
        <v>*</v>
      </c>
      <c r="Y32" s="11" t="str">
        <f>[28]Janeiro!$B$28</f>
        <v>*</v>
      </c>
      <c r="Z32" s="11" t="str">
        <f>[28]Janeiro!$B$29</f>
        <v>*</v>
      </c>
      <c r="AA32" s="11" t="str">
        <f>[28]Janeiro!$B$30</f>
        <v>*</v>
      </c>
      <c r="AB32" s="11" t="str">
        <f>[28]Janeiro!$B$31</f>
        <v>*</v>
      </c>
      <c r="AC32" s="11" t="str">
        <f>[28]Janeiro!$B$32</f>
        <v>*</v>
      </c>
      <c r="AD32" s="11" t="str">
        <f>[28]Janeiro!$B$33</f>
        <v>*</v>
      </c>
      <c r="AE32" s="11" t="str">
        <f>[28]Janeiro!$B$34</f>
        <v>*</v>
      </c>
      <c r="AF32" s="11" t="str">
        <f>[28]Janeiro!$B$35</f>
        <v>*</v>
      </c>
      <c r="AG32" s="93" t="s">
        <v>225</v>
      </c>
      <c r="AI32" s="12" t="s">
        <v>46</v>
      </c>
      <c r="AK32" t="s">
        <v>46</v>
      </c>
      <c r="AL32" t="s">
        <v>46</v>
      </c>
    </row>
    <row r="33" spans="1:39" s="5" customFormat="1" x14ac:dyDescent="0.2">
      <c r="A33" s="58" t="s">
        <v>12</v>
      </c>
      <c r="B33" s="11">
        <f>[29]Janeiro!$B$5</f>
        <v>25.970833333333331</v>
      </c>
      <c r="C33" s="11">
        <f>[29]Janeiro!$B$6</f>
        <v>28.266666666666669</v>
      </c>
      <c r="D33" s="11">
        <f>[29]Janeiro!$B$7</f>
        <v>28.533333333333335</v>
      </c>
      <c r="E33" s="11">
        <f>[29]Janeiro!$B$8</f>
        <v>28.141666666666666</v>
      </c>
      <c r="F33" s="11">
        <f>[29]Janeiro!$B$9</f>
        <v>28.283333333333342</v>
      </c>
      <c r="G33" s="11">
        <f>[29]Janeiro!$B$10</f>
        <v>28.158333333333335</v>
      </c>
      <c r="H33" s="11">
        <f>[29]Janeiro!$B$11</f>
        <v>24.637500000000006</v>
      </c>
      <c r="I33" s="11">
        <f>[29]Janeiro!$B$12</f>
        <v>24.824999999999999</v>
      </c>
      <c r="J33" s="11">
        <f>[29]Janeiro!$B$13</f>
        <v>27.637499999999992</v>
      </c>
      <c r="K33" s="11">
        <f>[29]Janeiro!$B$14</f>
        <v>29.645833333333332</v>
      </c>
      <c r="L33" s="11">
        <f>[29]Janeiro!$B$15</f>
        <v>29.541666666666657</v>
      </c>
      <c r="M33" s="11">
        <f>[29]Janeiro!$B$16</f>
        <v>28.8125</v>
      </c>
      <c r="N33" s="11">
        <f>[29]Janeiro!$B$17</f>
        <v>26.504166666666663</v>
      </c>
      <c r="O33" s="11">
        <f>[29]Janeiro!$B$18</f>
        <v>28.154166666666665</v>
      </c>
      <c r="P33" s="11">
        <f>[29]Janeiro!$B$19</f>
        <v>29.554166666666664</v>
      </c>
      <c r="Q33" s="11">
        <f>[29]Janeiro!$B$20</f>
        <v>30.566666666666666</v>
      </c>
      <c r="R33" s="11">
        <f>[29]Janeiro!$B$21</f>
        <v>30.366666666666671</v>
      </c>
      <c r="S33" s="11">
        <f>[29]Janeiro!$B$22</f>
        <v>29.070833333333336</v>
      </c>
      <c r="T33" s="11">
        <f>[29]Janeiro!$B$23</f>
        <v>28.837500000000002</v>
      </c>
      <c r="U33" s="11">
        <f>[29]Janeiro!$B$24</f>
        <v>30.137499999999999</v>
      </c>
      <c r="V33" s="11">
        <f>[29]Janeiro!$B$25</f>
        <v>27.25714285714286</v>
      </c>
      <c r="W33" s="11" t="str">
        <f>[29]Janeiro!$B$26</f>
        <v>*</v>
      </c>
      <c r="X33" s="11" t="str">
        <f>[29]Janeiro!$B$27</f>
        <v>*</v>
      </c>
      <c r="Y33" s="11" t="str">
        <f>[29]Janeiro!$B$28</f>
        <v>*</v>
      </c>
      <c r="Z33" s="11" t="str">
        <f>[29]Janeiro!$B$29</f>
        <v>*</v>
      </c>
      <c r="AA33" s="11">
        <f>[29]Janeiro!$B$30</f>
        <v>32.036363636363632</v>
      </c>
      <c r="AB33" s="11">
        <f>[29]Janeiro!$B$31</f>
        <v>28.329166666666666</v>
      </c>
      <c r="AC33" s="11">
        <f>[29]Janeiro!$B$32</f>
        <v>27.599999999999998</v>
      </c>
      <c r="AD33" s="11">
        <f>[29]Janeiro!$B$33</f>
        <v>26.691666666666666</v>
      </c>
      <c r="AE33" s="11">
        <f>[29]Janeiro!$B$34</f>
        <v>25.333333333333339</v>
      </c>
      <c r="AF33" s="11">
        <f>[29]Janeiro!$B$35</f>
        <v>24.491666666666671</v>
      </c>
      <c r="AG33" s="93">
        <f>AVERAGE(B33:AF33)</f>
        <v>28.051302709636047</v>
      </c>
      <c r="AJ33" s="5" t="s">
        <v>46</v>
      </c>
      <c r="AK33" s="5" t="s">
        <v>46</v>
      </c>
      <c r="AL33" s="5" t="s">
        <v>46</v>
      </c>
    </row>
    <row r="34" spans="1:39" x14ac:dyDescent="0.2">
      <c r="A34" s="58" t="s">
        <v>13</v>
      </c>
      <c r="B34" s="11">
        <f>[30]Janeiro!$B$5</f>
        <v>27.145833333333339</v>
      </c>
      <c r="C34" s="11">
        <f>[30]Janeiro!$B$6</f>
        <v>28.383333333333329</v>
      </c>
      <c r="D34" s="11">
        <f>[30]Janeiro!$B$7</f>
        <v>28.833333333333339</v>
      </c>
      <c r="E34" s="11">
        <f>[30]Janeiro!$B$8</f>
        <v>28.262499999999999</v>
      </c>
      <c r="F34" s="11">
        <f>[30]Janeiro!$B$9</f>
        <v>28.174999999999997</v>
      </c>
      <c r="G34" s="11">
        <f>[30]Janeiro!$B$10</f>
        <v>29.0625</v>
      </c>
      <c r="H34" s="11">
        <f>[30]Janeiro!$B$11</f>
        <v>27.791666666666661</v>
      </c>
      <c r="I34" s="11">
        <f>[30]Janeiro!$B$12</f>
        <v>26.399999999999995</v>
      </c>
      <c r="J34" s="11">
        <f>[30]Janeiro!$B$13</f>
        <v>28.141666666666666</v>
      </c>
      <c r="K34" s="11">
        <f>[30]Janeiro!$B$14</f>
        <v>30.245833333333337</v>
      </c>
      <c r="L34" s="11">
        <f>[30]Janeiro!$B$15</f>
        <v>30.625000000000004</v>
      </c>
      <c r="M34" s="11">
        <f>[30]Janeiro!$B$16</f>
        <v>30.266666666666655</v>
      </c>
      <c r="N34" s="11">
        <f>[30]Janeiro!$B$17</f>
        <v>28.024999999999995</v>
      </c>
      <c r="O34" s="11">
        <f>[30]Janeiro!$B$18</f>
        <v>29.112500000000008</v>
      </c>
      <c r="P34" s="11">
        <f>[30]Janeiro!$B$19</f>
        <v>29.629166666666674</v>
      </c>
      <c r="Q34" s="11">
        <f>[30]Janeiro!$B$20</f>
        <v>30.966666666666658</v>
      </c>
      <c r="R34" s="11">
        <f>[30]Janeiro!$B$21</f>
        <v>29.433333333333337</v>
      </c>
      <c r="S34" s="11">
        <f>[30]Janeiro!$B$22</f>
        <v>28.608333333333334</v>
      </c>
      <c r="T34" s="11">
        <f>[30]Janeiro!$B$23</f>
        <v>29.408333333333328</v>
      </c>
      <c r="U34" s="11">
        <f>[30]Janeiro!$B$24</f>
        <v>30.169999999999998</v>
      </c>
      <c r="V34" s="11">
        <f>[30]Janeiro!$B$25</f>
        <v>30.370588235294115</v>
      </c>
      <c r="W34" s="11">
        <f>[30]Janeiro!$B$26</f>
        <v>27.861538461538462</v>
      </c>
      <c r="X34" s="11">
        <f>[30]Janeiro!$B$27</f>
        <v>28.814285714285717</v>
      </c>
      <c r="Y34" s="11">
        <f>[30]Janeiro!$B$28</f>
        <v>27.36</v>
      </c>
      <c r="Z34" s="11">
        <f>[30]Janeiro!$B$29</f>
        <v>29.880000000000003</v>
      </c>
      <c r="AA34" s="11">
        <f>[30]Janeiro!$B$30</f>
        <v>31.772222222222222</v>
      </c>
      <c r="AB34" s="11">
        <f>[30]Janeiro!$B$31</f>
        <v>32.537500000000001</v>
      </c>
      <c r="AC34" s="11">
        <f>[30]Janeiro!$B$32</f>
        <v>29.699999999999996</v>
      </c>
      <c r="AD34" s="11">
        <f>[30]Janeiro!$B$33</f>
        <v>29.55</v>
      </c>
      <c r="AE34" s="11">
        <f>[30]Janeiro!$B$34</f>
        <v>27.48947368421053</v>
      </c>
      <c r="AF34" s="11">
        <f>[30]Janeiro!$B$35</f>
        <v>28.193749999999998</v>
      </c>
      <c r="AG34" s="93">
        <f t="shared" ref="AG34:AG35" si="6">AVERAGE(B34:AF34)</f>
        <v>29.103742741426373</v>
      </c>
      <c r="AJ34" t="s">
        <v>46</v>
      </c>
      <c r="AK34" s="12" t="s">
        <v>46</v>
      </c>
      <c r="AL34" t="s">
        <v>46</v>
      </c>
    </row>
    <row r="35" spans="1:39" x14ac:dyDescent="0.2">
      <c r="A35" s="58" t="s">
        <v>172</v>
      </c>
      <c r="B35" s="11">
        <f>[31]Janeiro!$B$5</f>
        <v>27.500000000000004</v>
      </c>
      <c r="C35" s="11">
        <f>[31]Janeiro!$B$6</f>
        <v>27.345833333333331</v>
      </c>
      <c r="D35" s="11">
        <f>[31]Janeiro!$B$7</f>
        <v>27.704166666666669</v>
      </c>
      <c r="E35" s="11">
        <f>[31]Janeiro!$B$8</f>
        <v>26.416666666666668</v>
      </c>
      <c r="F35" s="11">
        <f>[31]Janeiro!$B$9</f>
        <v>26.845833333333328</v>
      </c>
      <c r="G35" s="11">
        <f>[31]Janeiro!$B$10</f>
        <v>27.983333333333334</v>
      </c>
      <c r="H35" s="11">
        <f>[31]Janeiro!$B$11</f>
        <v>25.025000000000002</v>
      </c>
      <c r="I35" s="11">
        <f>[31]Janeiro!$B$12</f>
        <v>25.429166666666664</v>
      </c>
      <c r="J35" s="11">
        <f>[31]Janeiro!$B$13</f>
        <v>27.533333333333331</v>
      </c>
      <c r="K35" s="11">
        <f>[31]Janeiro!$B$14</f>
        <v>28.908333333333335</v>
      </c>
      <c r="L35" s="11">
        <f>[31]Janeiro!$B$15</f>
        <v>28.541666666666668</v>
      </c>
      <c r="M35" s="11">
        <f>[31]Janeiro!$B$16</f>
        <v>28.570833333333336</v>
      </c>
      <c r="N35" s="11">
        <f>[31]Janeiro!$B$17</f>
        <v>26.116666666666664</v>
      </c>
      <c r="O35" s="11">
        <f>[31]Janeiro!$B$18</f>
        <v>27.120833333333337</v>
      </c>
      <c r="P35" s="11">
        <f>[31]Janeiro!$B$19</f>
        <v>28.779166666666669</v>
      </c>
      <c r="Q35" s="11">
        <f>[31]Janeiro!$B$20</f>
        <v>30.004166666666666</v>
      </c>
      <c r="R35" s="11">
        <f>[31]Janeiro!$B$21</f>
        <v>28.795833333333334</v>
      </c>
      <c r="S35" s="11">
        <f>[31]Janeiro!$B$22</f>
        <v>27.279166666666672</v>
      </c>
      <c r="T35" s="11">
        <f>[31]Janeiro!$B$23</f>
        <v>28.229166666666661</v>
      </c>
      <c r="U35" s="11">
        <f>[31]Janeiro!$B$24</f>
        <v>27.816666666666666</v>
      </c>
      <c r="V35" s="11">
        <f>[31]Janeiro!$B$25</f>
        <v>28.429166666666664</v>
      </c>
      <c r="W35" s="11">
        <f>[31]Janeiro!$B$26</f>
        <v>25.912500000000005</v>
      </c>
      <c r="X35" s="11">
        <f>[31]Janeiro!$B$27</f>
        <v>25.191666666666666</v>
      </c>
      <c r="Y35" s="11">
        <f>[31]Janeiro!$B$28</f>
        <v>25.512500000000003</v>
      </c>
      <c r="Z35" s="11">
        <f>[31]Janeiro!$B$29</f>
        <v>25.891666666666666</v>
      </c>
      <c r="AA35" s="11">
        <f>[31]Janeiro!$B$30</f>
        <v>26.691666666666666</v>
      </c>
      <c r="AB35" s="11">
        <f>[31]Janeiro!$B$31</f>
        <v>27.745833333333334</v>
      </c>
      <c r="AC35" s="11">
        <f>[31]Janeiro!$B$32</f>
        <v>27.283333333333331</v>
      </c>
      <c r="AD35" s="11">
        <f>[31]Janeiro!$B$33</f>
        <v>27.666666666666671</v>
      </c>
      <c r="AE35" s="11">
        <f>[31]Janeiro!$B$34</f>
        <v>25.049999999999997</v>
      </c>
      <c r="AF35" s="11">
        <f>[31]Janeiro!$B$35</f>
        <v>24.654166666666665</v>
      </c>
      <c r="AG35" s="93">
        <f t="shared" si="6"/>
        <v>27.160483870967749</v>
      </c>
      <c r="AK35" t="s">
        <v>46</v>
      </c>
    </row>
    <row r="36" spans="1:39" x14ac:dyDescent="0.2">
      <c r="A36" s="58" t="s">
        <v>143</v>
      </c>
      <c r="B36" s="11" t="str">
        <f>[32]Janeiro!$B$5</f>
        <v>*</v>
      </c>
      <c r="C36" s="11" t="str">
        <f>[32]Janeiro!$B$6</f>
        <v>*</v>
      </c>
      <c r="D36" s="11" t="str">
        <f>[32]Janeiro!$B$7</f>
        <v>*</v>
      </c>
      <c r="E36" s="11" t="str">
        <f>[32]Janeiro!$B$8</f>
        <v>*</v>
      </c>
      <c r="F36" s="11" t="str">
        <f>[32]Janeiro!$B$9</f>
        <v>*</v>
      </c>
      <c r="G36" s="11" t="str">
        <f>[32]Janeiro!$B$10</f>
        <v>*</v>
      </c>
      <c r="H36" s="11" t="str">
        <f>[32]Janeiro!$B$11</f>
        <v>*</v>
      </c>
      <c r="I36" s="11" t="str">
        <f>[32]Janeiro!$B$12</f>
        <v>*</v>
      </c>
      <c r="J36" s="11" t="str">
        <f>[32]Janeiro!$B$13</f>
        <v>*</v>
      </c>
      <c r="K36" s="11" t="str">
        <f>[32]Janeiro!$B$14</f>
        <v>*</v>
      </c>
      <c r="L36" s="11" t="str">
        <f>[32]Janeiro!$B$15</f>
        <v>*</v>
      </c>
      <c r="M36" s="11" t="str">
        <f>[32]Janeiro!$B$16</f>
        <v>*</v>
      </c>
      <c r="N36" s="11" t="str">
        <f>[32]Janeiro!$B$17</f>
        <v>*</v>
      </c>
      <c r="O36" s="11" t="str">
        <f>[32]Janeiro!$B$18</f>
        <v>*</v>
      </c>
      <c r="P36" s="11" t="str">
        <f>[32]Janeiro!$B$19</f>
        <v>*</v>
      </c>
      <c r="Q36" s="11" t="str">
        <f>[32]Janeiro!$B$20</f>
        <v>*</v>
      </c>
      <c r="R36" s="11" t="str">
        <f>[32]Janeiro!$B$21</f>
        <v>*</v>
      </c>
      <c r="S36" s="11" t="str">
        <f>[32]Janeiro!$B$22</f>
        <v>*</v>
      </c>
      <c r="T36" s="11" t="str">
        <f>[32]Janeiro!$B$23</f>
        <v>*</v>
      </c>
      <c r="U36" s="11" t="str">
        <f>[32]Janeiro!$B$24</f>
        <v>*</v>
      </c>
      <c r="V36" s="11" t="str">
        <f>[32]Janeiro!$B$25</f>
        <v>*</v>
      </c>
      <c r="W36" s="11" t="str">
        <f>[32]Janeiro!$B$26</f>
        <v>*</v>
      </c>
      <c r="X36" s="11" t="str">
        <f>[32]Janeiro!$B$27</f>
        <v>*</v>
      </c>
      <c r="Y36" s="11" t="str">
        <f>[32]Janeiro!$B$28</f>
        <v>*</v>
      </c>
      <c r="Z36" s="11" t="str">
        <f>[32]Janeiro!$B$29</f>
        <v>*</v>
      </c>
      <c r="AA36" s="11" t="str">
        <f>[32]Janeiro!$B$30</f>
        <v>*</v>
      </c>
      <c r="AB36" s="11" t="str">
        <f>[32]Janeiro!$B$31</f>
        <v>*</v>
      </c>
      <c r="AC36" s="11" t="str">
        <f>[32]Janeiro!$B$32</f>
        <v>*</v>
      </c>
      <c r="AD36" s="11" t="str">
        <f>[32]Janeiro!$B$33</f>
        <v>*</v>
      </c>
      <c r="AE36" s="11" t="str">
        <f>[32]Janeiro!$B$34</f>
        <v>*</v>
      </c>
      <c r="AF36" s="11" t="str">
        <f>[32]Janeiro!$B$35</f>
        <v>*</v>
      </c>
      <c r="AG36" s="138" t="s">
        <v>225</v>
      </c>
      <c r="AK36" t="s">
        <v>46</v>
      </c>
    </row>
    <row r="37" spans="1:39" x14ac:dyDescent="0.2">
      <c r="A37" s="58" t="s">
        <v>14</v>
      </c>
      <c r="B37" s="11">
        <f>[33]Janeiro!$B$5</f>
        <v>29.025000000000006</v>
      </c>
      <c r="C37" s="11">
        <f>[33]Janeiro!$B$6</f>
        <v>27.016666666666666</v>
      </c>
      <c r="D37" s="11">
        <f>[33]Janeiro!$B$7</f>
        <v>26.82083333333334</v>
      </c>
      <c r="E37" s="11">
        <f>[33]Janeiro!$B$8</f>
        <v>26.037499999999998</v>
      </c>
      <c r="F37" s="11">
        <f>[33]Janeiro!$B$9</f>
        <v>25.508333333333336</v>
      </c>
      <c r="G37" s="11">
        <f>[33]Janeiro!$B$10</f>
        <v>26</v>
      </c>
      <c r="H37" s="11">
        <f>[33]Janeiro!$B$11</f>
        <v>25.3125</v>
      </c>
      <c r="I37" s="11">
        <f>[33]Janeiro!$B$12</f>
        <v>24.822727272727267</v>
      </c>
      <c r="J37" s="11">
        <f>[33]Janeiro!$B$13</f>
        <v>26.5</v>
      </c>
      <c r="K37" s="11">
        <f>[33]Janeiro!$B$14</f>
        <v>29.307692307692314</v>
      </c>
      <c r="L37" s="11">
        <f>[33]Janeiro!$B$15</f>
        <v>31.558333333333334</v>
      </c>
      <c r="M37" s="11">
        <f>[33]Janeiro!$B$16</f>
        <v>31.320000000000004</v>
      </c>
      <c r="N37" s="11">
        <f>[33]Janeiro!$B$17</f>
        <v>26.97058823529412</v>
      </c>
      <c r="O37" s="11">
        <f>[33]Janeiro!$B$18</f>
        <v>31.433333333333334</v>
      </c>
      <c r="P37" s="11">
        <f>[33]Janeiro!$B$19</f>
        <v>30.099999999999998</v>
      </c>
      <c r="Q37" s="11">
        <f>[33]Janeiro!$B$20</f>
        <v>29.929166666666664</v>
      </c>
      <c r="R37" s="11">
        <f>[33]Janeiro!$B$21</f>
        <v>27.274999999999995</v>
      </c>
      <c r="S37" s="11">
        <f>[33]Janeiro!$B$22</f>
        <v>25.904166666666665</v>
      </c>
      <c r="T37" s="11">
        <f>[33]Janeiro!$B$23</f>
        <v>27.631818181818179</v>
      </c>
      <c r="U37" s="11">
        <f>[33]Janeiro!$B$24</f>
        <v>26.959999999999997</v>
      </c>
      <c r="V37" s="11">
        <f>[33]Janeiro!$B$25</f>
        <v>29.623076923076916</v>
      </c>
      <c r="W37" s="11">
        <f>[33]Janeiro!$B$26</f>
        <v>26.741176470588233</v>
      </c>
      <c r="X37" s="11">
        <f>[33]Janeiro!$B$27</f>
        <v>26.646153846153847</v>
      </c>
      <c r="Y37" s="11">
        <f>[33]Janeiro!$B$28</f>
        <v>27.1</v>
      </c>
      <c r="Z37" s="11">
        <f>[33]Janeiro!$B$29</f>
        <v>29.366666666666671</v>
      </c>
      <c r="AA37" s="11">
        <f>[33]Janeiro!$B$30</f>
        <v>26.714285714285715</v>
      </c>
      <c r="AB37" s="11">
        <f>[33]Janeiro!$B$31</f>
        <v>27.555000000000007</v>
      </c>
      <c r="AC37" s="11">
        <f>[33]Janeiro!$B$32</f>
        <v>27.037499999999998</v>
      </c>
      <c r="AD37" s="11">
        <f>[33]Janeiro!$B$33</f>
        <v>27.408333333333331</v>
      </c>
      <c r="AE37" s="11">
        <f>[33]Janeiro!$B$34</f>
        <v>26.329166666666662</v>
      </c>
      <c r="AF37" s="11">
        <f>[33]Janeiro!$B$35</f>
        <v>24.458333333333332</v>
      </c>
      <c r="AG37" s="93">
        <f t="shared" ref="AG37:AG38" si="7">AVERAGE(B37:AF37)</f>
        <v>27.561721041450642</v>
      </c>
      <c r="AJ37" t="s">
        <v>46</v>
      </c>
      <c r="AK37" t="s">
        <v>46</v>
      </c>
      <c r="AL37" s="12" t="s">
        <v>46</v>
      </c>
      <c r="AM37" s="12" t="s">
        <v>46</v>
      </c>
    </row>
    <row r="38" spans="1:39" x14ac:dyDescent="0.2">
      <c r="A38" s="58" t="s">
        <v>173</v>
      </c>
      <c r="B38" s="11">
        <f>[34]Janeiro!$B$5</f>
        <v>24.599999999999998</v>
      </c>
      <c r="C38" s="11">
        <f>[34]Janeiro!$B$6</f>
        <v>25.773333333333337</v>
      </c>
      <c r="D38" s="11">
        <f>[34]Janeiro!$B$7</f>
        <v>24.639999999999993</v>
      </c>
      <c r="E38" s="11">
        <f>[34]Janeiro!$B$8</f>
        <v>24.861538461538462</v>
      </c>
      <c r="F38" s="11">
        <f>[34]Janeiro!$B$9</f>
        <v>25.699999999999996</v>
      </c>
      <c r="G38" s="11">
        <f>[34]Janeiro!$B$10</f>
        <v>26.410000000000004</v>
      </c>
      <c r="H38" s="11">
        <f>[34]Janeiro!$B$11</f>
        <v>25.952941176470588</v>
      </c>
      <c r="I38" s="11">
        <f>[34]Janeiro!$B$12</f>
        <v>24.693749999999998</v>
      </c>
      <c r="J38" s="11">
        <f>[34]Janeiro!$B$13</f>
        <v>25.495000000000001</v>
      </c>
      <c r="K38" s="11">
        <f>[34]Janeiro!$B$14</f>
        <v>25.540000000000003</v>
      </c>
      <c r="L38" s="11">
        <f>[34]Janeiro!$B$15</f>
        <v>26.226315789473677</v>
      </c>
      <c r="M38" s="11">
        <f>[34]Janeiro!$B$16</f>
        <v>25.210526315789473</v>
      </c>
      <c r="N38" s="11">
        <f>[34]Janeiro!$B$17</f>
        <v>24.788235294117641</v>
      </c>
      <c r="O38" s="11">
        <f>[34]Janeiro!$B$18</f>
        <v>24.521428571428572</v>
      </c>
      <c r="P38" s="11">
        <f>[34]Janeiro!$B$19</f>
        <v>27.169230769230772</v>
      </c>
      <c r="Q38" s="11">
        <f>[34]Janeiro!$B$20</f>
        <v>27.300000000000004</v>
      </c>
      <c r="R38" s="11">
        <f>[34]Janeiro!$B$21</f>
        <v>25.452941176470592</v>
      </c>
      <c r="S38" s="11">
        <f>[34]Janeiro!$B$22</f>
        <v>26.799999999999994</v>
      </c>
      <c r="T38" s="11">
        <f>[34]Janeiro!$B$23</f>
        <v>26.066666666666674</v>
      </c>
      <c r="U38" s="11">
        <f>[34]Janeiro!$B$24</f>
        <v>26.162499999999998</v>
      </c>
      <c r="V38" s="11">
        <f>[34]Janeiro!$B$25</f>
        <v>25.77</v>
      </c>
      <c r="W38" s="11">
        <f>[34]Janeiro!$B$26</f>
        <v>24.482608695652171</v>
      </c>
      <c r="X38" s="11">
        <f>[34]Janeiro!$B$27</f>
        <v>24.411764705882351</v>
      </c>
      <c r="Y38" s="11">
        <f>[34]Janeiro!$B$28</f>
        <v>26.185000000000002</v>
      </c>
      <c r="Z38" s="11">
        <f>[34]Janeiro!$B$29</f>
        <v>25.893749999999997</v>
      </c>
      <c r="AA38" s="11">
        <f>[34]Janeiro!$B$30</f>
        <v>25.607692307692311</v>
      </c>
      <c r="AB38" s="11">
        <f>[34]Janeiro!$B$31</f>
        <v>25.457142857142863</v>
      </c>
      <c r="AC38" s="11">
        <f>[34]Janeiro!$B$32</f>
        <v>25.028571428571428</v>
      </c>
      <c r="AD38" s="11">
        <f>[34]Janeiro!$B$33</f>
        <v>25.833333333333329</v>
      </c>
      <c r="AE38" s="11">
        <f>[34]Janeiro!$B$34</f>
        <v>25.173333333333332</v>
      </c>
      <c r="AF38" s="11">
        <f>[34]Janeiro!$B$35</f>
        <v>25.738888888888887</v>
      </c>
      <c r="AG38" s="93">
        <f t="shared" si="7"/>
        <v>25.578919132419887</v>
      </c>
      <c r="AI38" s="130" t="s">
        <v>46</v>
      </c>
      <c r="AJ38" s="130" t="s">
        <v>46</v>
      </c>
      <c r="AK38" s="130" t="s">
        <v>46</v>
      </c>
    </row>
    <row r="39" spans="1:39" x14ac:dyDescent="0.2">
      <c r="A39" s="58" t="s">
        <v>15</v>
      </c>
      <c r="B39" s="11" t="str">
        <f>[35]Janeiro!$B$5</f>
        <v xml:space="preserve">  </v>
      </c>
      <c r="C39" s="11">
        <f>[35]Janeiro!$B$6</f>
        <v>25.200000000000003</v>
      </c>
      <c r="D39" s="11">
        <f>[35]Janeiro!$B$7</f>
        <v>24.795833333333331</v>
      </c>
      <c r="E39" s="11">
        <f>[35]Janeiro!$B$8</f>
        <v>23.212500000000002</v>
      </c>
      <c r="F39" s="11">
        <f>[35]Janeiro!$B$9</f>
        <v>24.866666666666674</v>
      </c>
      <c r="G39" s="11">
        <f>[35]Janeiro!$B$10</f>
        <v>26.145833333333329</v>
      </c>
      <c r="H39" s="11">
        <f>[35]Janeiro!$B$11</f>
        <v>22.174999999999997</v>
      </c>
      <c r="I39" s="11">
        <f>[35]Janeiro!$B$12</f>
        <v>23.075000000000003</v>
      </c>
      <c r="J39" s="11">
        <f>[35]Janeiro!$B$13</f>
        <v>25.345833333333331</v>
      </c>
      <c r="K39" s="11">
        <f>[35]Janeiro!$B$14</f>
        <v>26.55</v>
      </c>
      <c r="L39" s="11">
        <f>[35]Janeiro!$B$15</f>
        <v>27.487499999999997</v>
      </c>
      <c r="M39" s="11">
        <f>[35]Janeiro!$B$16</f>
        <v>25.654166666666672</v>
      </c>
      <c r="N39" s="11">
        <f>[35]Janeiro!$B$17</f>
        <v>25.254166666666666</v>
      </c>
      <c r="O39" s="11">
        <f>[35]Janeiro!$B$18</f>
        <v>25.229166666666661</v>
      </c>
      <c r="P39" s="11">
        <f>[35]Janeiro!$B$19</f>
        <v>26.895833333333329</v>
      </c>
      <c r="Q39" s="11">
        <f>[35]Janeiro!$B$20</f>
        <v>28.304166666666674</v>
      </c>
      <c r="R39" s="11">
        <f>[35]Janeiro!$B$21</f>
        <v>25.795833333333334</v>
      </c>
      <c r="S39" s="11">
        <f>[35]Janeiro!$B$22</f>
        <v>25.083333333333329</v>
      </c>
      <c r="T39" s="11">
        <f>[35]Janeiro!$B$23</f>
        <v>25.812499999999996</v>
      </c>
      <c r="U39" s="11">
        <f>[35]Janeiro!$B$24</f>
        <v>26.270833333333332</v>
      </c>
      <c r="V39" s="11">
        <f>[35]Janeiro!$B$25</f>
        <v>26.445833333333336</v>
      </c>
      <c r="W39" s="11">
        <f>[35]Janeiro!$B$26</f>
        <v>23.349999999999998</v>
      </c>
      <c r="X39" s="11">
        <f>[35]Janeiro!$B$27</f>
        <v>22.262499999999999</v>
      </c>
      <c r="Y39" s="11">
        <f>[35]Janeiro!$B$28</f>
        <v>22.870833333333337</v>
      </c>
      <c r="Z39" s="11">
        <f>[35]Janeiro!$B$29</f>
        <v>24.987499999999997</v>
      </c>
      <c r="AA39" s="11">
        <f>[35]Janeiro!$B$30</f>
        <v>26.320833333333329</v>
      </c>
      <c r="AB39" s="11">
        <f>[35]Janeiro!$B$31</f>
        <v>26.379166666666663</v>
      </c>
      <c r="AC39" s="11">
        <f>[35]Janeiro!$B$32</f>
        <v>26.904166666666669</v>
      </c>
      <c r="AD39" s="11">
        <f>[35]Janeiro!$B$33</f>
        <v>25.174999999999997</v>
      </c>
      <c r="AE39" s="11">
        <f>[35]Janeiro!$B$34</f>
        <v>21.558333333333334</v>
      </c>
      <c r="AF39" s="11">
        <f>[35]Janeiro!$B$35</f>
        <v>22.608333333333334</v>
      </c>
      <c r="AG39" s="93">
        <f t="shared" ref="AG39:AG41" si="8">AVERAGE(B39:AF39)</f>
        <v>25.067222222222224</v>
      </c>
      <c r="AH39" s="12" t="s">
        <v>46</v>
      </c>
      <c r="AI39" s="12" t="s">
        <v>46</v>
      </c>
      <c r="AJ39" s="12" t="s">
        <v>46</v>
      </c>
      <c r="AK39" t="s">
        <v>46</v>
      </c>
    </row>
    <row r="40" spans="1:39" x14ac:dyDescent="0.2">
      <c r="A40" s="58" t="s">
        <v>16</v>
      </c>
      <c r="B40" s="11" t="str">
        <f>[36]Janeiro!$B$5</f>
        <v>*</v>
      </c>
      <c r="C40" s="11" t="str">
        <f>[36]Janeiro!$B$6</f>
        <v>*</v>
      </c>
      <c r="D40" s="11">
        <f>[36]Janeiro!$B$7</f>
        <v>31.708333333333332</v>
      </c>
      <c r="E40" s="11">
        <f>[36]Janeiro!$B$8</f>
        <v>28.324999999999999</v>
      </c>
      <c r="F40" s="11">
        <f>[36]Janeiro!$B$9</f>
        <v>29.024999999999995</v>
      </c>
      <c r="G40" s="11">
        <f>[36]Janeiro!$B$10</f>
        <v>29.658333333333342</v>
      </c>
      <c r="H40" s="11">
        <f>[36]Janeiro!$B$11</f>
        <v>24.512500000000006</v>
      </c>
      <c r="I40" s="11" t="str">
        <f>[36]Janeiro!$B$12</f>
        <v>*</v>
      </c>
      <c r="J40" s="11" t="str">
        <f>[36]Janeiro!$B$13</f>
        <v>*</v>
      </c>
      <c r="K40" s="11">
        <f>[36]Janeiro!$B$14</f>
        <v>33.274999999999999</v>
      </c>
      <c r="L40" s="11">
        <f>[36]Janeiro!$B$15</f>
        <v>31.241666666666671</v>
      </c>
      <c r="M40" s="11">
        <f>[36]Janeiro!$B$16</f>
        <v>29.762499999999999</v>
      </c>
      <c r="N40" s="11">
        <f>[36]Janeiro!$B$17</f>
        <v>27.437499999999996</v>
      </c>
      <c r="O40" s="11">
        <f>[36]Janeiro!$B$18</f>
        <v>29.612499999999997</v>
      </c>
      <c r="P40" s="11">
        <f>[36]Janeiro!$B$19</f>
        <v>31.020833333333332</v>
      </c>
      <c r="Q40" s="11">
        <f>[36]Janeiro!$B$20</f>
        <v>31.879166666666674</v>
      </c>
      <c r="R40" s="11">
        <f>[36]Janeiro!$B$21</f>
        <v>28.691666666666666</v>
      </c>
      <c r="S40" s="11">
        <f>[36]Janeiro!$B$22</f>
        <v>25.880000000000003</v>
      </c>
      <c r="T40" s="11" t="str">
        <f>[36]Janeiro!$B$23</f>
        <v>*</v>
      </c>
      <c r="U40" s="11" t="str">
        <f>[36]Janeiro!$B$24</f>
        <v>*</v>
      </c>
      <c r="V40" s="11" t="str">
        <f>[36]Janeiro!$B$25</f>
        <v>*</v>
      </c>
      <c r="W40" s="11">
        <f>[36]Janeiro!$B$26</f>
        <v>29.341666666666669</v>
      </c>
      <c r="X40" s="11">
        <f>[36]Janeiro!$B$27</f>
        <v>24.879166666666666</v>
      </c>
      <c r="Y40" s="11">
        <f>[36]Janeiro!$B$28</f>
        <v>26.087500000000002</v>
      </c>
      <c r="Z40" s="11">
        <f>[36]Janeiro!$B$29</f>
        <v>27.516666666666669</v>
      </c>
      <c r="AA40" s="11">
        <f>[36]Janeiro!$B$30</f>
        <v>28.037499999999998</v>
      </c>
      <c r="AB40" s="11">
        <f>[36]Janeiro!$B$31</f>
        <v>29.354166666666661</v>
      </c>
      <c r="AC40" s="11">
        <f>[36]Janeiro!$B$32</f>
        <v>29.275000000000002</v>
      </c>
      <c r="AD40" s="11">
        <f>[36]Janeiro!$B$33</f>
        <v>27.685714285714287</v>
      </c>
      <c r="AE40" s="11" t="str">
        <f>[36]Janeiro!$B$34</f>
        <v>*</v>
      </c>
      <c r="AF40" s="11" t="str">
        <f>[36]Janeiro!$B$35</f>
        <v>*</v>
      </c>
      <c r="AG40" s="93">
        <f t="shared" si="8"/>
        <v>28.827608225108225</v>
      </c>
      <c r="AI40" s="12" t="s">
        <v>46</v>
      </c>
      <c r="AK40" t="s">
        <v>46</v>
      </c>
    </row>
    <row r="41" spans="1:39" x14ac:dyDescent="0.2">
      <c r="A41" s="58" t="s">
        <v>174</v>
      </c>
      <c r="B41" s="11">
        <f>[37]Janeiro!$B$5</f>
        <v>26.137500000000003</v>
      </c>
      <c r="C41" s="11">
        <f>[37]Janeiro!$B$6</f>
        <v>25.470833333333331</v>
      </c>
      <c r="D41" s="11">
        <f>[37]Janeiro!$B$7</f>
        <v>26.904166666666658</v>
      </c>
      <c r="E41" s="11">
        <f>[37]Janeiro!$B$8</f>
        <v>25.641666666666662</v>
      </c>
      <c r="F41" s="11">
        <f>[37]Janeiro!$B$9</f>
        <v>27.224999999999998</v>
      </c>
      <c r="G41" s="11">
        <f>[37]Janeiro!$B$10</f>
        <v>26.320833333333329</v>
      </c>
      <c r="H41" s="11">
        <f>[37]Janeiro!$B$11</f>
        <v>24.887499999999999</v>
      </c>
      <c r="I41" s="11">
        <f>[37]Janeiro!$B$12</f>
        <v>25.420833333333331</v>
      </c>
      <c r="J41" s="11">
        <f>[37]Janeiro!$B$13</f>
        <v>26.425000000000001</v>
      </c>
      <c r="K41" s="11">
        <f>[37]Janeiro!$B$14</f>
        <v>28.437500000000011</v>
      </c>
      <c r="L41" s="11">
        <f>[37]Janeiro!$B$15</f>
        <v>28.141666666666666</v>
      </c>
      <c r="M41" s="11">
        <f>[37]Janeiro!$B$16</f>
        <v>27.250000000000004</v>
      </c>
      <c r="N41" s="11">
        <f>[37]Janeiro!$B$17</f>
        <v>25.541666666666671</v>
      </c>
      <c r="O41" s="11">
        <f>[37]Janeiro!$B$18</f>
        <v>27.549999999999997</v>
      </c>
      <c r="P41" s="11">
        <f>[37]Janeiro!$B$19</f>
        <v>29.037499999999994</v>
      </c>
      <c r="Q41" s="11">
        <f>[37]Janeiro!$B$20</f>
        <v>28.379166666666666</v>
      </c>
      <c r="R41" s="11">
        <f>[37]Janeiro!$B$21</f>
        <v>27.108333333333334</v>
      </c>
      <c r="S41" s="11">
        <f>[37]Janeiro!$B$22</f>
        <v>25.891666666666666</v>
      </c>
      <c r="T41" s="11">
        <f>[37]Janeiro!$B$23</f>
        <v>27.970833333333335</v>
      </c>
      <c r="U41" s="11">
        <f>[37]Janeiro!$B$24</f>
        <v>28.087499999999995</v>
      </c>
      <c r="V41" s="11">
        <f>[37]Janeiro!$B$25</f>
        <v>28.541666666666668</v>
      </c>
      <c r="W41" s="11">
        <f>[37]Janeiro!$B$26</f>
        <v>24.345833333333335</v>
      </c>
      <c r="X41" s="11">
        <f>[37]Janeiro!$B$27</f>
        <v>25.224999999999998</v>
      </c>
      <c r="Y41" s="11">
        <f>[37]Janeiro!$B$28</f>
        <v>25.008333333333326</v>
      </c>
      <c r="Z41" s="11">
        <f>[37]Janeiro!$B$29</f>
        <v>26.324999999999999</v>
      </c>
      <c r="AA41" s="11">
        <f>[37]Janeiro!$B$30</f>
        <v>26.862499999999997</v>
      </c>
      <c r="AB41" s="11">
        <f>[37]Janeiro!$B$31</f>
        <v>27.583333333333332</v>
      </c>
      <c r="AC41" s="11">
        <f>[37]Janeiro!$B$32</f>
        <v>28.333333333333332</v>
      </c>
      <c r="AD41" s="11">
        <f>[37]Janeiro!$B$33</f>
        <v>28.174999999999994</v>
      </c>
      <c r="AE41" s="11">
        <f>[37]Janeiro!$B$34</f>
        <v>25.941666666666666</v>
      </c>
      <c r="AF41" s="11">
        <f>[37]Janeiro!$B$35</f>
        <v>26.291666666666661</v>
      </c>
      <c r="AG41" s="138">
        <f t="shared" si="8"/>
        <v>26.789112903225806</v>
      </c>
      <c r="AI41" s="12" t="s">
        <v>46</v>
      </c>
      <c r="AK41" t="s">
        <v>46</v>
      </c>
    </row>
    <row r="42" spans="1:39" x14ac:dyDescent="0.2">
      <c r="A42" s="58" t="s">
        <v>17</v>
      </c>
      <c r="B42" s="11">
        <f>[38]Janeiro!$B$5</f>
        <v>26.383333333333336</v>
      </c>
      <c r="C42" s="11">
        <f>[38]Janeiro!$B$6</f>
        <v>26.733333333333338</v>
      </c>
      <c r="D42" s="11">
        <f>[38]Janeiro!$B$7</f>
        <v>26.604166666666671</v>
      </c>
      <c r="E42" s="11">
        <f>[38]Janeiro!$B$8</f>
        <v>25.858333333333334</v>
      </c>
      <c r="F42" s="11">
        <f>[38]Janeiro!$B$9</f>
        <v>26.258333333333329</v>
      </c>
      <c r="G42" s="11">
        <f>[38]Janeiro!$B$10</f>
        <v>27.525000000000002</v>
      </c>
      <c r="H42" s="11">
        <f>[38]Janeiro!$B$11</f>
        <v>23.858333333333334</v>
      </c>
      <c r="I42" s="11">
        <f>[38]Janeiro!$B$12</f>
        <v>24.087499999999995</v>
      </c>
      <c r="J42" s="11">
        <f>[38]Janeiro!$B$13</f>
        <v>26.791666666666668</v>
      </c>
      <c r="K42" s="11">
        <f>[38]Janeiro!$B$14</f>
        <v>27.783333333333331</v>
      </c>
      <c r="L42" s="11">
        <f>[38]Janeiro!$B$15</f>
        <v>27.754166666666674</v>
      </c>
      <c r="M42" s="11">
        <f>[38]Janeiro!$B$16</f>
        <v>27.904166666666669</v>
      </c>
      <c r="N42" s="11">
        <f>[38]Janeiro!$B$17</f>
        <v>25.345833333333342</v>
      </c>
      <c r="O42" s="11">
        <f>[38]Janeiro!$B$18</f>
        <v>26.554166666666671</v>
      </c>
      <c r="P42" s="11">
        <f>[38]Janeiro!$B$19</f>
        <v>27.783333333333335</v>
      </c>
      <c r="Q42" s="11">
        <f>[38]Janeiro!$B$20</f>
        <v>29.220833333333331</v>
      </c>
      <c r="R42" s="11">
        <f>[38]Janeiro!$B$21</f>
        <v>27.787499999999998</v>
      </c>
      <c r="S42" s="11">
        <f>[38]Janeiro!$B$22</f>
        <v>27.412499999999998</v>
      </c>
      <c r="T42" s="11">
        <f>[38]Janeiro!$B$23</f>
        <v>27.595833333333331</v>
      </c>
      <c r="U42" s="11">
        <f>[38]Janeiro!$B$24</f>
        <v>27.145833333333329</v>
      </c>
      <c r="V42" s="11">
        <f>[38]Janeiro!$B$25</f>
        <v>27.6875</v>
      </c>
      <c r="W42" s="11">
        <f>[38]Janeiro!$B$26</f>
        <v>25.612500000000001</v>
      </c>
      <c r="X42" s="11">
        <f>[38]Janeiro!$B$27</f>
        <v>24.608333333333334</v>
      </c>
      <c r="Y42" s="11">
        <f>[38]Janeiro!$B$28</f>
        <v>25.233333333333334</v>
      </c>
      <c r="Z42" s="11">
        <f>[38]Janeiro!$B$29</f>
        <v>25.850000000000005</v>
      </c>
      <c r="AA42" s="11">
        <f>[38]Janeiro!$B$30</f>
        <v>26.091666666666665</v>
      </c>
      <c r="AB42" s="11">
        <f>[38]Janeiro!$B$31</f>
        <v>27.104166666666668</v>
      </c>
      <c r="AC42" s="11">
        <f>[38]Janeiro!$B$32</f>
        <v>27.320833333333329</v>
      </c>
      <c r="AD42" s="11">
        <f>[38]Janeiro!$B$33</f>
        <v>26.266666666666676</v>
      </c>
      <c r="AE42" s="11">
        <f>[38]Janeiro!$B$34</f>
        <v>23.754166666666674</v>
      </c>
      <c r="AF42" s="11">
        <f>[38]Janeiro!$B$35</f>
        <v>24.095833333333331</v>
      </c>
      <c r="AG42" s="93">
        <f t="shared" ref="AG42" si="9">AVERAGE(B42:AF42)</f>
        <v>26.452016129032259</v>
      </c>
      <c r="AI42" s="12" t="s">
        <v>46</v>
      </c>
      <c r="AK42" t="s">
        <v>46</v>
      </c>
    </row>
    <row r="43" spans="1:39" x14ac:dyDescent="0.2">
      <c r="A43" s="58" t="s">
        <v>156</v>
      </c>
      <c r="B43" s="11">
        <f>[39]Janeiro!$B$5</f>
        <v>28.058333333333348</v>
      </c>
      <c r="C43" s="11">
        <f>[39]Janeiro!$B$6</f>
        <v>28.087499999999995</v>
      </c>
      <c r="D43" s="11">
        <f>[39]Janeiro!$B$7</f>
        <v>26.487499999999994</v>
      </c>
      <c r="E43" s="11">
        <f>[39]Janeiro!$B$8</f>
        <v>25.599999999999998</v>
      </c>
      <c r="F43" s="11">
        <f>[39]Janeiro!$B$9</f>
        <v>25.158333333333342</v>
      </c>
      <c r="G43" s="11">
        <f>[39]Janeiro!$B$10</f>
        <v>26.020833333333332</v>
      </c>
      <c r="H43" s="11">
        <f>[39]Janeiro!$B$11</f>
        <v>24.3</v>
      </c>
      <c r="I43" s="11">
        <f>[39]Janeiro!$B$12</f>
        <v>26.316666666666659</v>
      </c>
      <c r="J43" s="11">
        <f>[39]Janeiro!$B$13</f>
        <v>26.179166666666671</v>
      </c>
      <c r="K43" s="11">
        <f>[39]Janeiro!$B$14</f>
        <v>26.779166666666672</v>
      </c>
      <c r="L43" s="11">
        <f>[39]Janeiro!$B$15</f>
        <v>28.054166666666671</v>
      </c>
      <c r="M43" s="11">
        <f>[39]Janeiro!$B$16</f>
        <v>27.033333333333335</v>
      </c>
      <c r="N43" s="11">
        <f>[39]Janeiro!$B$17</f>
        <v>25.733333333333334</v>
      </c>
      <c r="O43" s="11">
        <f>[39]Janeiro!$B$18</f>
        <v>27.004166666666666</v>
      </c>
      <c r="P43" s="11">
        <f>[39]Janeiro!$B$19</f>
        <v>28.600000000000005</v>
      </c>
      <c r="Q43" s="11">
        <f>[39]Janeiro!$B$20</f>
        <v>29.825000000000003</v>
      </c>
      <c r="R43" s="11">
        <f>[39]Janeiro!$B$21</f>
        <v>27.962500000000002</v>
      </c>
      <c r="S43" s="11">
        <f>[39]Janeiro!$B$22</f>
        <v>26.733333333333334</v>
      </c>
      <c r="T43" s="11">
        <f>[39]Janeiro!$B$23</f>
        <v>27.016666666666669</v>
      </c>
      <c r="U43" s="11">
        <f>[39]Janeiro!$B$24</f>
        <v>27.441666666666663</v>
      </c>
      <c r="V43" s="11">
        <f>[39]Janeiro!$B$25</f>
        <v>28.062500000000004</v>
      </c>
      <c r="W43" s="11">
        <f>[39]Janeiro!$B$26</f>
        <v>26.629166666666663</v>
      </c>
      <c r="X43" s="11">
        <f>[39]Janeiro!$B$27</f>
        <v>25.229166666666661</v>
      </c>
      <c r="Y43" s="11">
        <f>[39]Janeiro!$B$28</f>
        <v>24.933333333333326</v>
      </c>
      <c r="Z43" s="11">
        <f>[39]Janeiro!$B$29</f>
        <v>25.875000000000011</v>
      </c>
      <c r="AA43" s="11">
        <f>[39]Janeiro!$B$30</f>
        <v>26.495833333333334</v>
      </c>
      <c r="AB43" s="11">
        <f>[39]Janeiro!$B$31</f>
        <v>26.795833333333334</v>
      </c>
      <c r="AC43" s="11">
        <f>[39]Janeiro!$B$32</f>
        <v>27.074999999999999</v>
      </c>
      <c r="AD43" s="11">
        <f>[39]Janeiro!$B$33</f>
        <v>24.4375</v>
      </c>
      <c r="AE43" s="11">
        <f>[39]Janeiro!$B$34</f>
        <v>25.912499999999994</v>
      </c>
      <c r="AF43" s="11">
        <f>[39]Janeiro!$B$35</f>
        <v>26.412499999999998</v>
      </c>
      <c r="AG43" s="138">
        <f>AVERAGE(B43:AF43)</f>
        <v>26.653225806451616</v>
      </c>
      <c r="AI43" s="12" t="s">
        <v>46</v>
      </c>
      <c r="AJ43" t="s">
        <v>46</v>
      </c>
    </row>
    <row r="44" spans="1:39" x14ac:dyDescent="0.2">
      <c r="A44" s="58" t="s">
        <v>18</v>
      </c>
      <c r="B44" s="11">
        <f>[40]Janeiro!$B$5</f>
        <v>24.183333333333337</v>
      </c>
      <c r="C44" s="11">
        <f>[40]Janeiro!$B$6</f>
        <v>23.166666666666661</v>
      </c>
      <c r="D44" s="11">
        <f>[40]Janeiro!$B$7</f>
        <v>24.183333333333334</v>
      </c>
      <c r="E44" s="11">
        <f>[40]Janeiro!$B$8</f>
        <v>24.420833333333334</v>
      </c>
      <c r="F44" s="11">
        <f>[40]Janeiro!$B$9</f>
        <v>24.612500000000001</v>
      </c>
      <c r="G44" s="11">
        <f>[40]Janeiro!$B$10</f>
        <v>22.908333333333335</v>
      </c>
      <c r="H44" s="11">
        <f>[40]Janeiro!$B$11</f>
        <v>23.891666666666666</v>
      </c>
      <c r="I44" s="11">
        <f>[40]Janeiro!$B$12</f>
        <v>23.845833333333331</v>
      </c>
      <c r="J44" s="11">
        <f>[40]Janeiro!$B$13</f>
        <v>24.491666666666671</v>
      </c>
      <c r="K44" s="11">
        <f>[40]Janeiro!$B$14</f>
        <v>25.441666666666666</v>
      </c>
      <c r="L44" s="11">
        <f>[40]Janeiro!$B$15</f>
        <v>25.937499999999996</v>
      </c>
      <c r="M44" s="11">
        <f>[40]Janeiro!$B$16</f>
        <v>25.204166666666669</v>
      </c>
      <c r="N44" s="11">
        <f>[40]Janeiro!$B$17</f>
        <v>23.983333333333331</v>
      </c>
      <c r="O44" s="11">
        <f>[40]Janeiro!$B$18</f>
        <v>25.591666666666669</v>
      </c>
      <c r="P44" s="11">
        <f>[40]Janeiro!$B$19</f>
        <v>27.066666666666674</v>
      </c>
      <c r="Q44" s="11">
        <f>[40]Janeiro!$B$20</f>
        <v>26.641666666666669</v>
      </c>
      <c r="R44" s="11">
        <f>[40]Janeiro!$B$21</f>
        <v>25.345833333333335</v>
      </c>
      <c r="S44" s="11">
        <f>[40]Janeiro!$B$22</f>
        <v>23.271428571428572</v>
      </c>
      <c r="T44" s="11" t="str">
        <f>[40]Janeiro!$B$23</f>
        <v>*</v>
      </c>
      <c r="U44" s="11">
        <f>[40]Janeiro!$B$24</f>
        <v>29.658333333333328</v>
      </c>
      <c r="V44" s="11">
        <f>[40]Janeiro!$B$25</f>
        <v>23.880000000000003</v>
      </c>
      <c r="W44" s="11" t="str">
        <f>[40]Janeiro!$B$26</f>
        <v>*</v>
      </c>
      <c r="X44" s="11">
        <f>[40]Janeiro!$B$27</f>
        <v>25.82</v>
      </c>
      <c r="Y44" s="11">
        <f>[40]Janeiro!$B$28</f>
        <v>23</v>
      </c>
      <c r="Z44" s="11">
        <f>[40]Janeiro!$B$29</f>
        <v>28.9</v>
      </c>
      <c r="AA44" s="11">
        <f>[40]Janeiro!$B$30</f>
        <v>29.977777777777778</v>
      </c>
      <c r="AB44" s="11">
        <f>[40]Janeiro!$B$31</f>
        <v>28.692307692307693</v>
      </c>
      <c r="AC44" s="11">
        <f>[40]Janeiro!$B$32</f>
        <v>25.570833333333329</v>
      </c>
      <c r="AD44" s="11">
        <f>[40]Janeiro!$B$33</f>
        <v>24.38333333333334</v>
      </c>
      <c r="AE44" s="11">
        <f>[40]Janeiro!$B$34</f>
        <v>24.054166666666671</v>
      </c>
      <c r="AF44" s="11">
        <f>[40]Janeiro!$B$35</f>
        <v>24.266666666666669</v>
      </c>
      <c r="AG44" s="93">
        <f t="shared" ref="AG44:AG45" si="10">AVERAGE(B44:AF44)</f>
        <v>25.254879794534965</v>
      </c>
      <c r="AK44" t="s">
        <v>46</v>
      </c>
    </row>
    <row r="45" spans="1:39" x14ac:dyDescent="0.2">
      <c r="A45" s="58" t="s">
        <v>161</v>
      </c>
      <c r="B45" s="11">
        <f>[41]Janeiro!$B$5</f>
        <v>29.399999999999995</v>
      </c>
      <c r="C45" s="11">
        <f>[41]Janeiro!$B$6</f>
        <v>27.145833333333339</v>
      </c>
      <c r="D45" s="11">
        <f>[41]Janeiro!$B$7</f>
        <v>26.045833333333334</v>
      </c>
      <c r="E45" s="11">
        <f>[41]Janeiro!$B$8</f>
        <v>26.045833333333338</v>
      </c>
      <c r="F45" s="11">
        <f>[41]Janeiro!$B$9</f>
        <v>24.370833333333337</v>
      </c>
      <c r="G45" s="11">
        <f>[41]Janeiro!$B$10</f>
        <v>26.141666666666669</v>
      </c>
      <c r="H45" s="11">
        <f>[41]Janeiro!$B$11</f>
        <v>25.216666666666665</v>
      </c>
      <c r="I45" s="11">
        <f>[41]Janeiro!$B$12</f>
        <v>26.220833333333331</v>
      </c>
      <c r="J45" s="11">
        <f>[41]Janeiro!$B$13</f>
        <v>25.691666666666666</v>
      </c>
      <c r="K45" s="11">
        <f>[41]Janeiro!$B$14</f>
        <v>26.520833333333329</v>
      </c>
      <c r="L45" s="11">
        <f>[41]Janeiro!$B$15</f>
        <v>27.983333333333334</v>
      </c>
      <c r="M45" s="11">
        <f>[41]Janeiro!$B$16</f>
        <v>28.625</v>
      </c>
      <c r="N45" s="11">
        <f>[41]Janeiro!$B$17</f>
        <v>25.841666666666669</v>
      </c>
      <c r="O45" s="11">
        <f>[41]Janeiro!$B$18</f>
        <v>28.216666666666669</v>
      </c>
      <c r="P45" s="11">
        <f>[41]Janeiro!$B$19</f>
        <v>29.516666666666669</v>
      </c>
      <c r="Q45" s="11">
        <f>[41]Janeiro!$B$20</f>
        <v>30.595833333333335</v>
      </c>
      <c r="R45" s="11">
        <f>[41]Janeiro!$B$21</f>
        <v>27.641666666666662</v>
      </c>
      <c r="S45" s="11">
        <f>[41]Janeiro!$B$22</f>
        <v>26.2</v>
      </c>
      <c r="T45" s="11">
        <f>[41]Janeiro!$B$23</f>
        <v>28.070833333333336</v>
      </c>
      <c r="U45" s="11">
        <f>[41]Janeiro!$B$24</f>
        <v>28.970833333333335</v>
      </c>
      <c r="V45" s="11">
        <f>[41]Janeiro!$B$25</f>
        <v>29.054166666666664</v>
      </c>
      <c r="W45" s="11">
        <f>[41]Janeiro!$B$26</f>
        <v>26.870833333333334</v>
      </c>
      <c r="X45" s="11">
        <f>[41]Janeiro!$B$27</f>
        <v>25.145833333333339</v>
      </c>
      <c r="Y45" s="11">
        <f>[41]Janeiro!$B$28</f>
        <v>25.112500000000001</v>
      </c>
      <c r="Z45" s="11">
        <f>[41]Janeiro!$B$29</f>
        <v>26.520833333333329</v>
      </c>
      <c r="AA45" s="11">
        <f>[41]Janeiro!$B$30</f>
        <v>27.325000000000003</v>
      </c>
      <c r="AB45" s="11">
        <f>[41]Janeiro!$B$31</f>
        <v>27.845833333333335</v>
      </c>
      <c r="AC45" s="11">
        <f>[41]Janeiro!$B$32</f>
        <v>28</v>
      </c>
      <c r="AD45" s="11">
        <f>[41]Janeiro!$B$33</f>
        <v>27.937499999999996</v>
      </c>
      <c r="AE45" s="11">
        <f>[41]Janeiro!$B$34</f>
        <v>26.770833333333332</v>
      </c>
      <c r="AF45" s="11">
        <f>[41]Janeiro!$B$35</f>
        <v>25.362499999999997</v>
      </c>
      <c r="AG45" s="138">
        <f t="shared" si="10"/>
        <v>27.109946236559139</v>
      </c>
    </row>
    <row r="46" spans="1:39" x14ac:dyDescent="0.2">
      <c r="A46" s="58" t="s">
        <v>19</v>
      </c>
      <c r="B46" s="11">
        <f>[42]Janeiro!$B$5</f>
        <v>26.008333333333336</v>
      </c>
      <c r="C46" s="11">
        <f>[42]Janeiro!$B$6</f>
        <v>25.291666666666661</v>
      </c>
      <c r="D46" s="11">
        <f>[42]Janeiro!$B$7</f>
        <v>25.166666666666671</v>
      </c>
      <c r="E46" s="11">
        <f>[42]Janeiro!$B$8</f>
        <v>24.770833333333332</v>
      </c>
      <c r="F46" s="11">
        <f>[42]Janeiro!$B$9</f>
        <v>25.116666666666664</v>
      </c>
      <c r="G46" s="11">
        <f>[42]Janeiro!$B$10</f>
        <v>25.504166666666663</v>
      </c>
      <c r="H46" s="11">
        <f>[42]Janeiro!$B$11</f>
        <v>22.75</v>
      </c>
      <c r="I46" s="11">
        <f>[42]Janeiro!$B$12</f>
        <v>24.775000000000002</v>
      </c>
      <c r="J46" s="11">
        <f>[42]Janeiro!$B$13</f>
        <v>26.716666666666665</v>
      </c>
      <c r="K46" s="11">
        <f>[42]Janeiro!$B$14</f>
        <v>27.766666666666669</v>
      </c>
      <c r="L46" s="11">
        <f>[42]Janeiro!$B$15</f>
        <v>27.241666666666664</v>
      </c>
      <c r="M46" s="11">
        <f>[42]Janeiro!$B$16</f>
        <v>25.820833333333329</v>
      </c>
      <c r="N46" s="11">
        <f>[42]Janeiro!$B$17</f>
        <v>25.345833333333331</v>
      </c>
      <c r="O46" s="11">
        <f>[42]Janeiro!$B$18</f>
        <v>24.191666666666666</v>
      </c>
      <c r="P46" s="11">
        <f>[42]Janeiro!$B$19</f>
        <v>25.629166666666666</v>
      </c>
      <c r="Q46" s="11">
        <f>[42]Janeiro!$B$20</f>
        <v>25.983333333333334</v>
      </c>
      <c r="R46" s="11">
        <f>[42]Janeiro!$B$21</f>
        <v>24.950000000000003</v>
      </c>
      <c r="S46" s="11">
        <f>[42]Janeiro!$B$22</f>
        <v>26.000000000000004</v>
      </c>
      <c r="T46" s="11">
        <f>[42]Janeiro!$B$23</f>
        <v>26.083333333333332</v>
      </c>
      <c r="U46" s="11">
        <f>[42]Janeiro!$B$24</f>
        <v>26.895833333333329</v>
      </c>
      <c r="V46" s="11">
        <f>[42]Janeiro!$B$25</f>
        <v>26.32083333333334</v>
      </c>
      <c r="W46" s="11">
        <f>[42]Janeiro!$B$26</f>
        <v>23.308333333333334</v>
      </c>
      <c r="X46" s="11">
        <f>[42]Janeiro!$B$27</f>
        <v>20.916666666666664</v>
      </c>
      <c r="Y46" s="11">
        <f>[42]Janeiro!$B$28</f>
        <v>23.479166666666668</v>
      </c>
      <c r="Z46" s="11">
        <f>[42]Janeiro!$B$29</f>
        <v>24.658333333333335</v>
      </c>
      <c r="AA46" s="11">
        <f>[42]Janeiro!$B$30</f>
        <v>25.770833333333332</v>
      </c>
      <c r="AB46" s="11">
        <f>[42]Janeiro!$B$31</f>
        <v>26.716666666666665</v>
      </c>
      <c r="AC46" s="11">
        <f>[42]Janeiro!$B$32</f>
        <v>26.791666666666671</v>
      </c>
      <c r="AD46" s="11">
        <f>[42]Janeiro!$B$33</f>
        <v>24.899999999999995</v>
      </c>
      <c r="AE46" s="11">
        <f>[42]Janeiro!$B$34</f>
        <v>21.987499999999997</v>
      </c>
      <c r="AF46" s="11">
        <f>[42]Janeiro!$B$35</f>
        <v>23.645833333333339</v>
      </c>
      <c r="AG46" s="93">
        <f t="shared" ref="AG46:AG48" si="11">AVERAGE(B46:AF46)</f>
        <v>25.177553763440855</v>
      </c>
      <c r="AH46" s="12" t="s">
        <v>46</v>
      </c>
      <c r="AI46" s="12" t="s">
        <v>46</v>
      </c>
      <c r="AK46" t="s">
        <v>46</v>
      </c>
    </row>
    <row r="47" spans="1:39" x14ac:dyDescent="0.2">
      <c r="A47" s="58" t="s">
        <v>30</v>
      </c>
      <c r="B47" s="11">
        <f>[43]Janeiro!$B$5</f>
        <v>25.012499999999992</v>
      </c>
      <c r="C47" s="11">
        <f>[43]Janeiro!$B$6</f>
        <v>25.9375</v>
      </c>
      <c r="D47" s="11">
        <f>[43]Janeiro!$B$7</f>
        <v>26.617391304347827</v>
      </c>
      <c r="E47" s="11">
        <f>[43]Janeiro!$B$8</f>
        <v>25.141666666666666</v>
      </c>
      <c r="F47" s="11">
        <f>[43]Janeiro!$B$9</f>
        <v>25.683333333333326</v>
      </c>
      <c r="G47" s="11">
        <f>[43]Janeiro!$B$10</f>
        <v>26.266666666666666</v>
      </c>
      <c r="H47" s="11">
        <f>[43]Janeiro!$B$11</f>
        <v>23.091666666666669</v>
      </c>
      <c r="I47" s="11">
        <f>[43]Janeiro!$B$12</f>
        <v>23.808333333333334</v>
      </c>
      <c r="J47" s="11">
        <f>[43]Janeiro!$B$13</f>
        <v>26.087500000000002</v>
      </c>
      <c r="K47" s="11">
        <f>[43]Janeiro!$B$14</f>
        <v>27.725000000000005</v>
      </c>
      <c r="L47" s="11">
        <f>[43]Janeiro!$B$15</f>
        <v>28.125</v>
      </c>
      <c r="M47" s="11">
        <f>[43]Janeiro!$B$16</f>
        <v>27.129166666666663</v>
      </c>
      <c r="N47" s="11">
        <f>[43]Janeiro!$B$17</f>
        <v>25.558333333333337</v>
      </c>
      <c r="O47" s="11">
        <f>[43]Janeiro!$B$18</f>
        <v>27.208333333333332</v>
      </c>
      <c r="P47" s="11">
        <f>[43]Janeiro!$B$19</f>
        <v>28.487499999999997</v>
      </c>
      <c r="Q47" s="11">
        <f>[43]Janeiro!$B$20</f>
        <v>29.108333333333331</v>
      </c>
      <c r="R47" s="11">
        <f>[43]Janeiro!$B$21</f>
        <v>27.412500000000005</v>
      </c>
      <c r="S47" s="11">
        <f>[43]Janeiro!$B$22</f>
        <v>25.870833333333334</v>
      </c>
      <c r="T47" s="11">
        <f>[43]Janeiro!$B$23</f>
        <v>27.791666666666668</v>
      </c>
      <c r="U47" s="11">
        <f>[43]Janeiro!$B$24</f>
        <v>27.466666666666669</v>
      </c>
      <c r="V47" s="11">
        <f>[43]Janeiro!$B$25</f>
        <v>28.125</v>
      </c>
      <c r="W47" s="11">
        <f>[43]Janeiro!$B$26</f>
        <v>24.058333333333326</v>
      </c>
      <c r="X47" s="11">
        <f>[43]Janeiro!$B$27</f>
        <v>24.020833333333329</v>
      </c>
      <c r="Y47" s="11">
        <f>[43]Janeiro!$B$28</f>
        <v>24.720833333333335</v>
      </c>
      <c r="Z47" s="11">
        <f>[43]Janeiro!$B$29</f>
        <v>25.833333333333332</v>
      </c>
      <c r="AA47" s="11">
        <f>[43]Janeiro!$B$30</f>
        <v>26.445833333333336</v>
      </c>
      <c r="AB47" s="11">
        <f>[43]Janeiro!$B$31</f>
        <v>27.354166666666671</v>
      </c>
      <c r="AC47" s="11">
        <f>[43]Janeiro!$B$32</f>
        <v>27.445833333333336</v>
      </c>
      <c r="AD47" s="11">
        <f>[43]Janeiro!$B$33</f>
        <v>26.483333333333338</v>
      </c>
      <c r="AE47" s="11">
        <f>[43]Janeiro!$B$34</f>
        <v>23.445833333333336</v>
      </c>
      <c r="AF47" s="11">
        <f>[43]Janeiro!$B$35</f>
        <v>23.516666666666669</v>
      </c>
      <c r="AG47" s="93">
        <f t="shared" si="11"/>
        <v>26.16064165497896</v>
      </c>
      <c r="AK47" s="12" t="s">
        <v>46</v>
      </c>
    </row>
    <row r="48" spans="1:39" x14ac:dyDescent="0.2">
      <c r="A48" s="58" t="s">
        <v>43</v>
      </c>
      <c r="B48" s="11">
        <f>[44]Janeiro!$B$5</f>
        <v>26.3125</v>
      </c>
      <c r="C48" s="11">
        <f>[44]Janeiro!$B$6</f>
        <v>25.070833333333336</v>
      </c>
      <c r="D48" s="11">
        <f>[44]Janeiro!$B$7</f>
        <v>25.295833333333334</v>
      </c>
      <c r="E48" s="11">
        <f>[44]Janeiro!$B$8</f>
        <v>26.337500000000002</v>
      </c>
      <c r="F48" s="11">
        <f>[44]Janeiro!$B$9</f>
        <v>26.716666666666665</v>
      </c>
      <c r="G48" s="11">
        <f>[44]Janeiro!$B$10</f>
        <v>25.587500000000002</v>
      </c>
      <c r="H48" s="11">
        <f>[44]Janeiro!$B$11</f>
        <v>26.104166666666661</v>
      </c>
      <c r="I48" s="11">
        <f>[44]Janeiro!$B$12</f>
        <v>24.375</v>
      </c>
      <c r="J48" s="11">
        <f>[44]Janeiro!$B$13</f>
        <v>25.241666666666664</v>
      </c>
      <c r="K48" s="11">
        <f>[44]Janeiro!$B$14</f>
        <v>26.379166666666674</v>
      </c>
      <c r="L48" s="11">
        <f>[44]Janeiro!$B$15</f>
        <v>25.779166666666669</v>
      </c>
      <c r="M48" s="11">
        <f>[44]Janeiro!$B$16</f>
        <v>26.716666666666672</v>
      </c>
      <c r="N48" s="11">
        <f>[44]Janeiro!$B$17</f>
        <v>25.8</v>
      </c>
      <c r="O48" s="11">
        <f>[44]Janeiro!$B$18</f>
        <v>26.604166666666661</v>
      </c>
      <c r="P48" s="11">
        <f>[44]Janeiro!$B$19</f>
        <v>28.462499999999995</v>
      </c>
      <c r="Q48" s="11">
        <f>[44]Janeiro!$B$20</f>
        <v>27.516666666666666</v>
      </c>
      <c r="R48" s="11">
        <f>[44]Janeiro!$B$21</f>
        <v>26.166666666666668</v>
      </c>
      <c r="S48" s="11">
        <f>[44]Janeiro!$B$22</f>
        <v>27.233333333333334</v>
      </c>
      <c r="T48" s="11">
        <f>[44]Janeiro!$B$23</f>
        <v>27.154166666666669</v>
      </c>
      <c r="U48" s="11">
        <f>[44]Janeiro!$B$24</f>
        <v>26.037499999999998</v>
      </c>
      <c r="V48" s="11">
        <f>[44]Janeiro!$B$25</f>
        <v>24.333333333333339</v>
      </c>
      <c r="W48" s="11">
        <f>[44]Janeiro!$B$26</f>
        <v>23.995833333333334</v>
      </c>
      <c r="X48" s="11">
        <f>[44]Janeiro!$B$27</f>
        <v>25.054166666666664</v>
      </c>
      <c r="Y48" s="11">
        <f>[44]Janeiro!$B$28</f>
        <v>23.904166666666665</v>
      </c>
      <c r="Z48" s="11">
        <f>[44]Janeiro!$B$29</f>
        <v>25.516666666666666</v>
      </c>
      <c r="AA48" s="11">
        <f>[44]Janeiro!$B$30</f>
        <v>27.458333333333332</v>
      </c>
      <c r="AB48" s="11">
        <f>[44]Janeiro!$B$31</f>
        <v>27.025000000000002</v>
      </c>
      <c r="AC48" s="11">
        <f>[44]Janeiro!$B$32</f>
        <v>26.8125</v>
      </c>
      <c r="AD48" s="11">
        <f>[44]Janeiro!$B$33</f>
        <v>25.295833333333331</v>
      </c>
      <c r="AE48" s="11">
        <f>[44]Janeiro!$B$34</f>
        <v>26.279166666666665</v>
      </c>
      <c r="AF48" s="11">
        <f>[44]Janeiro!$B$35</f>
        <v>26.362500000000001</v>
      </c>
      <c r="AG48" s="93">
        <f t="shared" si="11"/>
        <v>26.029973118279575</v>
      </c>
      <c r="AH48" s="12" t="s">
        <v>46</v>
      </c>
      <c r="AI48" s="12" t="s">
        <v>46</v>
      </c>
    </row>
    <row r="49" spans="1:37" x14ac:dyDescent="0.2">
      <c r="A49" s="58" t="s">
        <v>20</v>
      </c>
      <c r="B49" s="11" t="str">
        <f>[45]Janeiro!$B$5</f>
        <v>*</v>
      </c>
      <c r="C49" s="11" t="str">
        <f>[45]Janeiro!$B$6</f>
        <v>*</v>
      </c>
      <c r="D49" s="11" t="str">
        <f>[45]Janeiro!$B$7</f>
        <v>*</v>
      </c>
      <c r="E49" s="11" t="str">
        <f>[45]Janeiro!$B$8</f>
        <v>*</v>
      </c>
      <c r="F49" s="11" t="str">
        <f>[45]Janeiro!$B$9</f>
        <v>*</v>
      </c>
      <c r="G49" s="11" t="str">
        <f>[45]Janeiro!$B$10</f>
        <v>*</v>
      </c>
      <c r="H49" s="11" t="str">
        <f>[45]Janeiro!$B$11</f>
        <v>*</v>
      </c>
      <c r="I49" s="11" t="str">
        <f>[45]Janeiro!$B$12</f>
        <v>*</v>
      </c>
      <c r="J49" s="11" t="str">
        <f>[45]Janeiro!$B$13</f>
        <v>*</v>
      </c>
      <c r="K49" s="11" t="str">
        <f>[45]Janeiro!$B$14</f>
        <v>*</v>
      </c>
      <c r="L49" s="11" t="str">
        <f>[45]Janeiro!$B$15</f>
        <v>*</v>
      </c>
      <c r="M49" s="11" t="str">
        <f>[45]Janeiro!$B$16</f>
        <v>*</v>
      </c>
      <c r="N49" s="11" t="str">
        <f>[45]Janeiro!$B$17</f>
        <v>*</v>
      </c>
      <c r="O49" s="11" t="str">
        <f>[45]Janeiro!$B$18</f>
        <v>*</v>
      </c>
      <c r="P49" s="11" t="str">
        <f>[45]Janeiro!$B$19</f>
        <v>*</v>
      </c>
      <c r="Q49" s="11" t="str">
        <f>[45]Janeiro!$B$20</f>
        <v>*</v>
      </c>
      <c r="R49" s="11" t="str">
        <f>[45]Janeiro!$B$21</f>
        <v>*</v>
      </c>
      <c r="S49" s="11" t="str">
        <f>[45]Janeiro!$B$22</f>
        <v>*</v>
      </c>
      <c r="T49" s="11" t="str">
        <f>[45]Janeiro!$B$23</f>
        <v>*</v>
      </c>
      <c r="U49" s="11" t="str">
        <f>[45]Janeiro!$B$24</f>
        <v>*</v>
      </c>
      <c r="V49" s="11" t="str">
        <f>[45]Janeiro!$B$25</f>
        <v>*</v>
      </c>
      <c r="W49" s="11" t="str">
        <f>[45]Janeiro!$B$26</f>
        <v>*</v>
      </c>
      <c r="X49" s="11" t="str">
        <f>[45]Janeiro!$B$27</f>
        <v>*</v>
      </c>
      <c r="Y49" s="11" t="str">
        <f>[45]Janeiro!$B$28</f>
        <v>*</v>
      </c>
      <c r="Z49" s="11" t="str">
        <f>[45]Janeiro!$B$29</f>
        <v>*</v>
      </c>
      <c r="AA49" s="11" t="str">
        <f>[45]Janeiro!$B$30</f>
        <v>*</v>
      </c>
      <c r="AB49" s="11" t="str">
        <f>[45]Janeiro!$B$31</f>
        <v>*</v>
      </c>
      <c r="AC49" s="11" t="str">
        <f>[45]Janeiro!$B$32</f>
        <v>*</v>
      </c>
      <c r="AD49" s="11" t="str">
        <f>[45]Janeiro!$B$33</f>
        <v>*</v>
      </c>
      <c r="AE49" s="11" t="str">
        <f>[45]Janeiro!$B$34</f>
        <v>*</v>
      </c>
      <c r="AF49" s="11" t="str">
        <f>[45]Janeiro!$B$35</f>
        <v>*</v>
      </c>
      <c r="AG49" s="93" t="s">
        <v>225</v>
      </c>
      <c r="AI49" s="12" t="s">
        <v>46</v>
      </c>
    </row>
    <row r="50" spans="1:37" s="5" customFormat="1" ht="17.100000000000001" customHeight="1" x14ac:dyDescent="0.2">
      <c r="A50" s="59" t="s">
        <v>226</v>
      </c>
      <c r="B50" s="13">
        <f t="shared" ref="B50:AE50" si="12">AVERAGE(B5:B49)</f>
        <v>26.705034013605445</v>
      </c>
      <c r="C50" s="13">
        <f t="shared" si="12"/>
        <v>26.524876543209871</v>
      </c>
      <c r="D50" s="13">
        <f t="shared" si="12"/>
        <v>26.317241807024413</v>
      </c>
      <c r="E50" s="13">
        <f t="shared" si="12"/>
        <v>25.788900759734094</v>
      </c>
      <c r="F50" s="13">
        <f t="shared" si="12"/>
        <v>26.331327160493817</v>
      </c>
      <c r="G50" s="13">
        <f t="shared" si="12"/>
        <v>26.710825577815662</v>
      </c>
      <c r="H50" s="13">
        <f t="shared" si="12"/>
        <v>24.425594265483973</v>
      </c>
      <c r="I50" s="13">
        <f t="shared" si="12"/>
        <v>24.848664665470928</v>
      </c>
      <c r="J50" s="13">
        <f t="shared" si="12"/>
        <v>26.420018816222143</v>
      </c>
      <c r="K50" s="13">
        <f t="shared" si="12"/>
        <v>28.020760238260241</v>
      </c>
      <c r="L50" s="13">
        <f t="shared" si="12"/>
        <v>28.069864214059258</v>
      </c>
      <c r="M50" s="13">
        <f t="shared" si="12"/>
        <v>27.432394104630948</v>
      </c>
      <c r="N50" s="13">
        <f t="shared" si="12"/>
        <v>25.898324059353474</v>
      </c>
      <c r="O50" s="13">
        <f t="shared" si="12"/>
        <v>26.851819521384741</v>
      </c>
      <c r="P50" s="13">
        <f t="shared" si="12"/>
        <v>28.446791680344326</v>
      </c>
      <c r="Q50" s="13">
        <f t="shared" si="12"/>
        <v>29.138063063063068</v>
      </c>
      <c r="R50" s="13">
        <f t="shared" si="12"/>
        <v>27.134276187952661</v>
      </c>
      <c r="S50" s="13">
        <f t="shared" si="12"/>
        <v>26.444656912551654</v>
      </c>
      <c r="T50" s="13">
        <f t="shared" si="12"/>
        <v>27.384283579742053</v>
      </c>
      <c r="U50" s="13">
        <f t="shared" si="12"/>
        <v>27.829349206349214</v>
      </c>
      <c r="V50" s="13">
        <f t="shared" si="12"/>
        <v>27.674507213141666</v>
      </c>
      <c r="W50" s="13">
        <f t="shared" si="12"/>
        <v>25.521300368137275</v>
      </c>
      <c r="X50" s="13">
        <f t="shared" si="12"/>
        <v>24.241047106021902</v>
      </c>
      <c r="Y50" s="13">
        <f t="shared" si="12"/>
        <v>24.900833333333335</v>
      </c>
      <c r="Z50" s="13">
        <f t="shared" si="12"/>
        <v>26.641940648897886</v>
      </c>
      <c r="AA50" s="13">
        <f t="shared" si="12"/>
        <v>27.366724932457196</v>
      </c>
      <c r="AB50" s="13">
        <f t="shared" si="12"/>
        <v>27.788067122331828</v>
      </c>
      <c r="AC50" s="13">
        <f t="shared" si="12"/>
        <v>27.552326254826259</v>
      </c>
      <c r="AD50" s="13">
        <f t="shared" si="12"/>
        <v>26.29968714337587</v>
      </c>
      <c r="AE50" s="13">
        <f t="shared" si="12"/>
        <v>24.478446196005311</v>
      </c>
      <c r="AF50" s="13">
        <f t="shared" ref="AF50" si="13">AVERAGE(AF5:AF49)</f>
        <v>24.719265873015875</v>
      </c>
      <c r="AG50" s="92">
        <f>AVERAGE(AG5:AG49)</f>
        <v>26.631809649038605</v>
      </c>
      <c r="AI50" s="5" t="s">
        <v>46</v>
      </c>
      <c r="AJ50" s="5" t="s">
        <v>46</v>
      </c>
    </row>
    <row r="51" spans="1:37" x14ac:dyDescent="0.2">
      <c r="A51" s="47"/>
      <c r="B51" s="48"/>
      <c r="C51" s="48"/>
      <c r="D51" s="48" t="s">
        <v>100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46</v>
      </c>
      <c r="AF51" s="61"/>
      <c r="AG51" s="88"/>
      <c r="AK51" t="s">
        <v>46</v>
      </c>
    </row>
    <row r="52" spans="1:37" x14ac:dyDescent="0.2">
      <c r="A52" s="47"/>
      <c r="B52" s="49" t="s">
        <v>101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44</v>
      </c>
      <c r="N52" s="90"/>
      <c r="O52" s="90"/>
      <c r="P52" s="90"/>
      <c r="Q52" s="90"/>
      <c r="R52" s="90"/>
      <c r="S52" s="90"/>
      <c r="T52" s="148" t="s">
        <v>96</v>
      </c>
      <c r="U52" s="148"/>
      <c r="V52" s="148"/>
      <c r="W52" s="148"/>
      <c r="X52" s="148"/>
      <c r="Y52" s="90"/>
      <c r="Z52" s="90"/>
      <c r="AA52" s="90"/>
      <c r="AB52" s="90"/>
      <c r="AC52" s="90"/>
      <c r="AD52" s="90"/>
      <c r="AE52" s="90"/>
      <c r="AF52" s="117"/>
      <c r="AG52" s="88"/>
      <c r="AI52" s="12" t="s">
        <v>46</v>
      </c>
    </row>
    <row r="53" spans="1:37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45</v>
      </c>
      <c r="N53" s="91"/>
      <c r="O53" s="91"/>
      <c r="P53" s="91"/>
      <c r="Q53" s="90"/>
      <c r="R53" s="90"/>
      <c r="S53" s="90"/>
      <c r="T53" s="149" t="s">
        <v>97</v>
      </c>
      <c r="U53" s="149"/>
      <c r="V53" s="149"/>
      <c r="W53" s="149"/>
      <c r="X53" s="149"/>
      <c r="Y53" s="90"/>
      <c r="Z53" s="90"/>
      <c r="AA53" s="90"/>
      <c r="AB53" s="90"/>
      <c r="AC53" s="90"/>
      <c r="AD53" s="55"/>
      <c r="AE53" s="55"/>
      <c r="AF53" s="55"/>
      <c r="AG53" s="88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88"/>
    </row>
    <row r="55" spans="1:37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88"/>
    </row>
    <row r="56" spans="1:37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88"/>
      <c r="AI56" t="s">
        <v>46</v>
      </c>
    </row>
    <row r="57" spans="1:37" ht="13.5" thickBot="1" x14ac:dyDescent="0.25">
      <c r="A57" s="62"/>
      <c r="B57" s="63"/>
      <c r="C57" s="63"/>
      <c r="D57" s="63"/>
      <c r="E57" s="63"/>
      <c r="F57" s="63"/>
      <c r="G57" s="63" t="s">
        <v>46</v>
      </c>
      <c r="H57" s="63"/>
      <c r="I57" s="63"/>
      <c r="J57" s="63"/>
      <c r="K57" s="63"/>
      <c r="L57" s="63" t="s">
        <v>46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89"/>
    </row>
    <row r="59" spans="1:37" x14ac:dyDescent="0.2">
      <c r="AI59" s="12" t="s">
        <v>46</v>
      </c>
    </row>
    <row r="60" spans="1:37" x14ac:dyDescent="0.2">
      <c r="N60" s="2" t="s">
        <v>46</v>
      </c>
      <c r="AD60" s="2" t="s">
        <v>46</v>
      </c>
    </row>
    <row r="61" spans="1:37" x14ac:dyDescent="0.2">
      <c r="A61" s="142"/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2" t="s">
        <v>46</v>
      </c>
    </row>
    <row r="62" spans="1:37" x14ac:dyDescent="0.2">
      <c r="A62" s="142"/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2" t="s">
        <v>46</v>
      </c>
      <c r="W62" s="2" t="s">
        <v>46</v>
      </c>
    </row>
    <row r="63" spans="1:37" x14ac:dyDescent="0.2">
      <c r="Z63" s="2" t="s">
        <v>46</v>
      </c>
    </row>
    <row r="64" spans="1:37" x14ac:dyDescent="0.2">
      <c r="AB64" s="2" t="s">
        <v>46</v>
      </c>
    </row>
    <row r="65" spans="9:38" x14ac:dyDescent="0.2">
      <c r="AG65" s="7" t="s">
        <v>46</v>
      </c>
    </row>
    <row r="67" spans="9:38" x14ac:dyDescent="0.2">
      <c r="I67" s="2" t="s">
        <v>46</v>
      </c>
    </row>
    <row r="68" spans="9:38" x14ac:dyDescent="0.2">
      <c r="AL68" s="12" t="s">
        <v>46</v>
      </c>
    </row>
    <row r="70" spans="9:38" x14ac:dyDescent="0.2">
      <c r="AE70" s="2" t="s">
        <v>46</v>
      </c>
    </row>
  </sheetData>
  <sheetProtection password="C6EC" sheet="1" objects="1" scenarios="1"/>
  <mergeCells count="37"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G3:AG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4"/>
  <sheetViews>
    <sheetView tabSelected="1" zoomScale="90" zoomScaleNormal="90" workbookViewId="0">
      <selection activeCell="B5" sqref="B5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6.2851562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5" ht="20.100000000000001" customHeight="1" x14ac:dyDescent="0.2">
      <c r="A1" s="156" t="s">
        <v>235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69"/>
    </row>
    <row r="2" spans="1:35" s="4" customFormat="1" ht="20.100000000000001" customHeight="1" x14ac:dyDescent="0.2">
      <c r="A2" s="159" t="s">
        <v>21</v>
      </c>
      <c r="B2" s="153" t="s">
        <v>232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69"/>
      <c r="AG2" s="154"/>
      <c r="AH2" s="154"/>
      <c r="AI2" s="105"/>
    </row>
    <row r="3" spans="1:35" s="5" customFormat="1" ht="20.100000000000001" customHeight="1" x14ac:dyDescent="0.2">
      <c r="A3" s="159"/>
      <c r="B3" s="164">
        <v>1</v>
      </c>
      <c r="C3" s="164">
        <f>SUM(B3+1)</f>
        <v>2</v>
      </c>
      <c r="D3" s="164">
        <f t="shared" ref="D3:AD3" si="0">SUM(C3+1)</f>
        <v>3</v>
      </c>
      <c r="E3" s="164">
        <f t="shared" si="0"/>
        <v>4</v>
      </c>
      <c r="F3" s="164">
        <f t="shared" si="0"/>
        <v>5</v>
      </c>
      <c r="G3" s="164">
        <f t="shared" si="0"/>
        <v>6</v>
      </c>
      <c r="H3" s="164">
        <f t="shared" si="0"/>
        <v>7</v>
      </c>
      <c r="I3" s="164">
        <f t="shared" si="0"/>
        <v>8</v>
      </c>
      <c r="J3" s="164">
        <f t="shared" si="0"/>
        <v>9</v>
      </c>
      <c r="K3" s="164">
        <f t="shared" si="0"/>
        <v>10</v>
      </c>
      <c r="L3" s="164">
        <f t="shared" si="0"/>
        <v>11</v>
      </c>
      <c r="M3" s="164">
        <f t="shared" si="0"/>
        <v>12</v>
      </c>
      <c r="N3" s="164">
        <f t="shared" si="0"/>
        <v>13</v>
      </c>
      <c r="O3" s="164">
        <f t="shared" si="0"/>
        <v>14</v>
      </c>
      <c r="P3" s="164">
        <f t="shared" si="0"/>
        <v>15</v>
      </c>
      <c r="Q3" s="164">
        <f t="shared" si="0"/>
        <v>16</v>
      </c>
      <c r="R3" s="164">
        <f t="shared" si="0"/>
        <v>17</v>
      </c>
      <c r="S3" s="164">
        <f t="shared" si="0"/>
        <v>18</v>
      </c>
      <c r="T3" s="164">
        <f t="shared" si="0"/>
        <v>19</v>
      </c>
      <c r="U3" s="164">
        <f t="shared" si="0"/>
        <v>20</v>
      </c>
      <c r="V3" s="164">
        <f t="shared" si="0"/>
        <v>21</v>
      </c>
      <c r="W3" s="164">
        <f t="shared" si="0"/>
        <v>22</v>
      </c>
      <c r="X3" s="164">
        <f t="shared" si="0"/>
        <v>23</v>
      </c>
      <c r="Y3" s="164">
        <f t="shared" si="0"/>
        <v>24</v>
      </c>
      <c r="Z3" s="164">
        <f t="shared" si="0"/>
        <v>25</v>
      </c>
      <c r="AA3" s="164">
        <f t="shared" si="0"/>
        <v>26</v>
      </c>
      <c r="AB3" s="164">
        <f t="shared" si="0"/>
        <v>27</v>
      </c>
      <c r="AC3" s="164">
        <f t="shared" si="0"/>
        <v>28</v>
      </c>
      <c r="AD3" s="164">
        <f t="shared" si="0"/>
        <v>29</v>
      </c>
      <c r="AE3" s="188">
        <v>30</v>
      </c>
      <c r="AF3" s="151">
        <v>31</v>
      </c>
      <c r="AG3" s="125" t="s">
        <v>38</v>
      </c>
      <c r="AH3" s="107" t="s">
        <v>36</v>
      </c>
      <c r="AI3" s="115" t="s">
        <v>224</v>
      </c>
    </row>
    <row r="4" spans="1:35" s="5" customFormat="1" ht="20.100000000000001" customHeight="1" x14ac:dyDescent="0.2">
      <c r="A4" s="15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68"/>
      <c r="AF4" s="152"/>
      <c r="AG4" s="119" t="s">
        <v>34</v>
      </c>
      <c r="AH4" s="108" t="s">
        <v>34</v>
      </c>
      <c r="AI4" s="104" t="s">
        <v>34</v>
      </c>
    </row>
    <row r="5" spans="1:35" s="5" customFormat="1" x14ac:dyDescent="0.2">
      <c r="A5" s="58" t="s">
        <v>39</v>
      </c>
      <c r="B5" s="129">
        <f>[1]Janeiro!$K$5</f>
        <v>0</v>
      </c>
      <c r="C5" s="129">
        <f>[1]Janeiro!$K$6</f>
        <v>6.2</v>
      </c>
      <c r="D5" s="129">
        <f>[1]Janeiro!$K$7</f>
        <v>3.1999999999999997</v>
      </c>
      <c r="E5" s="129">
        <f>[1]Janeiro!$K$8</f>
        <v>0.4</v>
      </c>
      <c r="F5" s="129">
        <f>[1]Janeiro!$K$9</f>
        <v>0</v>
      </c>
      <c r="G5" s="129">
        <f>[1]Janeiro!$K$10</f>
        <v>8.3999999999999986</v>
      </c>
      <c r="H5" s="129">
        <f>[1]Janeiro!$K$11</f>
        <v>1.4</v>
      </c>
      <c r="I5" s="129">
        <f>[1]Janeiro!$K$12</f>
        <v>3.6</v>
      </c>
      <c r="J5" s="129">
        <f>[1]Janeiro!$K$13</f>
        <v>16</v>
      </c>
      <c r="K5" s="129">
        <f>[1]Janeiro!$K$14</f>
        <v>0.4</v>
      </c>
      <c r="L5" s="129">
        <f>[1]Janeiro!$K$15</f>
        <v>0</v>
      </c>
      <c r="M5" s="129">
        <f>[1]Janeiro!$K$16</f>
        <v>22.599999999999998</v>
      </c>
      <c r="N5" s="129">
        <f>[1]Janeiro!$K$17</f>
        <v>2.8000000000000003</v>
      </c>
      <c r="O5" s="129">
        <f>[1]Janeiro!$K$18</f>
        <v>0</v>
      </c>
      <c r="P5" s="129">
        <f>[1]Janeiro!$K$19</f>
        <v>0</v>
      </c>
      <c r="Q5" s="129">
        <f>[1]Janeiro!$K$20</f>
        <v>0</v>
      </c>
      <c r="R5" s="129">
        <f>[1]Janeiro!$K$21</f>
        <v>33.199999999999996</v>
      </c>
      <c r="S5" s="129">
        <f>[1]Janeiro!$K$22</f>
        <v>28.2</v>
      </c>
      <c r="T5" s="129">
        <f>[1]Janeiro!$K$23</f>
        <v>0</v>
      </c>
      <c r="U5" s="129">
        <f>[1]Janeiro!$K$24</f>
        <v>0</v>
      </c>
      <c r="V5" s="129">
        <f>[1]Janeiro!$K$25</f>
        <v>0</v>
      </c>
      <c r="W5" s="129">
        <f>[1]Janeiro!$K$26</f>
        <v>0</v>
      </c>
      <c r="X5" s="129">
        <f>[1]Janeiro!$K$27</f>
        <v>15.6</v>
      </c>
      <c r="Y5" s="129">
        <f>[1]Janeiro!$K$28</f>
        <v>0.60000000000000009</v>
      </c>
      <c r="Z5" s="129">
        <f>[1]Janeiro!$K$29</f>
        <v>0</v>
      </c>
      <c r="AA5" s="129">
        <f>[1]Janeiro!$K$30</f>
        <v>0</v>
      </c>
      <c r="AB5" s="129">
        <f>[1]Janeiro!$K$31</f>
        <v>0</v>
      </c>
      <c r="AC5" s="129">
        <f>[1]Janeiro!$K$32</f>
        <v>0</v>
      </c>
      <c r="AD5" s="129">
        <f>[1]Janeiro!$K$33</f>
        <v>11.8</v>
      </c>
      <c r="AE5" s="129">
        <f>[1]Janeiro!$K$34</f>
        <v>6.8</v>
      </c>
      <c r="AF5" s="129">
        <f>[1]Janeiro!$K$35</f>
        <v>11.2</v>
      </c>
      <c r="AG5" s="15">
        <f t="shared" ref="AG5" si="1">SUM(B5:AF5)</f>
        <v>172.4</v>
      </c>
      <c r="AH5" s="16">
        <f t="shared" ref="AH5:AH6" si="2">MAX(B5:AF5)</f>
        <v>33.199999999999996</v>
      </c>
      <c r="AI5" s="67">
        <f t="shared" ref="AI5:AI6" si="3">COUNTIF(B5:AF5,"=0,0")</f>
        <v>14</v>
      </c>
    </row>
    <row r="6" spans="1:35" x14ac:dyDescent="0.2">
      <c r="A6" s="58" t="s">
        <v>0</v>
      </c>
      <c r="B6" s="11">
        <f>[2]Janeiro!$K$5</f>
        <v>7.2</v>
      </c>
      <c r="C6" s="11">
        <f>[2]Janeiro!$K$6</f>
        <v>0.2</v>
      </c>
      <c r="D6" s="11">
        <f>[2]Janeiro!$K$7</f>
        <v>3.0000000000000004</v>
      </c>
      <c r="E6" s="11">
        <f>[2]Janeiro!$K$8</f>
        <v>15.399999999999999</v>
      </c>
      <c r="F6" s="11">
        <f>[2]Janeiro!$K$9</f>
        <v>0.2</v>
      </c>
      <c r="G6" s="11">
        <f>[2]Janeiro!$K$10</f>
        <v>0</v>
      </c>
      <c r="H6" s="11">
        <f>[2]Janeiro!$K$11</f>
        <v>54.8</v>
      </c>
      <c r="I6" s="11">
        <f>[2]Janeiro!$K$12</f>
        <v>0</v>
      </c>
      <c r="J6" s="11">
        <f>[2]Janeiro!$K$13</f>
        <v>0</v>
      </c>
      <c r="K6" s="11">
        <f>[2]Janeiro!$K$14</f>
        <v>0</v>
      </c>
      <c r="L6" s="11">
        <f>[2]Janeiro!$K$15</f>
        <v>0</v>
      </c>
      <c r="M6" s="11">
        <f>[2]Janeiro!$K$16</f>
        <v>0</v>
      </c>
      <c r="N6" s="11">
        <f>[2]Janeiro!$K$17</f>
        <v>10.200000000000001</v>
      </c>
      <c r="O6" s="11">
        <f>[2]Janeiro!$K$18</f>
        <v>11.6</v>
      </c>
      <c r="P6" s="11">
        <f>[2]Janeiro!$K$19</f>
        <v>0</v>
      </c>
      <c r="Q6" s="11">
        <f>[2]Janeiro!$K$20</f>
        <v>0</v>
      </c>
      <c r="R6" s="11">
        <f>[2]Janeiro!$K$21</f>
        <v>0</v>
      </c>
      <c r="S6" s="11">
        <f>[2]Janeiro!$K$22</f>
        <v>25.6</v>
      </c>
      <c r="T6" s="11">
        <f>[2]Janeiro!$K$23</f>
        <v>0</v>
      </c>
      <c r="U6" s="11">
        <f>[2]Janeiro!$K$24</f>
        <v>0</v>
      </c>
      <c r="V6" s="11">
        <f>[2]Janeiro!$K$25</f>
        <v>0</v>
      </c>
      <c r="W6" s="11">
        <f>[2]Janeiro!$K$26</f>
        <v>3.4000000000000004</v>
      </c>
      <c r="X6" s="11">
        <f>[2]Janeiro!$K$27</f>
        <v>1.7999999999999998</v>
      </c>
      <c r="Y6" s="11">
        <f>[2]Janeiro!$K$28</f>
        <v>0</v>
      </c>
      <c r="Z6" s="11">
        <f>[2]Janeiro!$K$29</f>
        <v>0</v>
      </c>
      <c r="AA6" s="11">
        <f>[2]Janeiro!$K$30</f>
        <v>0</v>
      </c>
      <c r="AB6" s="11">
        <f>[2]Janeiro!$K$31</f>
        <v>0</v>
      </c>
      <c r="AC6" s="11">
        <f>[2]Janeiro!$K$32</f>
        <v>0</v>
      </c>
      <c r="AD6" s="11">
        <f>[2]Janeiro!$K$33</f>
        <v>2.2000000000000002</v>
      </c>
      <c r="AE6" s="11">
        <f>[2]Janeiro!$K$34</f>
        <v>16.2</v>
      </c>
      <c r="AF6" s="11">
        <f>[2]Janeiro!$K$35</f>
        <v>12.599999999999998</v>
      </c>
      <c r="AG6" s="15">
        <f t="shared" ref="AG6" si="4">SUM(B6:AF6)</f>
        <v>164.39999999999998</v>
      </c>
      <c r="AH6" s="16">
        <f t="shared" si="2"/>
        <v>54.8</v>
      </c>
      <c r="AI6" s="67">
        <f t="shared" si="3"/>
        <v>17</v>
      </c>
    </row>
    <row r="7" spans="1:35" x14ac:dyDescent="0.2">
      <c r="A7" s="58" t="s">
        <v>103</v>
      </c>
      <c r="B7" s="11">
        <f>[3]Janeiro!$K$5</f>
        <v>0</v>
      </c>
      <c r="C7" s="11">
        <f>[3]Janeiro!$K$6</f>
        <v>0</v>
      </c>
      <c r="D7" s="11">
        <f>[3]Janeiro!$K$7</f>
        <v>2.8</v>
      </c>
      <c r="E7" s="11">
        <f>[3]Janeiro!$K$8</f>
        <v>0</v>
      </c>
      <c r="F7" s="11">
        <f>[3]Janeiro!$K$9</f>
        <v>0</v>
      </c>
      <c r="G7" s="11">
        <f>[3]Janeiro!$K$10</f>
        <v>0</v>
      </c>
      <c r="H7" s="11">
        <f>[3]Janeiro!$K$11</f>
        <v>21.6</v>
      </c>
      <c r="I7" s="11">
        <f>[3]Janeiro!$K$12</f>
        <v>0.4</v>
      </c>
      <c r="J7" s="11">
        <f>[3]Janeiro!$K$13</f>
        <v>0</v>
      </c>
      <c r="K7" s="11">
        <f>[3]Janeiro!$K$14</f>
        <v>0</v>
      </c>
      <c r="L7" s="11">
        <f>[3]Janeiro!$K$15</f>
        <v>1.8</v>
      </c>
      <c r="M7" s="11">
        <f>[3]Janeiro!$K$16</f>
        <v>17.8</v>
      </c>
      <c r="N7" s="11">
        <f>[3]Janeiro!$K$17</f>
        <v>8.6</v>
      </c>
      <c r="O7" s="11">
        <f>[3]Janeiro!$K$18</f>
        <v>1.2</v>
      </c>
      <c r="P7" s="11">
        <f>[3]Janeiro!$K$19</f>
        <v>0</v>
      </c>
      <c r="Q7" s="11">
        <f>[3]Janeiro!$K$20</f>
        <v>0</v>
      </c>
      <c r="R7" s="11">
        <f>[3]Janeiro!$K$21</f>
        <v>0</v>
      </c>
      <c r="S7" s="11">
        <f>[3]Janeiro!$K$22</f>
        <v>0</v>
      </c>
      <c r="T7" s="11">
        <f>[3]Janeiro!$K$23</f>
        <v>0</v>
      </c>
      <c r="U7" s="11">
        <f>[3]Janeiro!$K$24</f>
        <v>0</v>
      </c>
      <c r="V7" s="11">
        <f>[3]Janeiro!$K$25</f>
        <v>0</v>
      </c>
      <c r="W7" s="11">
        <f>[3]Janeiro!$K$26</f>
        <v>0</v>
      </c>
      <c r="X7" s="11">
        <f>[3]Janeiro!$K$27</f>
        <v>9.7999999999999989</v>
      </c>
      <c r="Y7" s="11">
        <f>[3]Janeiro!$K$28</f>
        <v>0</v>
      </c>
      <c r="Z7" s="11">
        <f>[3]Janeiro!$K$29</f>
        <v>0</v>
      </c>
      <c r="AA7" s="11">
        <f>[3]Janeiro!$K$30</f>
        <v>0</v>
      </c>
      <c r="AB7" s="11">
        <f>[3]Janeiro!$K$31</f>
        <v>0</v>
      </c>
      <c r="AC7" s="11">
        <f>[3]Janeiro!$K$32</f>
        <v>0</v>
      </c>
      <c r="AD7" s="11">
        <f>[3]Janeiro!$K$33</f>
        <v>21.6</v>
      </c>
      <c r="AE7" s="11">
        <f>[3]Janeiro!$K$34</f>
        <v>11</v>
      </c>
      <c r="AF7" s="11">
        <f>[3]Janeiro!$K$35</f>
        <v>0</v>
      </c>
      <c r="AG7" s="15">
        <f t="shared" ref="AG7" si="5">SUM(B7:AF7)</f>
        <v>96.600000000000023</v>
      </c>
      <c r="AH7" s="16">
        <f t="shared" ref="AH7" si="6">MAX(B7:AF7)</f>
        <v>21.6</v>
      </c>
      <c r="AI7" s="67">
        <f t="shared" ref="AI7" si="7">COUNTIF(B7:AF7,"=0,0")</f>
        <v>21</v>
      </c>
    </row>
    <row r="8" spans="1:35" x14ac:dyDescent="0.2">
      <c r="A8" s="58" t="s">
        <v>1</v>
      </c>
      <c r="B8" s="11">
        <f>[4]Janeiro!$K$5</f>
        <v>0</v>
      </c>
      <c r="C8" s="11">
        <f>[4]Janeiro!$K$6</f>
        <v>6.4</v>
      </c>
      <c r="D8" s="11">
        <f>[4]Janeiro!$K$7</f>
        <v>0</v>
      </c>
      <c r="E8" s="11" t="str">
        <f>[4]Janeiro!$K$8</f>
        <v>*</v>
      </c>
      <c r="F8" s="11" t="str">
        <f>[4]Janeiro!$K$9</f>
        <v>*</v>
      </c>
      <c r="G8" s="11" t="str">
        <f>[4]Janeiro!$K$10</f>
        <v>*</v>
      </c>
      <c r="H8" s="11" t="str">
        <f>[4]Janeiro!$K$11</f>
        <v>*</v>
      </c>
      <c r="I8" s="11" t="str">
        <f>[4]Janeiro!$K$12</f>
        <v>*</v>
      </c>
      <c r="J8" s="11" t="str">
        <f>[4]Janeiro!$K$13</f>
        <v>*</v>
      </c>
      <c r="K8" s="11">
        <f>[4]Janeiro!$K$14</f>
        <v>0</v>
      </c>
      <c r="L8" s="11">
        <f>[4]Janeiro!$K$15</f>
        <v>0</v>
      </c>
      <c r="M8" s="11">
        <f>[4]Janeiro!$K$16</f>
        <v>0</v>
      </c>
      <c r="N8" s="11">
        <f>[4]Janeiro!$K$17</f>
        <v>0.60000000000000009</v>
      </c>
      <c r="O8" s="11">
        <f>[4]Janeiro!$K$18</f>
        <v>0</v>
      </c>
      <c r="P8" s="11">
        <f>[4]Janeiro!$K$19</f>
        <v>0</v>
      </c>
      <c r="Q8" s="11">
        <f>[4]Janeiro!$K$20</f>
        <v>0</v>
      </c>
      <c r="R8" s="11">
        <f>[4]Janeiro!$K$21</f>
        <v>1.4</v>
      </c>
      <c r="S8" s="11">
        <f>[4]Janeiro!$K$22</f>
        <v>1.6</v>
      </c>
      <c r="T8" s="11" t="str">
        <f>[4]Janeiro!$K$23</f>
        <v>*</v>
      </c>
      <c r="U8" s="11" t="str">
        <f>[4]Janeiro!$K$24</f>
        <v>*</v>
      </c>
      <c r="V8" s="11" t="str">
        <f>[4]Janeiro!$K$25</f>
        <v>*</v>
      </c>
      <c r="W8" s="11" t="str">
        <f>[4]Janeiro!$K$26</f>
        <v>*</v>
      </c>
      <c r="X8" s="11" t="str">
        <f>[4]Janeiro!$K$27</f>
        <v>*</v>
      </c>
      <c r="Y8" s="11" t="str">
        <f>[4]Janeiro!$K$28</f>
        <v>*</v>
      </c>
      <c r="Z8" s="11">
        <f>[4]Janeiro!$K$29</f>
        <v>0</v>
      </c>
      <c r="AA8" s="11">
        <f>[4]Janeiro!$K$30</f>
        <v>0</v>
      </c>
      <c r="AB8" s="11">
        <f>[4]Janeiro!$K$31</f>
        <v>5.2</v>
      </c>
      <c r="AC8" s="11">
        <f>[4]Janeiro!$K$32</f>
        <v>0</v>
      </c>
      <c r="AD8" s="11">
        <f>[4]Janeiro!$K$33</f>
        <v>0</v>
      </c>
      <c r="AE8" s="11">
        <f>[4]Janeiro!$K$34</f>
        <v>22.199999999999996</v>
      </c>
      <c r="AF8" s="11" t="str">
        <f>[4]Janeiro!$K$35</f>
        <v>*</v>
      </c>
      <c r="AG8" s="15">
        <f t="shared" ref="AG8" si="8">SUM(B8:AF8)</f>
        <v>37.399999999999991</v>
      </c>
      <c r="AH8" s="16">
        <f t="shared" ref="AH8" si="9">MAX(B8:AF8)</f>
        <v>22.199999999999996</v>
      </c>
      <c r="AI8" s="67">
        <f t="shared" ref="AI8" si="10">COUNTIF(B8:AF8,"=0,0")</f>
        <v>12</v>
      </c>
    </row>
    <row r="9" spans="1:35" x14ac:dyDescent="0.2">
      <c r="A9" s="58" t="s">
        <v>166</v>
      </c>
      <c r="B9" s="11">
        <f>[5]Janeiro!$K$5</f>
        <v>0</v>
      </c>
      <c r="C9" s="11">
        <f>[5]Janeiro!$K$6</f>
        <v>0</v>
      </c>
      <c r="D9" s="11">
        <f>[5]Janeiro!$K$7</f>
        <v>6.6</v>
      </c>
      <c r="E9" s="11">
        <f>[5]Janeiro!$K$8</f>
        <v>8.7999999999999989</v>
      </c>
      <c r="F9" s="11">
        <f>[5]Janeiro!$K$9</f>
        <v>0</v>
      </c>
      <c r="G9" s="11">
        <f>[5]Janeiro!$K$10</f>
        <v>0</v>
      </c>
      <c r="H9" s="11">
        <f>[5]Janeiro!$K$11</f>
        <v>64.399999999999991</v>
      </c>
      <c r="I9" s="11">
        <f>[5]Janeiro!$K$12</f>
        <v>0</v>
      </c>
      <c r="J9" s="11">
        <f>[5]Janeiro!$K$13</f>
        <v>0</v>
      </c>
      <c r="K9" s="11">
        <f>[5]Janeiro!$K$14</f>
        <v>0</v>
      </c>
      <c r="L9" s="11">
        <f>[5]Janeiro!$K$15</f>
        <v>0</v>
      </c>
      <c r="M9" s="11">
        <f>[5]Janeiro!$K$16</f>
        <v>22.799999999999997</v>
      </c>
      <c r="N9" s="11">
        <f>[5]Janeiro!$K$17</f>
        <v>3.6</v>
      </c>
      <c r="O9" s="11">
        <f>[5]Janeiro!$K$18</f>
        <v>20</v>
      </c>
      <c r="P9" s="11">
        <f>[5]Janeiro!$K$19</f>
        <v>0</v>
      </c>
      <c r="Q9" s="11">
        <f>[5]Janeiro!$K$20</f>
        <v>0</v>
      </c>
      <c r="R9" s="11">
        <f>[5]Janeiro!$K$21</f>
        <v>0</v>
      </c>
      <c r="S9" s="11">
        <f>[5]Janeiro!$K$22</f>
        <v>0</v>
      </c>
      <c r="T9" s="11">
        <f>[5]Janeiro!$K$23</f>
        <v>0</v>
      </c>
      <c r="U9" s="11">
        <f>[5]Janeiro!$K$24</f>
        <v>0</v>
      </c>
      <c r="V9" s="11">
        <f>[5]Janeiro!$K$25</f>
        <v>0</v>
      </c>
      <c r="W9" s="11">
        <f>[5]Janeiro!$K$26</f>
        <v>14.8</v>
      </c>
      <c r="X9" s="11">
        <f>[5]Janeiro!$K$27</f>
        <v>2</v>
      </c>
      <c r="Y9" s="11">
        <f>[5]Janeiro!$K$28</f>
        <v>0</v>
      </c>
      <c r="Z9" s="11">
        <f>[5]Janeiro!$K$29</f>
        <v>0</v>
      </c>
      <c r="AA9" s="11">
        <f>[5]Janeiro!$K$30</f>
        <v>0</v>
      </c>
      <c r="AB9" s="11">
        <f>[5]Janeiro!$K$31</f>
        <v>0</v>
      </c>
      <c r="AC9" s="11">
        <f>[5]Janeiro!$K$32</f>
        <v>0</v>
      </c>
      <c r="AD9" s="11">
        <f>[5]Janeiro!$K$33</f>
        <v>33.400000000000006</v>
      </c>
      <c r="AE9" s="11">
        <f>[5]Janeiro!$K$34</f>
        <v>25.799999999999997</v>
      </c>
      <c r="AF9" s="11">
        <f>[5]Janeiro!$K$35</f>
        <v>0.8</v>
      </c>
      <c r="AG9" s="15">
        <f t="shared" ref="AG9" si="11">SUM(B9:AF9)</f>
        <v>203</v>
      </c>
      <c r="AH9" s="16">
        <f t="shared" ref="AH9" si="12">MAX(B9:AF9)</f>
        <v>64.399999999999991</v>
      </c>
      <c r="AI9" s="67">
        <f t="shared" ref="AI9" si="13">COUNTIF(B9:AF9,"=0,0")</f>
        <v>20</v>
      </c>
    </row>
    <row r="10" spans="1:35" x14ac:dyDescent="0.2">
      <c r="A10" s="58" t="s">
        <v>110</v>
      </c>
      <c r="B10" s="11" t="str">
        <f>[6]Janeiro!$K$5</f>
        <v>*</v>
      </c>
      <c r="C10" s="11" t="str">
        <f>[6]Janeiro!$K$6</f>
        <v>*</v>
      </c>
      <c r="D10" s="11" t="str">
        <f>[6]Janeiro!$K$7</f>
        <v>*</v>
      </c>
      <c r="E10" s="11" t="str">
        <f>[6]Janeiro!$K$8</f>
        <v>*</v>
      </c>
      <c r="F10" s="11" t="str">
        <f>[6]Janeiro!$K$9</f>
        <v>*</v>
      </c>
      <c r="G10" s="11" t="str">
        <f>[6]Janeiro!$K$10</f>
        <v>*</v>
      </c>
      <c r="H10" s="11" t="str">
        <f>[6]Janeiro!$K$11</f>
        <v>*</v>
      </c>
      <c r="I10" s="11" t="str">
        <f>[6]Janeiro!$K$12</f>
        <v>*</v>
      </c>
      <c r="J10" s="11" t="str">
        <f>[6]Janeiro!$K$13</f>
        <v>*</v>
      </c>
      <c r="K10" s="11" t="str">
        <f>[6]Janeiro!$K$14</f>
        <v>*</v>
      </c>
      <c r="L10" s="11" t="str">
        <f>[6]Janeiro!$K$15</f>
        <v>*</v>
      </c>
      <c r="M10" s="11" t="str">
        <f>[6]Janeiro!$K$16</f>
        <v>*</v>
      </c>
      <c r="N10" s="11" t="str">
        <f>[6]Janeiro!$K$17</f>
        <v>*</v>
      </c>
      <c r="O10" s="11" t="str">
        <f>[6]Janeiro!$K$18</f>
        <v>*</v>
      </c>
      <c r="P10" s="11" t="str">
        <f>[6]Janeiro!$K$19</f>
        <v>*</v>
      </c>
      <c r="Q10" s="11" t="str">
        <f>[6]Janeiro!$K$20</f>
        <v>*</v>
      </c>
      <c r="R10" s="11" t="str">
        <f>[6]Janeiro!$K$21</f>
        <v>*</v>
      </c>
      <c r="S10" s="11" t="str">
        <f>[6]Janeiro!$K$22</f>
        <v>*</v>
      </c>
      <c r="T10" s="11" t="str">
        <f>[6]Janeiro!$K$23</f>
        <v>*</v>
      </c>
      <c r="U10" s="11" t="str">
        <f>[6]Janeiro!$K$24</f>
        <v>*</v>
      </c>
      <c r="V10" s="11" t="str">
        <f>[6]Janeiro!$K$25</f>
        <v>*</v>
      </c>
      <c r="W10" s="11" t="str">
        <f>[6]Janeiro!$K$26</f>
        <v>*</v>
      </c>
      <c r="X10" s="11" t="str">
        <f>[6]Janeiro!$K$27</f>
        <v>*</v>
      </c>
      <c r="Y10" s="11" t="str">
        <f>[6]Janeiro!$K$28</f>
        <v>*</v>
      </c>
      <c r="Z10" s="11" t="str">
        <f>[6]Janeiro!$K$29</f>
        <v>*</v>
      </c>
      <c r="AA10" s="11" t="str">
        <f>[6]Janeiro!$K$30</f>
        <v>*</v>
      </c>
      <c r="AB10" s="11" t="str">
        <f>[6]Janeiro!$K$31</f>
        <v>*</v>
      </c>
      <c r="AC10" s="11" t="str">
        <f>[6]Janeiro!$K$32</f>
        <v>*</v>
      </c>
      <c r="AD10" s="11" t="str">
        <f>[6]Janeiro!$K$33</f>
        <v>*</v>
      </c>
      <c r="AE10" s="11" t="str">
        <f>[6]Janeiro!$K$34</f>
        <v>*</v>
      </c>
      <c r="AF10" s="11" t="str">
        <f>[6]Janeiro!$K$35</f>
        <v>*</v>
      </c>
      <c r="AG10" s="15" t="s">
        <v>225</v>
      </c>
      <c r="AH10" s="16" t="s">
        <v>225</v>
      </c>
      <c r="AI10" s="67" t="s">
        <v>225</v>
      </c>
    </row>
    <row r="11" spans="1:35" x14ac:dyDescent="0.2">
      <c r="A11" s="58" t="s">
        <v>63</v>
      </c>
      <c r="B11" s="11">
        <f>[7]Janeiro!$K$5</f>
        <v>0</v>
      </c>
      <c r="C11" s="11">
        <f>[7]Janeiro!$K$6</f>
        <v>2</v>
      </c>
      <c r="D11" s="11">
        <f>[7]Janeiro!$K$7</f>
        <v>0</v>
      </c>
      <c r="E11" s="11">
        <f>[7]Janeiro!$K$8</f>
        <v>3.4</v>
      </c>
      <c r="F11" s="11">
        <f>[7]Janeiro!$K$9</f>
        <v>34.200000000000003</v>
      </c>
      <c r="G11" s="11">
        <f>[7]Janeiro!$K$10</f>
        <v>0.4</v>
      </c>
      <c r="H11" s="11">
        <f>[7]Janeiro!$K$11</f>
        <v>8.4</v>
      </c>
      <c r="I11" s="11">
        <f>[7]Janeiro!$K$12</f>
        <v>5.6000000000000005</v>
      </c>
      <c r="J11" s="11">
        <f>[7]Janeiro!$K$13</f>
        <v>1</v>
      </c>
      <c r="K11" s="11">
        <f>[7]Janeiro!$K$14</f>
        <v>1</v>
      </c>
      <c r="L11" s="11">
        <f>[7]Janeiro!$K$15</f>
        <v>23.4</v>
      </c>
      <c r="M11" s="11">
        <f>[7]Janeiro!$K$16</f>
        <v>2.2000000000000002</v>
      </c>
      <c r="N11" s="11">
        <f>[7]Janeiro!$K$17</f>
        <v>78.800000000000011</v>
      </c>
      <c r="O11" s="11">
        <f>[7]Janeiro!$K$18</f>
        <v>0</v>
      </c>
      <c r="P11" s="11">
        <f>[7]Janeiro!$K$19</f>
        <v>0</v>
      </c>
      <c r="Q11" s="11">
        <f>[7]Janeiro!$K$20</f>
        <v>0</v>
      </c>
      <c r="R11" s="11">
        <f>[7]Janeiro!$K$21</f>
        <v>0</v>
      </c>
      <c r="S11" s="11">
        <f>[7]Janeiro!$K$22</f>
        <v>0</v>
      </c>
      <c r="T11" s="11">
        <f>[7]Janeiro!$K$23</f>
        <v>0</v>
      </c>
      <c r="U11" s="11">
        <f>[7]Janeiro!$K$24</f>
        <v>0</v>
      </c>
      <c r="V11" s="11">
        <f>[7]Janeiro!$K$25</f>
        <v>0</v>
      </c>
      <c r="W11" s="11">
        <f>[7]Janeiro!$K$26</f>
        <v>0</v>
      </c>
      <c r="X11" s="11">
        <f>[7]Janeiro!$K$27</f>
        <v>11.599999999999998</v>
      </c>
      <c r="Y11" s="11">
        <f>[7]Janeiro!$K$28</f>
        <v>0</v>
      </c>
      <c r="Z11" s="11">
        <f>[7]Janeiro!$K$29</f>
        <v>0</v>
      </c>
      <c r="AA11" s="11">
        <f>[7]Janeiro!$K$30</f>
        <v>0</v>
      </c>
      <c r="AB11" s="11">
        <f>[7]Janeiro!$K$31</f>
        <v>0</v>
      </c>
      <c r="AC11" s="11">
        <f>[7]Janeiro!$K$32</f>
        <v>0</v>
      </c>
      <c r="AD11" s="11">
        <f>[7]Janeiro!$K$33</f>
        <v>16.400000000000002</v>
      </c>
      <c r="AE11" s="11">
        <f>[7]Janeiro!$K$34</f>
        <v>2.8000000000000003</v>
      </c>
      <c r="AF11" s="11">
        <f>[7]Janeiro!$K$35</f>
        <v>0</v>
      </c>
      <c r="AG11" s="15">
        <f t="shared" ref="AG11" si="14">SUM(B11:AF11)</f>
        <v>191.20000000000005</v>
      </c>
      <c r="AH11" s="16">
        <f t="shared" ref="AH11:AH12" si="15">MAX(B11:AF11)</f>
        <v>78.800000000000011</v>
      </c>
      <c r="AI11" s="67">
        <f t="shared" ref="AI11:AI12" si="16">COUNTIF(B11:AF11,"=0,0")</f>
        <v>17</v>
      </c>
    </row>
    <row r="12" spans="1:35" x14ac:dyDescent="0.2">
      <c r="A12" s="58" t="s">
        <v>40</v>
      </c>
      <c r="B12" s="11">
        <f>[8]Janeiro!$K$5</f>
        <v>0</v>
      </c>
      <c r="C12" s="11">
        <f>[8]Janeiro!$K$6</f>
        <v>0</v>
      </c>
      <c r="D12" s="11">
        <f>[8]Janeiro!$K$7</f>
        <v>0</v>
      </c>
      <c r="E12" s="11">
        <f>[8]Janeiro!$K$8</f>
        <v>0</v>
      </c>
      <c r="F12" s="11">
        <f>[8]Janeiro!$K$9</f>
        <v>0</v>
      </c>
      <c r="G12" s="11">
        <f>[8]Janeiro!$K$10</f>
        <v>0</v>
      </c>
      <c r="H12" s="11">
        <f>[8]Janeiro!$K$11</f>
        <v>36.399999999999991</v>
      </c>
      <c r="I12" s="11">
        <f>[8]Janeiro!$K$12</f>
        <v>0</v>
      </c>
      <c r="J12" s="11">
        <f>[8]Janeiro!$K$13</f>
        <v>0</v>
      </c>
      <c r="K12" s="11">
        <f>[8]Janeiro!$K$14</f>
        <v>0</v>
      </c>
      <c r="L12" s="11">
        <f>[8]Janeiro!$K$15</f>
        <v>2.8</v>
      </c>
      <c r="M12" s="11">
        <f>[8]Janeiro!$K$16</f>
        <v>0</v>
      </c>
      <c r="N12" s="11">
        <f>[8]Janeiro!$K$17</f>
        <v>12.6</v>
      </c>
      <c r="O12" s="11">
        <f>[8]Janeiro!$K$18</f>
        <v>5</v>
      </c>
      <c r="P12" s="11">
        <f>[8]Janeiro!$K$19</f>
        <v>0</v>
      </c>
      <c r="Q12" s="11">
        <f>[8]Janeiro!$K$20</f>
        <v>4.2</v>
      </c>
      <c r="R12" s="11">
        <f>[8]Janeiro!$K$21</f>
        <v>0</v>
      </c>
      <c r="S12" s="11">
        <f>[8]Janeiro!$K$22</f>
        <v>0</v>
      </c>
      <c r="T12" s="11">
        <f>[8]Janeiro!$K$23</f>
        <v>0</v>
      </c>
      <c r="U12" s="11">
        <f>[8]Janeiro!$K$24</f>
        <v>0</v>
      </c>
      <c r="V12" s="11">
        <f>[8]Janeiro!$K$25</f>
        <v>0</v>
      </c>
      <c r="W12" s="11">
        <f>[8]Janeiro!$K$26</f>
        <v>53.800000000000004</v>
      </c>
      <c r="X12" s="11">
        <f>[8]Janeiro!$K$27</f>
        <v>1</v>
      </c>
      <c r="Y12" s="11">
        <f>[8]Janeiro!$K$28</f>
        <v>1.2</v>
      </c>
      <c r="Z12" s="11">
        <f>[8]Janeiro!$K$29</f>
        <v>1.2</v>
      </c>
      <c r="AA12" s="11">
        <f>[8]Janeiro!$K$30</f>
        <v>0.60000000000000009</v>
      </c>
      <c r="AB12" s="11">
        <f>[8]Janeiro!$K$31</f>
        <v>0.2</v>
      </c>
      <c r="AC12" s="11">
        <f>[8]Janeiro!$K$32</f>
        <v>0</v>
      </c>
      <c r="AD12" s="11">
        <f>[8]Janeiro!$K$33</f>
        <v>0.2</v>
      </c>
      <c r="AE12" s="11">
        <f>[8]Janeiro!$K$34</f>
        <v>0.2</v>
      </c>
      <c r="AF12" s="11">
        <f>[8]Janeiro!$K$35</f>
        <v>3.1999999999999997</v>
      </c>
      <c r="AG12" s="15">
        <f t="shared" ref="AG12" si="17">SUM(B12:AF12)</f>
        <v>122.60000000000001</v>
      </c>
      <c r="AH12" s="16">
        <f t="shared" si="15"/>
        <v>53.800000000000004</v>
      </c>
      <c r="AI12" s="67">
        <f t="shared" si="16"/>
        <v>17</v>
      </c>
    </row>
    <row r="13" spans="1:35" x14ac:dyDescent="0.2">
      <c r="A13" s="58" t="s">
        <v>113</v>
      </c>
      <c r="B13" s="11" t="str">
        <f>[9]Janeiro!$K$5</f>
        <v>*</v>
      </c>
      <c r="C13" s="11" t="str">
        <f>[9]Janeiro!$K$6</f>
        <v>*</v>
      </c>
      <c r="D13" s="11" t="str">
        <f>[9]Janeiro!$K$7</f>
        <v>*</v>
      </c>
      <c r="E13" s="11" t="str">
        <f>[9]Janeiro!$K$8</f>
        <v>*</v>
      </c>
      <c r="F13" s="11" t="str">
        <f>[9]Janeiro!$K$9</f>
        <v>*</v>
      </c>
      <c r="G13" s="11" t="str">
        <f>[9]Janeiro!$K$10</f>
        <v>*</v>
      </c>
      <c r="H13" s="11" t="str">
        <f>[9]Janeiro!$K$11</f>
        <v>*</v>
      </c>
      <c r="I13" s="11" t="str">
        <f>[9]Janeiro!$K$12</f>
        <v>*</v>
      </c>
      <c r="J13" s="11" t="str">
        <f>[9]Janeiro!$K$13</f>
        <v>*</v>
      </c>
      <c r="K13" s="11" t="str">
        <f>[9]Janeiro!$K$14</f>
        <v>*</v>
      </c>
      <c r="L13" s="11" t="str">
        <f>[9]Janeiro!$K$15</f>
        <v>*</v>
      </c>
      <c r="M13" s="11" t="str">
        <f>[9]Janeiro!$K$16</f>
        <v>*</v>
      </c>
      <c r="N13" s="11" t="str">
        <f>[9]Janeiro!$K$17</f>
        <v>*</v>
      </c>
      <c r="O13" s="11" t="str">
        <f>[9]Janeiro!$K$18</f>
        <v>*</v>
      </c>
      <c r="P13" s="11" t="str">
        <f>[9]Janeiro!$K$19</f>
        <v>*</v>
      </c>
      <c r="Q13" s="11" t="str">
        <f>[9]Janeiro!$K$20</f>
        <v>*</v>
      </c>
      <c r="R13" s="11" t="str">
        <f>[9]Janeiro!$K$21</f>
        <v>*</v>
      </c>
      <c r="S13" s="11" t="str">
        <f>[9]Janeiro!$K$22</f>
        <v>*</v>
      </c>
      <c r="T13" s="11" t="str">
        <f>[9]Janeiro!$K$23</f>
        <v>*</v>
      </c>
      <c r="U13" s="11" t="str">
        <f>[9]Janeiro!$K$24</f>
        <v>*</v>
      </c>
      <c r="V13" s="11" t="str">
        <f>[9]Janeiro!$K$25</f>
        <v>*</v>
      </c>
      <c r="W13" s="11" t="str">
        <f>[9]Janeiro!$K$26</f>
        <v>*</v>
      </c>
      <c r="X13" s="11" t="str">
        <f>[9]Janeiro!$K$27</f>
        <v>*</v>
      </c>
      <c r="Y13" s="11" t="str">
        <f>[9]Janeiro!$K$28</f>
        <v>*</v>
      </c>
      <c r="Z13" s="11" t="str">
        <f>[9]Janeiro!$K$29</f>
        <v>*</v>
      </c>
      <c r="AA13" s="11" t="str">
        <f>[9]Janeiro!$K$30</f>
        <v>*</v>
      </c>
      <c r="AB13" s="11" t="str">
        <f>[9]Janeiro!$K$31</f>
        <v>*</v>
      </c>
      <c r="AC13" s="11" t="str">
        <f>[9]Janeiro!$K$32</f>
        <v>*</v>
      </c>
      <c r="AD13" s="11" t="str">
        <f>[9]Janeiro!$K$33</f>
        <v>*</v>
      </c>
      <c r="AE13" s="11" t="str">
        <f>[9]Janeiro!$K$34</f>
        <v>*</v>
      </c>
      <c r="AF13" s="11" t="str">
        <f>[9]Janeiro!$K$35</f>
        <v>*</v>
      </c>
      <c r="AG13" s="14" t="s">
        <v>225</v>
      </c>
      <c r="AH13" s="141" t="s">
        <v>225</v>
      </c>
      <c r="AI13" s="67" t="s">
        <v>225</v>
      </c>
    </row>
    <row r="14" spans="1:35" x14ac:dyDescent="0.2">
      <c r="A14" s="58" t="s">
        <v>117</v>
      </c>
      <c r="B14" s="11" t="str">
        <f>[10]Janeiro!$K$5</f>
        <v>*</v>
      </c>
      <c r="C14" s="11" t="str">
        <f>[10]Janeiro!$K$6</f>
        <v>*</v>
      </c>
      <c r="D14" s="11" t="str">
        <f>[10]Janeiro!$K$7</f>
        <v>*</v>
      </c>
      <c r="E14" s="11" t="str">
        <f>[10]Janeiro!$K$8</f>
        <v>*</v>
      </c>
      <c r="F14" s="11" t="str">
        <f>[10]Janeiro!$K$9</f>
        <v>*</v>
      </c>
      <c r="G14" s="11" t="str">
        <f>[10]Janeiro!$K$10</f>
        <v>*</v>
      </c>
      <c r="H14" s="11" t="str">
        <f>[10]Janeiro!$K$11</f>
        <v>*</v>
      </c>
      <c r="I14" s="11" t="str">
        <f>[10]Janeiro!$K$12</f>
        <v>*</v>
      </c>
      <c r="J14" s="11" t="str">
        <f>[10]Janeiro!$K$13</f>
        <v>*</v>
      </c>
      <c r="K14" s="11" t="str">
        <f>[10]Janeiro!$K$14</f>
        <v>*</v>
      </c>
      <c r="L14" s="11" t="str">
        <f>[10]Janeiro!$K$15</f>
        <v>*</v>
      </c>
      <c r="M14" s="11" t="str">
        <f>[10]Janeiro!$K$16</f>
        <v>*</v>
      </c>
      <c r="N14" s="11" t="str">
        <f>[10]Janeiro!$K$17</f>
        <v>*</v>
      </c>
      <c r="O14" s="11" t="str">
        <f>[10]Janeiro!$K$18</f>
        <v>*</v>
      </c>
      <c r="P14" s="11" t="str">
        <f>[10]Janeiro!$K$19</f>
        <v>*</v>
      </c>
      <c r="Q14" s="11" t="str">
        <f>[10]Janeiro!$K$20</f>
        <v>*</v>
      </c>
      <c r="R14" s="11" t="str">
        <f>[10]Janeiro!$K$21</f>
        <v>*</v>
      </c>
      <c r="S14" s="11" t="str">
        <f>[10]Janeiro!$K$22</f>
        <v>*</v>
      </c>
      <c r="T14" s="11" t="str">
        <f>[10]Janeiro!$K$23</f>
        <v>*</v>
      </c>
      <c r="U14" s="11" t="str">
        <f>[10]Janeiro!$K$24</f>
        <v>*</v>
      </c>
      <c r="V14" s="11" t="str">
        <f>[10]Janeiro!$K$25</f>
        <v>*</v>
      </c>
      <c r="W14" s="11" t="str">
        <f>[10]Janeiro!$K$26</f>
        <v>*</v>
      </c>
      <c r="X14" s="11" t="str">
        <f>[10]Janeiro!$K$27</f>
        <v>*</v>
      </c>
      <c r="Y14" s="11" t="str">
        <f>[10]Janeiro!$K$28</f>
        <v>*</v>
      </c>
      <c r="Z14" s="11" t="str">
        <f>[10]Janeiro!$K$29</f>
        <v>*</v>
      </c>
      <c r="AA14" s="11" t="str">
        <f>[10]Janeiro!$K$30</f>
        <v>*</v>
      </c>
      <c r="AB14" s="11" t="str">
        <f>[10]Janeiro!$K$31</f>
        <v>*</v>
      </c>
      <c r="AC14" s="11" t="str">
        <f>[10]Janeiro!$K$32</f>
        <v>*</v>
      </c>
      <c r="AD14" s="11" t="str">
        <f>[10]Janeiro!$K$33</f>
        <v>*</v>
      </c>
      <c r="AE14" s="11" t="str">
        <f>[10]Janeiro!$K$34</f>
        <v>*</v>
      </c>
      <c r="AF14" s="11" t="str">
        <f>[10]Janeiro!$K$35</f>
        <v>*</v>
      </c>
      <c r="AG14" s="14" t="s">
        <v>225</v>
      </c>
      <c r="AH14" s="141" t="s">
        <v>225</v>
      </c>
      <c r="AI14" s="67" t="s">
        <v>225</v>
      </c>
    </row>
    <row r="15" spans="1:35" x14ac:dyDescent="0.2">
      <c r="A15" s="58" t="s">
        <v>120</v>
      </c>
      <c r="B15" s="11">
        <f>[11]Janeiro!$K$5</f>
        <v>0.2</v>
      </c>
      <c r="C15" s="11">
        <f>[11]Janeiro!$K$6</f>
        <v>0</v>
      </c>
      <c r="D15" s="11">
        <f>[11]Janeiro!$K$7</f>
        <v>0</v>
      </c>
      <c r="E15" s="11">
        <f>[11]Janeiro!$K$8</f>
        <v>5.6</v>
      </c>
      <c r="F15" s="11">
        <f>[11]Janeiro!$K$9</f>
        <v>0.2</v>
      </c>
      <c r="G15" s="11">
        <f>[11]Janeiro!$K$10</f>
        <v>0.6</v>
      </c>
      <c r="H15" s="11">
        <f>[11]Janeiro!$K$11</f>
        <v>43.2</v>
      </c>
      <c r="I15" s="11">
        <f>[11]Janeiro!$K$12</f>
        <v>0.2</v>
      </c>
      <c r="J15" s="11">
        <f>[11]Janeiro!$K$13</f>
        <v>0</v>
      </c>
      <c r="K15" s="11">
        <f>[11]Janeiro!$K$14</f>
        <v>0</v>
      </c>
      <c r="L15" s="11">
        <f>[11]Janeiro!$K$15</f>
        <v>0.4</v>
      </c>
      <c r="M15" s="11">
        <f>[11]Janeiro!$K$16</f>
        <v>12.8</v>
      </c>
      <c r="N15" s="11">
        <f>[11]Janeiro!$K$17</f>
        <v>18</v>
      </c>
      <c r="O15" s="11">
        <f>[11]Janeiro!$K$18</f>
        <v>2.2000000000000002</v>
      </c>
      <c r="P15" s="11">
        <f>[11]Janeiro!$K$19</f>
        <v>0</v>
      </c>
      <c r="Q15" s="11">
        <f>[11]Janeiro!$K$20</f>
        <v>19.599999999999998</v>
      </c>
      <c r="R15" s="11">
        <f>[11]Janeiro!$K$21</f>
        <v>0.2</v>
      </c>
      <c r="S15" s="11">
        <f>[11]Janeiro!$K$22</f>
        <v>0</v>
      </c>
      <c r="T15" s="11">
        <f>[11]Janeiro!$K$23</f>
        <v>0</v>
      </c>
      <c r="U15" s="11">
        <f>[11]Janeiro!$K$24</f>
        <v>0</v>
      </c>
      <c r="V15" s="11">
        <f>[11]Janeiro!$K$25</f>
        <v>0</v>
      </c>
      <c r="W15" s="11">
        <f>[11]Janeiro!$K$26</f>
        <v>65.600000000000009</v>
      </c>
      <c r="X15" s="11">
        <f>[11]Janeiro!$K$27</f>
        <v>13.6</v>
      </c>
      <c r="Y15" s="11">
        <f>[11]Janeiro!$K$28</f>
        <v>0.2</v>
      </c>
      <c r="Z15" s="11">
        <f>[11]Janeiro!$K$29</f>
        <v>0</v>
      </c>
      <c r="AA15" s="11">
        <f>[11]Janeiro!$K$30</f>
        <v>0</v>
      </c>
      <c r="AB15" s="11">
        <f>[11]Janeiro!$K$31</f>
        <v>0</v>
      </c>
      <c r="AC15" s="11">
        <f>[11]Janeiro!$K$32</f>
        <v>0</v>
      </c>
      <c r="AD15" s="11">
        <f>[11]Janeiro!$K$33</f>
        <v>0</v>
      </c>
      <c r="AE15" s="11">
        <f>[11]Janeiro!$K$34</f>
        <v>3.4</v>
      </c>
      <c r="AF15" s="11">
        <f>[11]Janeiro!$K$35</f>
        <v>0</v>
      </c>
      <c r="AG15" s="15">
        <f t="shared" ref="AG15" si="18">SUM(B15:AF15)</f>
        <v>186</v>
      </c>
      <c r="AH15" s="16">
        <f t="shared" ref="AH15" si="19">MAX(B15:AF15)</f>
        <v>65.600000000000009</v>
      </c>
      <c r="AI15" s="67">
        <f t="shared" ref="AI15" si="20">COUNTIF(B15:AF15,"=0,0")</f>
        <v>15</v>
      </c>
    </row>
    <row r="16" spans="1:35" x14ac:dyDescent="0.2">
      <c r="A16" s="58" t="s">
        <v>167</v>
      </c>
      <c r="B16" s="11" t="str">
        <f>[12]Janeiro!$K$5</f>
        <v>*</v>
      </c>
      <c r="C16" s="11" t="str">
        <f>[12]Janeiro!$K$6</f>
        <v>*</v>
      </c>
      <c r="D16" s="11" t="str">
        <f>[12]Janeiro!$K$7</f>
        <v>*</v>
      </c>
      <c r="E16" s="11" t="str">
        <f>[12]Janeiro!$K$8</f>
        <v>*</v>
      </c>
      <c r="F16" s="11" t="str">
        <f>[12]Janeiro!$K$9</f>
        <v>*</v>
      </c>
      <c r="G16" s="11" t="str">
        <f>[12]Janeiro!$K$10</f>
        <v>*</v>
      </c>
      <c r="H16" s="11" t="str">
        <f>[12]Janeiro!$K$11</f>
        <v>*</v>
      </c>
      <c r="I16" s="11" t="str">
        <f>[12]Janeiro!$K$12</f>
        <v>*</v>
      </c>
      <c r="J16" s="11" t="str">
        <f>[12]Janeiro!$K$13</f>
        <v>*</v>
      </c>
      <c r="K16" s="11" t="str">
        <f>[12]Janeiro!$K$14</f>
        <v>*</v>
      </c>
      <c r="L16" s="11" t="str">
        <f>[12]Janeiro!$K$15</f>
        <v>*</v>
      </c>
      <c r="M16" s="11" t="str">
        <f>[12]Janeiro!$K$16</f>
        <v>*</v>
      </c>
      <c r="N16" s="11" t="str">
        <f>[12]Janeiro!$K$17</f>
        <v>*</v>
      </c>
      <c r="O16" s="11" t="str">
        <f>[12]Janeiro!$K$18</f>
        <v>*</v>
      </c>
      <c r="P16" s="11" t="str">
        <f>[12]Janeiro!$K$19</f>
        <v>*</v>
      </c>
      <c r="Q16" s="11" t="str">
        <f>[12]Janeiro!$K$20</f>
        <v>*</v>
      </c>
      <c r="R16" s="11" t="str">
        <f>[12]Janeiro!$K$21</f>
        <v>*</v>
      </c>
      <c r="S16" s="11" t="str">
        <f>[12]Janeiro!$K$22</f>
        <v>*</v>
      </c>
      <c r="T16" s="11" t="str">
        <f>[12]Janeiro!$K$23</f>
        <v>*</v>
      </c>
      <c r="U16" s="11" t="str">
        <f>[12]Janeiro!$K$24</f>
        <v>*</v>
      </c>
      <c r="V16" s="11" t="str">
        <f>[12]Janeiro!$K$25</f>
        <v>*</v>
      </c>
      <c r="W16" s="11" t="str">
        <f>[12]Janeiro!$K$26</f>
        <v>*</v>
      </c>
      <c r="X16" s="11" t="str">
        <f>[12]Janeiro!$K$27</f>
        <v>*</v>
      </c>
      <c r="Y16" s="11" t="str">
        <f>[12]Janeiro!$K$28</f>
        <v>*</v>
      </c>
      <c r="Z16" s="11" t="str">
        <f>[12]Janeiro!$K$29</f>
        <v>*</v>
      </c>
      <c r="AA16" s="11" t="str">
        <f>[12]Janeiro!$K$30</f>
        <v>*</v>
      </c>
      <c r="AB16" s="11" t="str">
        <f>[12]Janeiro!$K$31</f>
        <v>*</v>
      </c>
      <c r="AC16" s="11" t="str">
        <f>[12]Janeiro!$K$32</f>
        <v>*</v>
      </c>
      <c r="AD16" s="11" t="str">
        <f>[12]Janeiro!$K$33</f>
        <v>*</v>
      </c>
      <c r="AE16" s="11" t="str">
        <f>[12]Janeiro!$K$34</f>
        <v>*</v>
      </c>
      <c r="AF16" s="11" t="str">
        <f>[12]Janeiro!$K$35</f>
        <v>*</v>
      </c>
      <c r="AG16" s="14" t="s">
        <v>225</v>
      </c>
      <c r="AH16" s="141" t="s">
        <v>225</v>
      </c>
      <c r="AI16" s="67" t="s">
        <v>225</v>
      </c>
    </row>
    <row r="17" spans="1:37" x14ac:dyDescent="0.2">
      <c r="A17" s="58" t="s">
        <v>2</v>
      </c>
      <c r="B17" s="11">
        <f>[13]Janeiro!$K$5</f>
        <v>0.2</v>
      </c>
      <c r="C17" s="11">
        <f>[13]Janeiro!$K$6</f>
        <v>7.3999999999999995</v>
      </c>
      <c r="D17" s="11">
        <f>[13]Janeiro!$K$7</f>
        <v>0</v>
      </c>
      <c r="E17" s="11">
        <f>[13]Janeiro!$K$8</f>
        <v>0</v>
      </c>
      <c r="F17" s="11">
        <f>[13]Janeiro!$K$9</f>
        <v>0</v>
      </c>
      <c r="G17" s="11">
        <f>[13]Janeiro!$K$10</f>
        <v>1.8</v>
      </c>
      <c r="H17" s="11">
        <f>[13]Janeiro!$K$11</f>
        <v>22.4</v>
      </c>
      <c r="I17" s="11">
        <f>[13]Janeiro!$K$12</f>
        <v>1.7999999999999998</v>
      </c>
      <c r="J17" s="11">
        <f>[13]Janeiro!$K$13</f>
        <v>0</v>
      </c>
      <c r="K17" s="11">
        <f>[13]Janeiro!$K$14</f>
        <v>0.4</v>
      </c>
      <c r="L17" s="11">
        <f>[13]Janeiro!$K$15</f>
        <v>0</v>
      </c>
      <c r="M17" s="11">
        <f>[13]Janeiro!$K$16</f>
        <v>12.4</v>
      </c>
      <c r="N17" s="11">
        <f>[13]Janeiro!$K$17</f>
        <v>1.2000000000000002</v>
      </c>
      <c r="O17" s="11">
        <f>[13]Janeiro!$K$18</f>
        <v>7.8</v>
      </c>
      <c r="P17" s="11">
        <f>[13]Janeiro!$K$19</f>
        <v>0.60000000000000009</v>
      </c>
      <c r="Q17" s="11">
        <f>[13]Janeiro!$K$20</f>
        <v>0</v>
      </c>
      <c r="R17" s="11">
        <f>[13]Janeiro!$K$21</f>
        <v>5.4</v>
      </c>
      <c r="S17" s="11">
        <f>[13]Janeiro!$K$22</f>
        <v>2.2000000000000002</v>
      </c>
      <c r="T17" s="11">
        <f>[13]Janeiro!$K$23</f>
        <v>0.6</v>
      </c>
      <c r="U17" s="11">
        <f>[13]Janeiro!$K$24</f>
        <v>0</v>
      </c>
      <c r="V17" s="11">
        <f>[13]Janeiro!$K$25</f>
        <v>0</v>
      </c>
      <c r="W17" s="11">
        <f>[13]Janeiro!$K$26</f>
        <v>40.800000000000004</v>
      </c>
      <c r="X17" s="11">
        <f>[13]Janeiro!$K$27</f>
        <v>22.2</v>
      </c>
      <c r="Y17" s="11">
        <f>[13]Janeiro!$K$28</f>
        <v>11</v>
      </c>
      <c r="Z17" s="11">
        <f>[13]Janeiro!$K$29</f>
        <v>0</v>
      </c>
      <c r="AA17" s="11">
        <f>[13]Janeiro!$K$30</f>
        <v>0</v>
      </c>
      <c r="AB17" s="11">
        <f>[13]Janeiro!$K$31</f>
        <v>0</v>
      </c>
      <c r="AC17" s="11">
        <f>[13]Janeiro!$K$32</f>
        <v>0</v>
      </c>
      <c r="AD17" s="11">
        <f>[13]Janeiro!$K$33</f>
        <v>0</v>
      </c>
      <c r="AE17" s="11">
        <f>[13]Janeiro!$K$34</f>
        <v>26.2</v>
      </c>
      <c r="AF17" s="11">
        <f>[13]Janeiro!$K$35</f>
        <v>0.4</v>
      </c>
      <c r="AG17" s="15">
        <f t="shared" ref="AG17:AG23" si="21">SUM(B17:AF17)</f>
        <v>164.79999999999998</v>
      </c>
      <c r="AH17" s="16">
        <f t="shared" ref="AH17:AH23" si="22">MAX(B17:AF17)</f>
        <v>40.800000000000004</v>
      </c>
      <c r="AI17" s="67">
        <f t="shared" ref="AI17:AI23" si="23">COUNTIF(B17:AF17,"=0,0")</f>
        <v>13</v>
      </c>
      <c r="AK17" s="12" t="s">
        <v>46</v>
      </c>
    </row>
    <row r="18" spans="1:37" x14ac:dyDescent="0.2">
      <c r="A18" s="58" t="s">
        <v>3</v>
      </c>
      <c r="B18" s="11">
        <f>[14]Janeiro!$K$5</f>
        <v>0</v>
      </c>
      <c r="C18" s="11">
        <f>[14]Janeiro!$K$6</f>
        <v>9.7999999999999989</v>
      </c>
      <c r="D18" s="11">
        <f>[14]Janeiro!$K$7</f>
        <v>0</v>
      </c>
      <c r="E18" s="11">
        <f>[14]Janeiro!$K$8</f>
        <v>19.8</v>
      </c>
      <c r="F18" s="11">
        <f>[14]Janeiro!$K$9</f>
        <v>0</v>
      </c>
      <c r="G18" s="11">
        <f>[14]Janeiro!$K$10</f>
        <v>55.2</v>
      </c>
      <c r="H18" s="11">
        <f>[14]Janeiro!$K$11</f>
        <v>30.599999999999998</v>
      </c>
      <c r="I18" s="11">
        <f>[14]Janeiro!$K$12</f>
        <v>4</v>
      </c>
      <c r="J18" s="11">
        <f>[14]Janeiro!$K$13</f>
        <v>0.4</v>
      </c>
      <c r="K18" s="11">
        <f>[14]Janeiro!$K$14</f>
        <v>0</v>
      </c>
      <c r="L18" s="11">
        <f>[14]Janeiro!$K$15</f>
        <v>0</v>
      </c>
      <c r="M18" s="11">
        <f>[14]Janeiro!$K$16</f>
        <v>0</v>
      </c>
      <c r="N18" s="11">
        <f>[14]Janeiro!$K$17</f>
        <v>6.4000000000000012</v>
      </c>
      <c r="O18" s="11">
        <f>[14]Janeiro!$K$18</f>
        <v>0</v>
      </c>
      <c r="P18" s="11">
        <f>[14]Janeiro!$K$19</f>
        <v>0</v>
      </c>
      <c r="Q18" s="11">
        <f>[14]Janeiro!$K$20</f>
        <v>0</v>
      </c>
      <c r="R18" s="11">
        <f>[14]Janeiro!$K$21</f>
        <v>14.2</v>
      </c>
      <c r="S18" s="11">
        <f>[14]Janeiro!$K$22</f>
        <v>3</v>
      </c>
      <c r="T18" s="11">
        <f>[14]Janeiro!$K$23</f>
        <v>0</v>
      </c>
      <c r="U18" s="11">
        <f>[14]Janeiro!$K$24</f>
        <v>13</v>
      </c>
      <c r="V18" s="11">
        <f>[14]Janeiro!$K$25</f>
        <v>1.2000000000000002</v>
      </c>
      <c r="W18" s="11">
        <f>[14]Janeiro!$K$26</f>
        <v>42.6</v>
      </c>
      <c r="X18" s="11">
        <f>[14]Janeiro!$K$27</f>
        <v>0</v>
      </c>
      <c r="Y18" s="11" t="str">
        <f>[14]Janeiro!$K$28</f>
        <v>*</v>
      </c>
      <c r="Z18" s="11">
        <f>[14]Janeiro!$K$29</f>
        <v>0</v>
      </c>
      <c r="AA18" s="11">
        <f>[14]Janeiro!$K$30</f>
        <v>0</v>
      </c>
      <c r="AB18" s="11">
        <f>[14]Janeiro!$K$31</f>
        <v>0</v>
      </c>
      <c r="AC18" s="11">
        <f>[14]Janeiro!$K$32</f>
        <v>0</v>
      </c>
      <c r="AD18" s="11" t="str">
        <f>[14]Janeiro!$K$33</f>
        <v>*</v>
      </c>
      <c r="AE18" s="11">
        <f>[14]Janeiro!$K$34</f>
        <v>89.800000000000011</v>
      </c>
      <c r="AF18" s="11">
        <f>[14]Janeiro!$K$35</f>
        <v>29.199999999999996</v>
      </c>
      <c r="AG18" s="15">
        <f t="shared" si="21"/>
        <v>319.2</v>
      </c>
      <c r="AH18" s="16">
        <f t="shared" si="22"/>
        <v>89.800000000000011</v>
      </c>
      <c r="AI18" s="67">
        <f t="shared" si="23"/>
        <v>15</v>
      </c>
      <c r="AJ18" s="12" t="s">
        <v>46</v>
      </c>
      <c r="AK18" s="12" t="s">
        <v>46</v>
      </c>
    </row>
    <row r="19" spans="1:37" x14ac:dyDescent="0.2">
      <c r="A19" s="58" t="s">
        <v>4</v>
      </c>
      <c r="B19" s="11">
        <f>[15]Janeiro!$K$5</f>
        <v>0</v>
      </c>
      <c r="C19" s="11">
        <f>[15]Janeiro!$K$6</f>
        <v>15.2</v>
      </c>
      <c r="D19" s="11">
        <f>[15]Janeiro!$K$7</f>
        <v>0.2</v>
      </c>
      <c r="E19" s="11">
        <f>[15]Janeiro!$K$8</f>
        <v>0</v>
      </c>
      <c r="F19" s="11">
        <f>[15]Janeiro!$K$9</f>
        <v>0</v>
      </c>
      <c r="G19" s="11">
        <f>[15]Janeiro!$K$10</f>
        <v>7</v>
      </c>
      <c r="H19" s="11">
        <f>[15]Janeiro!$K$11</f>
        <v>1.5999999999999999</v>
      </c>
      <c r="I19" s="11">
        <f>[15]Janeiro!$K$12</f>
        <v>6.0000000000000009</v>
      </c>
      <c r="J19" s="11">
        <f>[15]Janeiro!$K$13</f>
        <v>0</v>
      </c>
      <c r="K19" s="11">
        <f>[15]Janeiro!$K$14</f>
        <v>0.4</v>
      </c>
      <c r="L19" s="11">
        <f>[15]Janeiro!$K$15</f>
        <v>5.3999999999999995</v>
      </c>
      <c r="M19" s="11">
        <f>[15]Janeiro!$K$16</f>
        <v>0.4</v>
      </c>
      <c r="N19" s="11">
        <f>[15]Janeiro!$K$17</f>
        <v>30.2</v>
      </c>
      <c r="O19" s="11">
        <f>[15]Janeiro!$K$18</f>
        <v>4.4000000000000021</v>
      </c>
      <c r="P19" s="11">
        <f>[15]Janeiro!$K$19</f>
        <v>2.4</v>
      </c>
      <c r="Q19" s="11">
        <f>[15]Janeiro!$K$20</f>
        <v>0.2</v>
      </c>
      <c r="R19" s="11">
        <f>[15]Janeiro!$K$21</f>
        <v>0</v>
      </c>
      <c r="S19" s="11">
        <f>[15]Janeiro!$K$22</f>
        <v>0.2</v>
      </c>
      <c r="T19" s="11">
        <f>[15]Janeiro!$K$23</f>
        <v>0.8</v>
      </c>
      <c r="U19" s="11">
        <f>[15]Janeiro!$K$24</f>
        <v>0.60000000000000009</v>
      </c>
      <c r="V19" s="11">
        <f>[15]Janeiro!$K$25</f>
        <v>0</v>
      </c>
      <c r="W19" s="11">
        <f>[15]Janeiro!$K$26</f>
        <v>0.2</v>
      </c>
      <c r="X19" s="11">
        <f>[15]Janeiro!$K$27</f>
        <v>0</v>
      </c>
      <c r="Y19" s="11">
        <f>[15]Janeiro!$K$28</f>
        <v>0.2</v>
      </c>
      <c r="Z19" s="11">
        <f>[15]Janeiro!$K$29</f>
        <v>0</v>
      </c>
      <c r="AA19" s="11">
        <f>[15]Janeiro!$K$30</f>
        <v>0.2</v>
      </c>
      <c r="AB19" s="11">
        <f>[15]Janeiro!$K$31</f>
        <v>0</v>
      </c>
      <c r="AC19" s="11">
        <f>[15]Janeiro!$K$32</f>
        <v>0.2</v>
      </c>
      <c r="AD19" s="11">
        <f>[15]Janeiro!$K$33</f>
        <v>0</v>
      </c>
      <c r="AE19" s="11">
        <f>[15]Janeiro!$K$34</f>
        <v>0.2</v>
      </c>
      <c r="AF19" s="11">
        <f>[15]Janeiro!$K$35</f>
        <v>0</v>
      </c>
      <c r="AG19" s="15">
        <f t="shared" si="21"/>
        <v>76.000000000000014</v>
      </c>
      <c r="AH19" s="16">
        <f t="shared" si="22"/>
        <v>30.2</v>
      </c>
      <c r="AI19" s="67">
        <f t="shared" si="23"/>
        <v>11</v>
      </c>
    </row>
    <row r="20" spans="1:37" x14ac:dyDescent="0.2">
      <c r="A20" s="58" t="s">
        <v>5</v>
      </c>
      <c r="B20" s="11">
        <f>[16]Janeiro!$K$5</f>
        <v>0</v>
      </c>
      <c r="C20" s="11">
        <f>[16]Janeiro!$K$6</f>
        <v>1.2</v>
      </c>
      <c r="D20" s="11">
        <f>[16]Janeiro!$K$7</f>
        <v>0</v>
      </c>
      <c r="E20" s="11">
        <f>[16]Janeiro!$K$8</f>
        <v>0</v>
      </c>
      <c r="F20" s="11">
        <f>[16]Janeiro!$K$9</f>
        <v>0</v>
      </c>
      <c r="G20" s="11">
        <f>[16]Janeiro!$K$10</f>
        <v>0</v>
      </c>
      <c r="H20" s="11">
        <f>[16]Janeiro!$K$11</f>
        <v>34.200000000000003</v>
      </c>
      <c r="I20" s="11">
        <f>[16]Janeiro!$K$12</f>
        <v>27.4</v>
      </c>
      <c r="J20" s="11">
        <f>[16]Janeiro!$K$13</f>
        <v>0</v>
      </c>
      <c r="K20" s="11">
        <f>[16]Janeiro!$K$14</f>
        <v>0</v>
      </c>
      <c r="L20" s="11">
        <f>[16]Janeiro!$K$15</f>
        <v>0</v>
      </c>
      <c r="M20" s="11">
        <f>[16]Janeiro!$K$16</f>
        <v>1.2</v>
      </c>
      <c r="N20" s="11">
        <f>[16]Janeiro!$K$17</f>
        <v>2.8000000000000003</v>
      </c>
      <c r="O20" s="11">
        <f>[16]Janeiro!$K$18</f>
        <v>0</v>
      </c>
      <c r="P20" s="11">
        <f>[16]Janeiro!$K$19</f>
        <v>0.6</v>
      </c>
      <c r="Q20" s="11">
        <f>[16]Janeiro!$K$20</f>
        <v>0</v>
      </c>
      <c r="R20" s="11">
        <f>[16]Janeiro!$K$21</f>
        <v>14.4</v>
      </c>
      <c r="S20" s="11">
        <f>[16]Janeiro!$K$22</f>
        <v>1.5999999999999999</v>
      </c>
      <c r="T20" s="11">
        <f>[16]Janeiro!$K$23</f>
        <v>0.2</v>
      </c>
      <c r="U20" s="11">
        <f>[16]Janeiro!$K$24</f>
        <v>0</v>
      </c>
      <c r="V20" s="11">
        <f>[16]Janeiro!$K$25</f>
        <v>0</v>
      </c>
      <c r="W20" s="11">
        <f>[16]Janeiro!$K$26</f>
        <v>10</v>
      </c>
      <c r="X20" s="11">
        <f>[16]Janeiro!$K$27</f>
        <v>0</v>
      </c>
      <c r="Y20" s="11">
        <f>[16]Janeiro!$K$28</f>
        <v>0</v>
      </c>
      <c r="Z20" s="11">
        <f>[16]Janeiro!$K$29</f>
        <v>0</v>
      </c>
      <c r="AA20" s="11">
        <f>[16]Janeiro!$K$30</f>
        <v>0</v>
      </c>
      <c r="AB20" s="11">
        <f>[16]Janeiro!$K$31</f>
        <v>0.4</v>
      </c>
      <c r="AC20" s="11">
        <f>[16]Janeiro!$K$32</f>
        <v>0</v>
      </c>
      <c r="AD20" s="11">
        <f>[16]Janeiro!$K$33</f>
        <v>0</v>
      </c>
      <c r="AE20" s="11">
        <f>[16]Janeiro!$K$34</f>
        <v>2.8</v>
      </c>
      <c r="AF20" s="11">
        <f>[16]Janeiro!$K$35</f>
        <v>5</v>
      </c>
      <c r="AG20" s="15">
        <f t="shared" si="21"/>
        <v>101.8</v>
      </c>
      <c r="AH20" s="16">
        <f t="shared" si="22"/>
        <v>34.200000000000003</v>
      </c>
      <c r="AI20" s="67">
        <f t="shared" si="23"/>
        <v>18</v>
      </c>
      <c r="AJ20" s="12" t="s">
        <v>46</v>
      </c>
    </row>
    <row r="21" spans="1:37" x14ac:dyDescent="0.2">
      <c r="A21" s="58" t="s">
        <v>42</v>
      </c>
      <c r="B21" s="11">
        <f>[17]Janeiro!$K$5</f>
        <v>8</v>
      </c>
      <c r="C21" s="11">
        <f>[17]Janeiro!$K$6</f>
        <v>1</v>
      </c>
      <c r="D21" s="11">
        <f>[17]Janeiro!$K$7</f>
        <v>0</v>
      </c>
      <c r="E21" s="11">
        <f>[17]Janeiro!$K$8</f>
        <v>0</v>
      </c>
      <c r="F21" s="11">
        <f>[17]Janeiro!$K$9</f>
        <v>0</v>
      </c>
      <c r="G21" s="11">
        <f>[17]Janeiro!$K$10</f>
        <v>1</v>
      </c>
      <c r="H21" s="11">
        <f>[17]Janeiro!$K$11</f>
        <v>5.4</v>
      </c>
      <c r="I21" s="11">
        <f>[17]Janeiro!$K$12</f>
        <v>5.6</v>
      </c>
      <c r="J21" s="11">
        <f>[17]Janeiro!$K$13</f>
        <v>12</v>
      </c>
      <c r="K21" s="11">
        <f>[17]Janeiro!$K$14</f>
        <v>0.2</v>
      </c>
      <c r="L21" s="11">
        <f>[17]Janeiro!$K$15</f>
        <v>27</v>
      </c>
      <c r="M21" s="11">
        <f>[17]Janeiro!$K$16</f>
        <v>8.1999999999999993</v>
      </c>
      <c r="N21" s="11">
        <f>[17]Janeiro!$K$17</f>
        <v>62.8</v>
      </c>
      <c r="O21" s="11">
        <f>[17]Janeiro!$K$18</f>
        <v>0</v>
      </c>
      <c r="P21" s="11">
        <f>[17]Janeiro!$K$19</f>
        <v>1.6</v>
      </c>
      <c r="Q21" s="11">
        <f>[17]Janeiro!$K$20</f>
        <v>0</v>
      </c>
      <c r="R21" s="11">
        <f>[17]Janeiro!$K$21</f>
        <v>21.4</v>
      </c>
      <c r="S21" s="11">
        <f>[17]Janeiro!$K$22</f>
        <v>0.8</v>
      </c>
      <c r="T21" s="11">
        <f>[17]Janeiro!$K$23</f>
        <v>0.2</v>
      </c>
      <c r="U21" s="11">
        <f>[17]Janeiro!$K$24</f>
        <v>0.2</v>
      </c>
      <c r="V21" s="11">
        <f>[17]Janeiro!$K$25</f>
        <v>0</v>
      </c>
      <c r="W21" s="11">
        <f>[17]Janeiro!$K$26</f>
        <v>0.2</v>
      </c>
      <c r="X21" s="11">
        <f>[17]Janeiro!$K$27</f>
        <v>0</v>
      </c>
      <c r="Y21" s="11">
        <f>[17]Janeiro!$K$28</f>
        <v>0</v>
      </c>
      <c r="Z21" s="11">
        <f>[17]Janeiro!$K$29</f>
        <v>0.2</v>
      </c>
      <c r="AA21" s="11">
        <f>[17]Janeiro!$K$30</f>
        <v>0</v>
      </c>
      <c r="AB21" s="11">
        <f>[17]Janeiro!$K$31</f>
        <v>0</v>
      </c>
      <c r="AC21" s="11">
        <f>[17]Janeiro!$K$32</f>
        <v>0.2</v>
      </c>
      <c r="AD21" s="11">
        <f>[17]Janeiro!$K$33</f>
        <v>0</v>
      </c>
      <c r="AE21" s="11">
        <f>[17]Janeiro!$K$34</f>
        <v>0</v>
      </c>
      <c r="AF21" s="11">
        <f>[17]Janeiro!$K$35</f>
        <v>0</v>
      </c>
      <c r="AG21" s="15">
        <f>SUM(B21:AF21)</f>
        <v>155.99999999999994</v>
      </c>
      <c r="AH21" s="16">
        <f>MAX(B21:AF21)</f>
        <v>62.8</v>
      </c>
      <c r="AI21" s="67">
        <f t="shared" si="23"/>
        <v>13</v>
      </c>
    </row>
    <row r="22" spans="1:37" x14ac:dyDescent="0.2">
      <c r="A22" s="58" t="s">
        <v>6</v>
      </c>
      <c r="B22" s="11">
        <f>[18]Janeiro!$K$5</f>
        <v>0</v>
      </c>
      <c r="C22" s="11">
        <f>[18]Janeiro!$K$6</f>
        <v>0</v>
      </c>
      <c r="D22" s="11">
        <f>[18]Janeiro!$K$7</f>
        <v>0</v>
      </c>
      <c r="E22" s="11">
        <f>[18]Janeiro!$K$8</f>
        <v>0</v>
      </c>
      <c r="F22" s="11">
        <f>[18]Janeiro!$K$9</f>
        <v>0</v>
      </c>
      <c r="G22" s="11">
        <f>[18]Janeiro!$K$10</f>
        <v>7.4</v>
      </c>
      <c r="H22" s="11">
        <f>[18]Janeiro!$K$11</f>
        <v>12.200000000000001</v>
      </c>
      <c r="I22" s="11">
        <f>[18]Janeiro!$K$12</f>
        <v>0</v>
      </c>
      <c r="J22" s="11">
        <f>[18]Janeiro!$K$13</f>
        <v>0.60000000000000009</v>
      </c>
      <c r="K22" s="11">
        <f>[18]Janeiro!$K$14</f>
        <v>0</v>
      </c>
      <c r="L22" s="11">
        <f>[18]Janeiro!$K$15</f>
        <v>0</v>
      </c>
      <c r="M22" s="11">
        <f>[18]Janeiro!$K$16</f>
        <v>5</v>
      </c>
      <c r="N22" s="11">
        <f>[18]Janeiro!$K$17</f>
        <v>34.400000000000006</v>
      </c>
      <c r="O22" s="11">
        <f>[18]Janeiro!$K$18</f>
        <v>0</v>
      </c>
      <c r="P22" s="11">
        <f>[18]Janeiro!$K$19</f>
        <v>0</v>
      </c>
      <c r="Q22" s="11">
        <f>[18]Janeiro!$K$20</f>
        <v>0</v>
      </c>
      <c r="R22" s="11">
        <f>[18]Janeiro!$K$21</f>
        <v>5.9999999999999991</v>
      </c>
      <c r="S22" s="11">
        <f>[18]Janeiro!$K$22</f>
        <v>0</v>
      </c>
      <c r="T22" s="11">
        <f>[18]Janeiro!$K$23</f>
        <v>0</v>
      </c>
      <c r="U22" s="11">
        <f>[18]Janeiro!$K$24</f>
        <v>0.6</v>
      </c>
      <c r="V22" s="11">
        <f>[18]Janeiro!$K$25</f>
        <v>10</v>
      </c>
      <c r="W22" s="11">
        <f>[18]Janeiro!$K$26</f>
        <v>27.599999999999998</v>
      </c>
      <c r="X22" s="11">
        <f>[18]Janeiro!$K$27</f>
        <v>0.2</v>
      </c>
      <c r="Y22" s="11">
        <f>[18]Janeiro!$K$28</f>
        <v>15.800000000000004</v>
      </c>
      <c r="Z22" s="11">
        <f>[18]Janeiro!$K$29</f>
        <v>1.2</v>
      </c>
      <c r="AA22" s="11">
        <f>[18]Janeiro!$K$30</f>
        <v>0</v>
      </c>
      <c r="AB22" s="11">
        <f>[18]Janeiro!$K$31</f>
        <v>0.8</v>
      </c>
      <c r="AC22" s="11">
        <f>[18]Janeiro!$K$32</f>
        <v>0.2</v>
      </c>
      <c r="AD22" s="11">
        <f>[18]Janeiro!$K$33</f>
        <v>0.2</v>
      </c>
      <c r="AE22" s="11">
        <f>[18]Janeiro!$K$34</f>
        <v>0</v>
      </c>
      <c r="AF22" s="11">
        <f>[18]Janeiro!$K$35</f>
        <v>0</v>
      </c>
      <c r="AG22" s="15">
        <f>SUM(B22:AF22)</f>
        <v>122.20000000000002</v>
      </c>
      <c r="AH22" s="16">
        <f>MAX(B22:AF22)</f>
        <v>34.400000000000006</v>
      </c>
      <c r="AI22" s="67">
        <f t="shared" si="23"/>
        <v>16</v>
      </c>
    </row>
    <row r="23" spans="1:37" x14ac:dyDescent="0.2">
      <c r="A23" s="58" t="s">
        <v>7</v>
      </c>
      <c r="B23" s="11">
        <f>[19]Janeiro!$K$5</f>
        <v>0.8</v>
      </c>
      <c r="C23" s="11">
        <f>[19]Janeiro!$K$6</f>
        <v>0.2</v>
      </c>
      <c r="D23" s="11">
        <f>[19]Janeiro!$K$7</f>
        <v>0</v>
      </c>
      <c r="E23" s="11">
        <f>[19]Janeiro!$K$8</f>
        <v>8.4</v>
      </c>
      <c r="F23" s="11">
        <f>[19]Janeiro!$K$9</f>
        <v>0</v>
      </c>
      <c r="G23" s="11">
        <f>[19]Janeiro!$K$10</f>
        <v>0</v>
      </c>
      <c r="H23" s="11">
        <f>[19]Janeiro!$K$11</f>
        <v>20.000000000000004</v>
      </c>
      <c r="I23" s="11">
        <f>[19]Janeiro!$K$12</f>
        <v>1.7999999999999998</v>
      </c>
      <c r="J23" s="11">
        <f>[19]Janeiro!$K$13</f>
        <v>3.6</v>
      </c>
      <c r="K23" s="11">
        <f>[19]Janeiro!$K$14</f>
        <v>0</v>
      </c>
      <c r="L23" s="11">
        <f>[19]Janeiro!$K$15</f>
        <v>0.4</v>
      </c>
      <c r="M23" s="11">
        <f>[19]Janeiro!$K$16</f>
        <v>13.4</v>
      </c>
      <c r="N23" s="11">
        <f>[19]Janeiro!$K$17</f>
        <v>15.6</v>
      </c>
      <c r="O23" s="11">
        <f>[19]Janeiro!$K$18</f>
        <v>4.6000000000000005</v>
      </c>
      <c r="P23" s="11">
        <f>[19]Janeiro!$K$19</f>
        <v>0</v>
      </c>
      <c r="Q23" s="11">
        <f>[19]Janeiro!$K$20</f>
        <v>0.60000000000000009</v>
      </c>
      <c r="R23" s="11">
        <f>[19]Janeiro!$K$21</f>
        <v>0</v>
      </c>
      <c r="S23" s="11">
        <f>[19]Janeiro!$K$22</f>
        <v>0</v>
      </c>
      <c r="T23" s="11">
        <f>[19]Janeiro!$K$23</f>
        <v>0</v>
      </c>
      <c r="U23" s="11">
        <f>[19]Janeiro!$K$24</f>
        <v>0</v>
      </c>
      <c r="V23" s="11">
        <f>[19]Janeiro!$K$25</f>
        <v>0</v>
      </c>
      <c r="W23" s="11">
        <f>[19]Janeiro!$K$26</f>
        <v>81.40000000000002</v>
      </c>
      <c r="X23" s="11">
        <f>[19]Janeiro!$K$27</f>
        <v>40.799999999999997</v>
      </c>
      <c r="Y23" s="11">
        <f>[19]Janeiro!$K$28</f>
        <v>0.2</v>
      </c>
      <c r="Z23" s="11">
        <f>[19]Janeiro!$K$29</f>
        <v>0</v>
      </c>
      <c r="AA23" s="11">
        <f>[19]Janeiro!$K$30</f>
        <v>0</v>
      </c>
      <c r="AB23" s="11">
        <f>[19]Janeiro!$K$31</f>
        <v>0</v>
      </c>
      <c r="AC23" s="11">
        <f>[19]Janeiro!$K$32</f>
        <v>0.4</v>
      </c>
      <c r="AD23" s="11">
        <f>[19]Janeiro!$K$33</f>
        <v>8</v>
      </c>
      <c r="AE23" s="11">
        <f>[19]Janeiro!$K$34</f>
        <v>17.2</v>
      </c>
      <c r="AF23" s="11">
        <f>[19]Janeiro!$K$35</f>
        <v>0.4</v>
      </c>
      <c r="AG23" s="15">
        <f t="shared" si="21"/>
        <v>217.8</v>
      </c>
      <c r="AH23" s="16">
        <f t="shared" si="22"/>
        <v>81.40000000000002</v>
      </c>
      <c r="AI23" s="67">
        <f t="shared" si="23"/>
        <v>13</v>
      </c>
    </row>
    <row r="24" spans="1:37" x14ac:dyDescent="0.2">
      <c r="A24" s="58" t="s">
        <v>168</v>
      </c>
      <c r="B24" s="11" t="str">
        <f>[20]Janeiro!$K$5</f>
        <v>*</v>
      </c>
      <c r="C24" s="11" t="str">
        <f>[20]Janeiro!$K$6</f>
        <v>*</v>
      </c>
      <c r="D24" s="11" t="str">
        <f>[20]Janeiro!$K$7</f>
        <v>*</v>
      </c>
      <c r="E24" s="11" t="str">
        <f>[20]Janeiro!$K$8</f>
        <v>*</v>
      </c>
      <c r="F24" s="11" t="str">
        <f>[20]Janeiro!$K$9</f>
        <v>*</v>
      </c>
      <c r="G24" s="11" t="str">
        <f>[20]Janeiro!$K$10</f>
        <v>*</v>
      </c>
      <c r="H24" s="11" t="str">
        <f>[20]Janeiro!$K$11</f>
        <v>*</v>
      </c>
      <c r="I24" s="11" t="str">
        <f>[20]Janeiro!$K$12</f>
        <v>*</v>
      </c>
      <c r="J24" s="11" t="str">
        <f>[20]Janeiro!$K$13</f>
        <v>*</v>
      </c>
      <c r="K24" s="11" t="str">
        <f>[20]Janeiro!$K$14</f>
        <v>*</v>
      </c>
      <c r="L24" s="11" t="str">
        <f>[20]Janeiro!$K$15</f>
        <v>*</v>
      </c>
      <c r="M24" s="11" t="str">
        <f>[20]Janeiro!$K$16</f>
        <v>*</v>
      </c>
      <c r="N24" s="11" t="str">
        <f>[20]Janeiro!$K$17</f>
        <v>*</v>
      </c>
      <c r="O24" s="11" t="str">
        <f>[20]Janeiro!$K$18</f>
        <v>*</v>
      </c>
      <c r="P24" s="11" t="str">
        <f>[20]Janeiro!$K$19</f>
        <v>*</v>
      </c>
      <c r="Q24" s="11" t="str">
        <f>[20]Janeiro!$K$20</f>
        <v>*</v>
      </c>
      <c r="R24" s="11" t="str">
        <f>[20]Janeiro!$K$21</f>
        <v>*</v>
      </c>
      <c r="S24" s="11" t="str">
        <f>[20]Janeiro!$K$22</f>
        <v>*</v>
      </c>
      <c r="T24" s="11" t="str">
        <f>[20]Janeiro!$K$23</f>
        <v>*</v>
      </c>
      <c r="U24" s="11" t="str">
        <f>[20]Janeiro!$K$24</f>
        <v>*</v>
      </c>
      <c r="V24" s="11" t="str">
        <f>[20]Janeiro!$K$25</f>
        <v>*</v>
      </c>
      <c r="W24" s="11" t="str">
        <f>[20]Janeiro!$K$26</f>
        <v>*</v>
      </c>
      <c r="X24" s="11" t="str">
        <f>[20]Janeiro!$K$27</f>
        <v>*</v>
      </c>
      <c r="Y24" s="11" t="str">
        <f>[20]Janeiro!$K$28</f>
        <v>*</v>
      </c>
      <c r="Z24" s="11" t="str">
        <f>[20]Janeiro!$K$29</f>
        <v>*</v>
      </c>
      <c r="AA24" s="11" t="str">
        <f>[20]Janeiro!$K$30</f>
        <v>*</v>
      </c>
      <c r="AB24" s="11" t="str">
        <f>[20]Janeiro!$K$31</f>
        <v>*</v>
      </c>
      <c r="AC24" s="11" t="str">
        <f>[20]Janeiro!$K$32</f>
        <v>*</v>
      </c>
      <c r="AD24" s="11" t="str">
        <f>[20]Janeiro!$K$33</f>
        <v>*</v>
      </c>
      <c r="AE24" s="11" t="str">
        <f>[20]Janeiro!$K$34</f>
        <v>*</v>
      </c>
      <c r="AF24" s="11" t="str">
        <f>[20]Janeiro!$K$35</f>
        <v>*</v>
      </c>
      <c r="AG24" s="15" t="s">
        <v>225</v>
      </c>
      <c r="AH24" s="16" t="s">
        <v>225</v>
      </c>
      <c r="AI24" s="67" t="s">
        <v>225</v>
      </c>
    </row>
    <row r="25" spans="1:37" x14ac:dyDescent="0.2">
      <c r="A25" s="58" t="s">
        <v>169</v>
      </c>
      <c r="B25" s="11">
        <f>[21]Janeiro!$K$5</f>
        <v>10.599999999999998</v>
      </c>
      <c r="C25" s="11">
        <f>[21]Janeiro!$K$6</f>
        <v>1.4000000000000001</v>
      </c>
      <c r="D25" s="11">
        <f>[21]Janeiro!$K$7</f>
        <v>5.4</v>
      </c>
      <c r="E25" s="11">
        <f>[21]Janeiro!$K$8</f>
        <v>0</v>
      </c>
      <c r="F25" s="11">
        <f>[21]Janeiro!$K$9</f>
        <v>3.6</v>
      </c>
      <c r="G25" s="11">
        <f>[21]Janeiro!$K$10</f>
        <v>0</v>
      </c>
      <c r="H25" s="11">
        <f>[21]Janeiro!$K$11</f>
        <v>68</v>
      </c>
      <c r="I25" s="11">
        <f>[21]Janeiro!$K$12</f>
        <v>0</v>
      </c>
      <c r="J25" s="11">
        <f>[21]Janeiro!$K$13</f>
        <v>0.2</v>
      </c>
      <c r="K25" s="11">
        <f>[21]Janeiro!$K$14</f>
        <v>0</v>
      </c>
      <c r="L25" s="11">
        <f>[21]Janeiro!$K$15</f>
        <v>1.6</v>
      </c>
      <c r="M25" s="11">
        <f>[21]Janeiro!$K$16</f>
        <v>25.4</v>
      </c>
      <c r="N25" s="11">
        <f>[21]Janeiro!$K$17</f>
        <v>0</v>
      </c>
      <c r="O25" s="11">
        <f>[21]Janeiro!$K$18</f>
        <v>35.999999999999993</v>
      </c>
      <c r="P25" s="11">
        <f>[21]Janeiro!$K$19</f>
        <v>0.6</v>
      </c>
      <c r="Q25" s="11">
        <f>[21]Janeiro!$K$20</f>
        <v>5.8</v>
      </c>
      <c r="R25" s="11">
        <f>[21]Janeiro!$K$21</f>
        <v>0.2</v>
      </c>
      <c r="S25" s="11">
        <f>[21]Janeiro!$K$22</f>
        <v>0</v>
      </c>
      <c r="T25" s="11">
        <f>[21]Janeiro!$K$23</f>
        <v>0</v>
      </c>
      <c r="U25" s="11">
        <f>[21]Janeiro!$K$24</f>
        <v>0</v>
      </c>
      <c r="V25" s="11">
        <f>[21]Janeiro!$K$25</f>
        <v>0</v>
      </c>
      <c r="W25" s="11">
        <f>[21]Janeiro!$K$26</f>
        <v>24.6</v>
      </c>
      <c r="X25" s="11">
        <f>[21]Janeiro!$K$27</f>
        <v>0.8</v>
      </c>
      <c r="Y25" s="11">
        <f>[21]Janeiro!$K$28</f>
        <v>0.2</v>
      </c>
      <c r="Z25" s="11">
        <f>[21]Janeiro!$K$29</f>
        <v>0</v>
      </c>
      <c r="AA25" s="11">
        <f>[21]Janeiro!$K$30</f>
        <v>0</v>
      </c>
      <c r="AB25" s="11">
        <f>[21]Janeiro!$K$31</f>
        <v>0</v>
      </c>
      <c r="AC25" s="11">
        <f>[21]Janeiro!$K$32</f>
        <v>0</v>
      </c>
      <c r="AD25" s="11">
        <f>[21]Janeiro!$K$33</f>
        <v>3.8</v>
      </c>
      <c r="AE25" s="11">
        <f>[21]Janeiro!$K$34</f>
        <v>0.4</v>
      </c>
      <c r="AF25" s="11">
        <f>[21]Janeiro!$K$35</f>
        <v>0</v>
      </c>
      <c r="AG25" s="15">
        <f t="shared" ref="AG25" si="24">SUM(B25:AF25)</f>
        <v>188.6</v>
      </c>
      <c r="AH25" s="16">
        <f t="shared" ref="AH25" si="25">MAX(B25:AF25)</f>
        <v>68</v>
      </c>
      <c r="AI25" s="67">
        <f t="shared" ref="AI25" si="26">COUNTIF(B25:AF25,"=0,0")</f>
        <v>14</v>
      </c>
      <c r="AJ25" s="12" t="s">
        <v>46</v>
      </c>
    </row>
    <row r="26" spans="1:37" x14ac:dyDescent="0.2">
      <c r="A26" s="58" t="s">
        <v>170</v>
      </c>
      <c r="B26" s="11">
        <f>[22]Janeiro!$K$5</f>
        <v>0</v>
      </c>
      <c r="C26" s="11">
        <f>[22]Janeiro!$K$6</f>
        <v>0</v>
      </c>
      <c r="D26" s="11">
        <f>[22]Janeiro!$K$7</f>
        <v>0</v>
      </c>
      <c r="E26" s="11">
        <f>[22]Janeiro!$K$8</f>
        <v>0.8</v>
      </c>
      <c r="F26" s="11">
        <f>[22]Janeiro!$K$9</f>
        <v>0</v>
      </c>
      <c r="G26" s="11">
        <f>[22]Janeiro!$K$10</f>
        <v>0</v>
      </c>
      <c r="H26" s="11">
        <f>[22]Janeiro!$K$11</f>
        <v>27.799999999999997</v>
      </c>
      <c r="I26" s="11">
        <f>[22]Janeiro!$K$12</f>
        <v>0</v>
      </c>
      <c r="J26" s="11">
        <f>[22]Janeiro!$K$13</f>
        <v>0</v>
      </c>
      <c r="K26" s="11">
        <f>[22]Janeiro!$K$14</f>
        <v>0</v>
      </c>
      <c r="L26" s="11">
        <f>[22]Janeiro!$K$15</f>
        <v>0.6</v>
      </c>
      <c r="M26" s="11">
        <f>[22]Janeiro!$K$16</f>
        <v>2</v>
      </c>
      <c r="N26" s="11">
        <f>[22]Janeiro!$K$17</f>
        <v>9</v>
      </c>
      <c r="O26" s="11">
        <f>[22]Janeiro!$K$18</f>
        <v>0.4</v>
      </c>
      <c r="P26" s="11">
        <f>[22]Janeiro!$K$19</f>
        <v>2</v>
      </c>
      <c r="Q26" s="11">
        <f>[22]Janeiro!$K$20</f>
        <v>0</v>
      </c>
      <c r="R26" s="11">
        <f>[22]Janeiro!$K$21</f>
        <v>0</v>
      </c>
      <c r="S26" s="11">
        <f>[22]Janeiro!$K$22</f>
        <v>0</v>
      </c>
      <c r="T26" s="11">
        <f>[22]Janeiro!$K$23</f>
        <v>0</v>
      </c>
      <c r="U26" s="11">
        <f>[22]Janeiro!$K$24</f>
        <v>0</v>
      </c>
      <c r="V26" s="11">
        <f>[22]Janeiro!$K$25</f>
        <v>0</v>
      </c>
      <c r="W26" s="11">
        <f>[22]Janeiro!$K$26</f>
        <v>65.199999999999989</v>
      </c>
      <c r="X26" s="11">
        <f>[22]Janeiro!$K$27</f>
        <v>28.999999999999996</v>
      </c>
      <c r="Y26" s="11">
        <f>[22]Janeiro!$K$28</f>
        <v>0</v>
      </c>
      <c r="Z26" s="11">
        <f>[22]Janeiro!$K$29</f>
        <v>0</v>
      </c>
      <c r="AA26" s="11">
        <f>[22]Janeiro!$K$30</f>
        <v>0</v>
      </c>
      <c r="AB26" s="11">
        <f>[22]Janeiro!$K$31</f>
        <v>0</v>
      </c>
      <c r="AC26" s="11">
        <f>[22]Janeiro!$K$32</f>
        <v>0</v>
      </c>
      <c r="AD26" s="11">
        <f>[22]Janeiro!$K$33</f>
        <v>4.4000000000000004</v>
      </c>
      <c r="AE26" s="11">
        <f>[22]Janeiro!$K$34</f>
        <v>21.999999999999996</v>
      </c>
      <c r="AF26" s="11">
        <f>[22]Janeiro!$K$35</f>
        <v>0.2</v>
      </c>
      <c r="AG26" s="15">
        <f t="shared" ref="AG26" si="27">SUM(B26:AF26)</f>
        <v>163.39999999999998</v>
      </c>
      <c r="AH26" s="16">
        <f t="shared" ref="AH26" si="28">MAX(B26:AF26)</f>
        <v>65.199999999999989</v>
      </c>
      <c r="AI26" s="67">
        <f t="shared" ref="AI26" si="29">COUNTIF(B26:AF26,"=0,0")</f>
        <v>19</v>
      </c>
    </row>
    <row r="27" spans="1:37" x14ac:dyDescent="0.2">
      <c r="A27" s="58" t="s">
        <v>8</v>
      </c>
      <c r="B27" s="11">
        <f>[23]Janeiro!$K$5</f>
        <v>10.8</v>
      </c>
      <c r="C27" s="11">
        <f>[23]Janeiro!$K$6</f>
        <v>0</v>
      </c>
      <c r="D27" s="11">
        <f>[23]Janeiro!$K$7</f>
        <v>0</v>
      </c>
      <c r="E27" s="11">
        <f>[23]Janeiro!$K$8</f>
        <v>0</v>
      </c>
      <c r="F27" s="11">
        <f>[23]Janeiro!$K$9</f>
        <v>0</v>
      </c>
      <c r="G27" s="11">
        <f>[23]Janeiro!$K$10</f>
        <v>0</v>
      </c>
      <c r="H27" s="11">
        <f>[23]Janeiro!$K$11</f>
        <v>51.199999999999996</v>
      </c>
      <c r="I27" s="11">
        <f>[23]Janeiro!$K$12</f>
        <v>0</v>
      </c>
      <c r="J27" s="11">
        <f>[23]Janeiro!$K$13</f>
        <v>0.6</v>
      </c>
      <c r="K27" s="11">
        <f>[23]Janeiro!$K$14</f>
        <v>0</v>
      </c>
      <c r="L27" s="11">
        <f>[23]Janeiro!$K$15</f>
        <v>2.2000000000000002</v>
      </c>
      <c r="M27" s="11">
        <f>[23]Janeiro!$K$16</f>
        <v>3.6000000000000005</v>
      </c>
      <c r="N27" s="11">
        <f>[23]Janeiro!$K$17</f>
        <v>0</v>
      </c>
      <c r="O27" s="11">
        <f>[23]Janeiro!$K$18</f>
        <v>52.800000000000004</v>
      </c>
      <c r="P27" s="11">
        <f>[23]Janeiro!$K$19</f>
        <v>0.2</v>
      </c>
      <c r="Q27" s="11">
        <f>[23]Janeiro!$K$20</f>
        <v>8.4</v>
      </c>
      <c r="R27" s="11">
        <f>[23]Janeiro!$K$21</f>
        <v>0.2</v>
      </c>
      <c r="S27" s="11">
        <f>[23]Janeiro!$K$22</f>
        <v>0</v>
      </c>
      <c r="T27" s="11">
        <f>[23]Janeiro!$K$23</f>
        <v>0</v>
      </c>
      <c r="U27" s="11">
        <f>[23]Janeiro!$K$24</f>
        <v>0</v>
      </c>
      <c r="V27" s="11">
        <f>[23]Janeiro!$K$25</f>
        <v>0</v>
      </c>
      <c r="W27" s="11">
        <f>[23]Janeiro!$K$26</f>
        <v>1.2000000000000002</v>
      </c>
      <c r="X27" s="11">
        <f>[23]Janeiro!$K$27</f>
        <v>1.9999999999999998</v>
      </c>
      <c r="Y27" s="11">
        <f>[23]Janeiro!$K$28</f>
        <v>0</v>
      </c>
      <c r="Z27" s="11">
        <f>[23]Janeiro!$K$29</f>
        <v>0</v>
      </c>
      <c r="AA27" s="11">
        <f>[23]Janeiro!$K$30</f>
        <v>0</v>
      </c>
      <c r="AB27" s="11">
        <f>[23]Janeiro!$K$31</f>
        <v>0</v>
      </c>
      <c r="AC27" s="11">
        <f>[23]Janeiro!$K$32</f>
        <v>8.8000000000000007</v>
      </c>
      <c r="AD27" s="11">
        <f>[23]Janeiro!$K$33</f>
        <v>54.400000000000006</v>
      </c>
      <c r="AE27" s="11">
        <f>[23]Janeiro!$K$34</f>
        <v>5.6</v>
      </c>
      <c r="AF27" s="11">
        <f>[23]Janeiro!$K$35</f>
        <v>0</v>
      </c>
      <c r="AG27" s="15">
        <f t="shared" ref="AG27" si="30">SUM(B27:AF27)</f>
        <v>201.99999999999997</v>
      </c>
      <c r="AH27" s="16">
        <f t="shared" ref="AH27:AH30" si="31">MAX(B27:AF27)</f>
        <v>54.400000000000006</v>
      </c>
      <c r="AI27" s="67">
        <f t="shared" ref="AI27:AI30" si="32">COUNTIF(B27:AF27,"=0,0")</f>
        <v>17</v>
      </c>
    </row>
    <row r="28" spans="1:37" x14ac:dyDescent="0.2">
      <c r="A28" s="58" t="s">
        <v>9</v>
      </c>
      <c r="B28" s="11">
        <f>[24]Janeiro!$K$5</f>
        <v>0</v>
      </c>
      <c r="C28" s="11">
        <f>[24]Janeiro!$K$6</f>
        <v>0</v>
      </c>
      <c r="D28" s="11">
        <f>[24]Janeiro!$K$7</f>
        <v>29.8</v>
      </c>
      <c r="E28" s="11">
        <f>[24]Janeiro!$K$8</f>
        <v>0.8</v>
      </c>
      <c r="F28" s="11">
        <f>[24]Janeiro!$K$9</f>
        <v>0.8</v>
      </c>
      <c r="G28" s="11">
        <f>[24]Janeiro!$K$10</f>
        <v>0</v>
      </c>
      <c r="H28" s="11">
        <f>[24]Janeiro!$K$11</f>
        <v>43.400000000000006</v>
      </c>
      <c r="I28" s="11">
        <f>[24]Janeiro!$K$12</f>
        <v>0</v>
      </c>
      <c r="J28" s="11">
        <f>[24]Janeiro!$K$13</f>
        <v>0</v>
      </c>
      <c r="K28" s="11">
        <f>[24]Janeiro!$K$14</f>
        <v>0</v>
      </c>
      <c r="L28" s="11">
        <f>[24]Janeiro!$K$15</f>
        <v>0</v>
      </c>
      <c r="M28" s="11">
        <f>[24]Janeiro!$K$16</f>
        <v>3.8</v>
      </c>
      <c r="N28" s="11">
        <f>[24]Janeiro!$K$17</f>
        <v>49.4</v>
      </c>
      <c r="O28" s="11">
        <f>[24]Janeiro!$K$18</f>
        <v>0.6</v>
      </c>
      <c r="P28" s="11">
        <f>[24]Janeiro!$K$19</f>
        <v>0</v>
      </c>
      <c r="Q28" s="11">
        <f>[24]Janeiro!$K$20</f>
        <v>0</v>
      </c>
      <c r="R28" s="11">
        <f>[24]Janeiro!$K$21</f>
        <v>0</v>
      </c>
      <c r="S28" s="11">
        <f>[24]Janeiro!$K$22</f>
        <v>0</v>
      </c>
      <c r="T28" s="11">
        <f>[24]Janeiro!$K$23</f>
        <v>0</v>
      </c>
      <c r="U28" s="11">
        <f>[24]Janeiro!$K$24</f>
        <v>0</v>
      </c>
      <c r="V28" s="11">
        <f>[24]Janeiro!$K$25</f>
        <v>0</v>
      </c>
      <c r="W28" s="11">
        <f>[24]Janeiro!$K$26</f>
        <v>1</v>
      </c>
      <c r="X28" s="11">
        <f>[24]Janeiro!$K$27</f>
        <v>7.6000000000000014</v>
      </c>
      <c r="Y28" s="11">
        <f>[24]Janeiro!$K$28</f>
        <v>0</v>
      </c>
      <c r="Z28" s="11">
        <f>[24]Janeiro!$K$29</f>
        <v>0</v>
      </c>
      <c r="AA28" s="11">
        <f>[24]Janeiro!$K$30</f>
        <v>0</v>
      </c>
      <c r="AB28" s="11">
        <f>[24]Janeiro!$K$31</f>
        <v>0</v>
      </c>
      <c r="AC28" s="11">
        <f>[24]Janeiro!$K$32</f>
        <v>0</v>
      </c>
      <c r="AD28" s="11">
        <f>[24]Janeiro!$K$33</f>
        <v>19.399999999999999</v>
      </c>
      <c r="AE28" s="11">
        <f>[24]Janeiro!$K$34</f>
        <v>8.8000000000000007</v>
      </c>
      <c r="AF28" s="11">
        <f>[24]Janeiro!$K$35</f>
        <v>0</v>
      </c>
      <c r="AG28" s="15">
        <f t="shared" ref="AG28:AG30" si="33">SUM(B28:AF28)</f>
        <v>165.4</v>
      </c>
      <c r="AH28" s="16">
        <f t="shared" si="31"/>
        <v>49.4</v>
      </c>
      <c r="AI28" s="67">
        <f t="shared" si="32"/>
        <v>20</v>
      </c>
    </row>
    <row r="29" spans="1:37" x14ac:dyDescent="0.2">
      <c r="A29" s="58" t="s">
        <v>41</v>
      </c>
      <c r="B29" s="11">
        <f>[25]Janeiro!$K$5</f>
        <v>0</v>
      </c>
      <c r="C29" s="11">
        <f>[25]Janeiro!$K$6</f>
        <v>0</v>
      </c>
      <c r="D29" s="11">
        <f>[25]Janeiro!$K$7</f>
        <v>0</v>
      </c>
      <c r="E29" s="11">
        <f>[25]Janeiro!$K$8</f>
        <v>1.4</v>
      </c>
      <c r="F29" s="11">
        <f>[25]Janeiro!$K$9</f>
        <v>3.6</v>
      </c>
      <c r="G29" s="11">
        <f>[25]Janeiro!$K$10</f>
        <v>0</v>
      </c>
      <c r="H29" s="11">
        <f>[25]Janeiro!$K$11</f>
        <v>62.000000000000007</v>
      </c>
      <c r="I29" s="11">
        <f>[25]Janeiro!$K$12</f>
        <v>0</v>
      </c>
      <c r="J29" s="11">
        <f>[25]Janeiro!$K$13</f>
        <v>0</v>
      </c>
      <c r="K29" s="11">
        <f>[25]Janeiro!$K$14</f>
        <v>0</v>
      </c>
      <c r="L29" s="11">
        <f>[25]Janeiro!$K$15</f>
        <v>1.8</v>
      </c>
      <c r="M29" s="11">
        <f>[25]Janeiro!$K$16</f>
        <v>0</v>
      </c>
      <c r="N29" s="11">
        <f>[25]Janeiro!$K$17</f>
        <v>25</v>
      </c>
      <c r="O29" s="11">
        <f>[25]Janeiro!$K$18</f>
        <v>0</v>
      </c>
      <c r="P29" s="11">
        <f>[25]Janeiro!$K$19</f>
        <v>0</v>
      </c>
      <c r="Q29" s="11">
        <f>[25]Janeiro!$K$20</f>
        <v>0</v>
      </c>
      <c r="R29" s="11">
        <f>[25]Janeiro!$K$21</f>
        <v>0.2</v>
      </c>
      <c r="S29" s="11">
        <f>[25]Janeiro!$K$22</f>
        <v>0</v>
      </c>
      <c r="T29" s="11">
        <f>[25]Janeiro!$K$23</f>
        <v>0</v>
      </c>
      <c r="U29" s="11">
        <f>[25]Janeiro!$K$24</f>
        <v>0</v>
      </c>
      <c r="V29" s="11">
        <f>[25]Janeiro!$K$25</f>
        <v>0</v>
      </c>
      <c r="W29" s="11">
        <f>[25]Janeiro!$K$26</f>
        <v>67.400000000000006</v>
      </c>
      <c r="X29" s="11">
        <f>[25]Janeiro!$K$27</f>
        <v>23.599999999999994</v>
      </c>
      <c r="Y29" s="11">
        <f>[25]Janeiro!$K$28</f>
        <v>1.7999999999999998</v>
      </c>
      <c r="Z29" s="11">
        <f>[25]Janeiro!$K$29</f>
        <v>0</v>
      </c>
      <c r="AA29" s="11">
        <f>[25]Janeiro!$K$30</f>
        <v>0</v>
      </c>
      <c r="AB29" s="11">
        <f>[25]Janeiro!$K$31</f>
        <v>0</v>
      </c>
      <c r="AC29" s="11">
        <f>[25]Janeiro!$K$32</f>
        <v>0</v>
      </c>
      <c r="AD29" s="11">
        <f>[25]Janeiro!$K$33</f>
        <v>0</v>
      </c>
      <c r="AE29" s="11">
        <f>[25]Janeiro!$K$34</f>
        <v>90.6</v>
      </c>
      <c r="AF29" s="11">
        <f>[25]Janeiro!$K$35</f>
        <v>0.60000000000000009</v>
      </c>
      <c r="AG29" s="15">
        <f t="shared" si="33"/>
        <v>278</v>
      </c>
      <c r="AH29" s="16">
        <f t="shared" si="31"/>
        <v>90.6</v>
      </c>
      <c r="AI29" s="67">
        <f t="shared" si="32"/>
        <v>20</v>
      </c>
    </row>
    <row r="30" spans="1:37" x14ac:dyDescent="0.2">
      <c r="A30" s="58" t="s">
        <v>10</v>
      </c>
      <c r="B30" s="11">
        <f>[26]Janeiro!$K$5</f>
        <v>0</v>
      </c>
      <c r="C30" s="11">
        <f>[26]Janeiro!$K$6</f>
        <v>0</v>
      </c>
      <c r="D30" s="11">
        <f>[26]Janeiro!$K$7</f>
        <v>0</v>
      </c>
      <c r="E30" s="11">
        <f>[26]Janeiro!$K$8</f>
        <v>0</v>
      </c>
      <c r="F30" s="11">
        <f>[26]Janeiro!$K$9</f>
        <v>0</v>
      </c>
      <c r="G30" s="11">
        <f>[26]Janeiro!$K$10</f>
        <v>0</v>
      </c>
      <c r="H30" s="11">
        <f>[26]Janeiro!$K$11</f>
        <v>0</v>
      </c>
      <c r="I30" s="11">
        <f>[26]Janeiro!$K$12</f>
        <v>0</v>
      </c>
      <c r="J30" s="11">
        <f>[26]Janeiro!$K$13</f>
        <v>0.2</v>
      </c>
      <c r="K30" s="11">
        <f>[26]Janeiro!$K$14</f>
        <v>0</v>
      </c>
      <c r="L30" s="11">
        <f>[26]Janeiro!$K$15</f>
        <v>4.8</v>
      </c>
      <c r="M30" s="11">
        <f>[26]Janeiro!$K$16</f>
        <v>0</v>
      </c>
      <c r="N30" s="11">
        <f>[26]Janeiro!$K$17</f>
        <v>0</v>
      </c>
      <c r="O30" s="11">
        <f>[26]Janeiro!$K$18</f>
        <v>0</v>
      </c>
      <c r="P30" s="11">
        <f>[26]Janeiro!$K$19</f>
        <v>0</v>
      </c>
      <c r="Q30" s="11">
        <f>[26]Janeiro!$K$20</f>
        <v>0.2</v>
      </c>
      <c r="R30" s="11">
        <f>[26]Janeiro!$K$21</f>
        <v>0</v>
      </c>
      <c r="S30" s="11">
        <f>[26]Janeiro!$K$22</f>
        <v>0</v>
      </c>
      <c r="T30" s="11">
        <f>[26]Janeiro!$K$23</f>
        <v>0</v>
      </c>
      <c r="U30" s="11">
        <f>[26]Janeiro!$K$24</f>
        <v>0</v>
      </c>
      <c r="V30" s="11">
        <f>[26]Janeiro!$K$25</f>
        <v>0</v>
      </c>
      <c r="W30" s="11">
        <f>[26]Janeiro!$K$26</f>
        <v>0</v>
      </c>
      <c r="X30" s="11">
        <f>[26]Janeiro!$K$27</f>
        <v>0</v>
      </c>
      <c r="Y30" s="11">
        <f>[26]Janeiro!$K$28</f>
        <v>0</v>
      </c>
      <c r="Z30" s="11">
        <f>[26]Janeiro!$K$29</f>
        <v>0</v>
      </c>
      <c r="AA30" s="11">
        <f>[26]Janeiro!$K$30</f>
        <v>0</v>
      </c>
      <c r="AB30" s="11">
        <f>[26]Janeiro!$K$31</f>
        <v>0</v>
      </c>
      <c r="AC30" s="11">
        <f>[26]Janeiro!$K$32</f>
        <v>0</v>
      </c>
      <c r="AD30" s="11">
        <f>[26]Janeiro!$K$33</f>
        <v>0</v>
      </c>
      <c r="AE30" s="11">
        <f>[26]Janeiro!$K$34</f>
        <v>0</v>
      </c>
      <c r="AF30" s="11">
        <f>[26]Janeiro!$K$35</f>
        <v>0</v>
      </c>
      <c r="AG30" s="15">
        <f t="shared" si="33"/>
        <v>5.2</v>
      </c>
      <c r="AH30" s="16">
        <f t="shared" si="31"/>
        <v>4.8</v>
      </c>
      <c r="AI30" s="67">
        <f t="shared" si="32"/>
        <v>28</v>
      </c>
    </row>
    <row r="31" spans="1:37" x14ac:dyDescent="0.2">
      <c r="A31" s="58" t="s">
        <v>171</v>
      </c>
      <c r="B31" s="11">
        <f>[27]Janeiro!$K$5</f>
        <v>2.4</v>
      </c>
      <c r="C31" s="11">
        <f>[27]Janeiro!$K$6</f>
        <v>0</v>
      </c>
      <c r="D31" s="11">
        <f>[27]Janeiro!$K$7</f>
        <v>0</v>
      </c>
      <c r="E31" s="11">
        <f>[27]Janeiro!$K$8</f>
        <v>7.2</v>
      </c>
      <c r="F31" s="11">
        <f>[27]Janeiro!$K$9</f>
        <v>0.2</v>
      </c>
      <c r="G31" s="11">
        <f>[27]Janeiro!$K$10</f>
        <v>0</v>
      </c>
      <c r="H31" s="11">
        <f>[27]Janeiro!$K$11</f>
        <v>1.2</v>
      </c>
      <c r="I31" s="11">
        <f>[27]Janeiro!$K$12</f>
        <v>4.2</v>
      </c>
      <c r="J31" s="11">
        <f>[27]Janeiro!$K$13</f>
        <v>0</v>
      </c>
      <c r="K31" s="11">
        <f>[27]Janeiro!$K$14</f>
        <v>0</v>
      </c>
      <c r="L31" s="11">
        <f>[27]Janeiro!$K$15</f>
        <v>0.4</v>
      </c>
      <c r="M31" s="11">
        <f>[27]Janeiro!$K$16</f>
        <v>0.2</v>
      </c>
      <c r="N31" s="11">
        <f>[27]Janeiro!$K$17</f>
        <v>0.6</v>
      </c>
      <c r="O31" s="11">
        <f>[27]Janeiro!$K$18</f>
        <v>0.2</v>
      </c>
      <c r="P31" s="11">
        <f>[27]Janeiro!$K$19</f>
        <v>0</v>
      </c>
      <c r="Q31" s="11">
        <f>[27]Janeiro!$K$20</f>
        <v>7.6000000000000005</v>
      </c>
      <c r="R31" s="11">
        <f>[27]Janeiro!$K$21</f>
        <v>0.2</v>
      </c>
      <c r="S31" s="11">
        <f>[27]Janeiro!$K$22</f>
        <v>0</v>
      </c>
      <c r="T31" s="11">
        <f>[27]Janeiro!$K$23</f>
        <v>0</v>
      </c>
      <c r="U31" s="11">
        <f>[27]Janeiro!$K$24</f>
        <v>0</v>
      </c>
      <c r="V31" s="11">
        <f>[27]Janeiro!$K$25</f>
        <v>0</v>
      </c>
      <c r="W31" s="11">
        <f>[27]Janeiro!$K$26</f>
        <v>8.9999999999999982</v>
      </c>
      <c r="X31" s="11">
        <f>[27]Janeiro!$K$27</f>
        <v>0.6</v>
      </c>
      <c r="Y31" s="11">
        <f>[27]Janeiro!$K$28</f>
        <v>1</v>
      </c>
      <c r="Z31" s="11">
        <f>[27]Janeiro!$K$29</f>
        <v>0</v>
      </c>
      <c r="AA31" s="11">
        <f>[27]Janeiro!$K$30</f>
        <v>0</v>
      </c>
      <c r="AB31" s="11">
        <f>[27]Janeiro!$K$31</f>
        <v>0</v>
      </c>
      <c r="AC31" s="11">
        <f>[27]Janeiro!$K$32</f>
        <v>0</v>
      </c>
      <c r="AD31" s="11">
        <f>[27]Janeiro!$K$33</f>
        <v>0.8</v>
      </c>
      <c r="AE31" s="11">
        <f>[27]Janeiro!$K$34</f>
        <v>13</v>
      </c>
      <c r="AF31" s="11">
        <f>[27]Janeiro!$K$35</f>
        <v>1</v>
      </c>
      <c r="AG31" s="15">
        <f t="shared" ref="AG31" si="34">SUM(B31:AF31)</f>
        <v>49.8</v>
      </c>
      <c r="AH31" s="16">
        <f t="shared" ref="AH31" si="35">MAX(B31:AF31)</f>
        <v>13</v>
      </c>
      <c r="AI31" s="67">
        <f t="shared" ref="AI31" si="36">COUNTIF(B31:AF31,"=0,0")</f>
        <v>14</v>
      </c>
      <c r="AJ31" s="12" t="s">
        <v>46</v>
      </c>
    </row>
    <row r="32" spans="1:37" x14ac:dyDescent="0.2">
      <c r="A32" s="58" t="s">
        <v>11</v>
      </c>
      <c r="B32" s="11" t="str">
        <f>[28]Janeiro!$K$5</f>
        <v>*</v>
      </c>
      <c r="C32" s="11" t="str">
        <f>[28]Janeiro!$K$6</f>
        <v>*</v>
      </c>
      <c r="D32" s="11" t="str">
        <f>[28]Janeiro!$K$7</f>
        <v>*</v>
      </c>
      <c r="E32" s="11" t="str">
        <f>[28]Janeiro!$K$8</f>
        <v>*</v>
      </c>
      <c r="F32" s="11" t="str">
        <f>[28]Janeiro!$K$9</f>
        <v>*</v>
      </c>
      <c r="G32" s="11" t="str">
        <f>[28]Janeiro!$K$10</f>
        <v>*</v>
      </c>
      <c r="H32" s="11" t="str">
        <f>[28]Janeiro!$K$11</f>
        <v>*</v>
      </c>
      <c r="I32" s="11" t="str">
        <f>[28]Janeiro!$K$12</f>
        <v>*</v>
      </c>
      <c r="J32" s="11" t="str">
        <f>[28]Janeiro!$K$13</f>
        <v>*</v>
      </c>
      <c r="K32" s="11" t="str">
        <f>[28]Janeiro!$K$14</f>
        <v>*</v>
      </c>
      <c r="L32" s="11" t="str">
        <f>[28]Janeiro!$K$15</f>
        <v>*</v>
      </c>
      <c r="M32" s="11" t="str">
        <f>[28]Janeiro!$K$16</f>
        <v>*</v>
      </c>
      <c r="N32" s="11" t="str">
        <f>[28]Janeiro!$K$17</f>
        <v>*</v>
      </c>
      <c r="O32" s="11" t="str">
        <f>[28]Janeiro!$K$18</f>
        <v>*</v>
      </c>
      <c r="P32" s="11" t="str">
        <f>[28]Janeiro!$K$19</f>
        <v>*</v>
      </c>
      <c r="Q32" s="11" t="str">
        <f>[28]Janeiro!$K$20</f>
        <v>*</v>
      </c>
      <c r="R32" s="11" t="str">
        <f>[28]Janeiro!$K$21</f>
        <v>*</v>
      </c>
      <c r="S32" s="11" t="str">
        <f>[28]Janeiro!$K$22</f>
        <v>*</v>
      </c>
      <c r="T32" s="11" t="str">
        <f>[28]Janeiro!$K$23</f>
        <v>*</v>
      </c>
      <c r="U32" s="11" t="str">
        <f>[28]Janeiro!$K$24</f>
        <v>*</v>
      </c>
      <c r="V32" s="11" t="str">
        <f>[28]Janeiro!$K$25</f>
        <v>*</v>
      </c>
      <c r="W32" s="11" t="str">
        <f>[28]Janeiro!$K$26</f>
        <v>*</v>
      </c>
      <c r="X32" s="11" t="str">
        <f>[28]Janeiro!$K$27</f>
        <v>*</v>
      </c>
      <c r="Y32" s="11" t="str">
        <f>[28]Janeiro!$K$28</f>
        <v>*</v>
      </c>
      <c r="Z32" s="11" t="str">
        <f>[28]Janeiro!$K$29</f>
        <v>*</v>
      </c>
      <c r="AA32" s="11" t="str">
        <f>[28]Janeiro!$K$30</f>
        <v>*</v>
      </c>
      <c r="AB32" s="11" t="str">
        <f>[28]Janeiro!$K$31</f>
        <v>*</v>
      </c>
      <c r="AC32" s="11" t="str">
        <f>[28]Janeiro!$K$32</f>
        <v>*</v>
      </c>
      <c r="AD32" s="11" t="str">
        <f>[28]Janeiro!$K$33</f>
        <v>*</v>
      </c>
      <c r="AE32" s="11" t="str">
        <f>[28]Janeiro!$K$34</f>
        <v>*</v>
      </c>
      <c r="AF32" s="11" t="str">
        <f>[28]Janeiro!$K$35</f>
        <v>*</v>
      </c>
      <c r="AG32" s="15" t="s">
        <v>225</v>
      </c>
      <c r="AH32" s="16" t="s">
        <v>225</v>
      </c>
      <c r="AI32" s="67" t="s">
        <v>225</v>
      </c>
    </row>
    <row r="33" spans="1:38" s="5" customFormat="1" x14ac:dyDescent="0.2">
      <c r="A33" s="58" t="s">
        <v>12</v>
      </c>
      <c r="B33" s="11">
        <f>[29]Janeiro!$K$5</f>
        <v>4.6000000000000005</v>
      </c>
      <c r="C33" s="11">
        <f>[29]Janeiro!$K$6</f>
        <v>0</v>
      </c>
      <c r="D33" s="11">
        <f>[29]Janeiro!$K$7</f>
        <v>0</v>
      </c>
      <c r="E33" s="11">
        <f>[29]Janeiro!$K$8</f>
        <v>0</v>
      </c>
      <c r="F33" s="11">
        <f>[29]Janeiro!$K$9</f>
        <v>0</v>
      </c>
      <c r="G33" s="11">
        <f>[29]Janeiro!$K$10</f>
        <v>0</v>
      </c>
      <c r="H33" s="11">
        <f>[29]Janeiro!$K$11</f>
        <v>11.200000000000001</v>
      </c>
      <c r="I33" s="11">
        <f>[29]Janeiro!$K$12</f>
        <v>1.6</v>
      </c>
      <c r="J33" s="11">
        <f>[29]Janeiro!$K$13</f>
        <v>1</v>
      </c>
      <c r="K33" s="11">
        <f>[29]Janeiro!$K$14</f>
        <v>0</v>
      </c>
      <c r="L33" s="11">
        <f>[29]Janeiro!$K$15</f>
        <v>0</v>
      </c>
      <c r="M33" s="11">
        <f>[29]Janeiro!$K$16</f>
        <v>0.2</v>
      </c>
      <c r="N33" s="11">
        <f>[29]Janeiro!$K$17</f>
        <v>120.8</v>
      </c>
      <c r="O33" s="11">
        <f>[29]Janeiro!$K$18</f>
        <v>0</v>
      </c>
      <c r="P33" s="11">
        <f>[29]Janeiro!$K$19</f>
        <v>0</v>
      </c>
      <c r="Q33" s="11">
        <f>[29]Janeiro!$K$20</f>
        <v>0</v>
      </c>
      <c r="R33" s="11">
        <f>[29]Janeiro!$K$21</f>
        <v>0</v>
      </c>
      <c r="S33" s="11">
        <f>[29]Janeiro!$K$22</f>
        <v>0</v>
      </c>
      <c r="T33" s="11">
        <f>[29]Janeiro!$K$23</f>
        <v>0.4</v>
      </c>
      <c r="U33" s="11">
        <f>[29]Janeiro!$K$24</f>
        <v>0</v>
      </c>
      <c r="V33" s="11">
        <f>[29]Janeiro!$K$25</f>
        <v>0</v>
      </c>
      <c r="W33" s="11" t="str">
        <f>[29]Janeiro!$K$26</f>
        <v>*</v>
      </c>
      <c r="X33" s="11" t="str">
        <f>[29]Janeiro!$K$27</f>
        <v>*</v>
      </c>
      <c r="Y33" s="11" t="str">
        <f>[29]Janeiro!$K$28</f>
        <v>*</v>
      </c>
      <c r="Z33" s="11" t="str">
        <f>[29]Janeiro!$K$29</f>
        <v>*</v>
      </c>
      <c r="AA33" s="11">
        <f>[29]Janeiro!$K$30</f>
        <v>0</v>
      </c>
      <c r="AB33" s="11">
        <f>[29]Janeiro!$K$31</f>
        <v>0</v>
      </c>
      <c r="AC33" s="11">
        <f>[29]Janeiro!$K$32</f>
        <v>2.2000000000000002</v>
      </c>
      <c r="AD33" s="11">
        <f>[29]Janeiro!$K$33</f>
        <v>0</v>
      </c>
      <c r="AE33" s="11">
        <f>[29]Janeiro!$K$34</f>
        <v>18.8</v>
      </c>
      <c r="AF33" s="11">
        <f>[29]Janeiro!$K$35</f>
        <v>0.4</v>
      </c>
      <c r="AG33" s="15">
        <f t="shared" ref="AG33:AG34" si="37">SUM(B33:AF33)</f>
        <v>161.20000000000002</v>
      </c>
      <c r="AH33" s="16">
        <f t="shared" ref="AH33:AH34" si="38">MAX(B33:AF33)</f>
        <v>120.8</v>
      </c>
      <c r="AI33" s="67">
        <f t="shared" ref="AI33:AI34" si="39">COUNTIF(B33:AF33,"=0,0")</f>
        <v>17</v>
      </c>
      <c r="AL33" s="5" t="s">
        <v>46</v>
      </c>
    </row>
    <row r="34" spans="1:38" x14ac:dyDescent="0.2">
      <c r="A34" s="58" t="s">
        <v>13</v>
      </c>
      <c r="B34" s="11">
        <f>[30]Janeiro!$K$5</f>
        <v>2.6</v>
      </c>
      <c r="C34" s="11">
        <f>[30]Janeiro!$K$6</f>
        <v>0.2</v>
      </c>
      <c r="D34" s="11">
        <f>[30]Janeiro!$K$7</f>
        <v>0.2</v>
      </c>
      <c r="E34" s="11">
        <f>[30]Janeiro!$K$8</f>
        <v>0</v>
      </c>
      <c r="F34" s="11">
        <f>[30]Janeiro!$K$9</f>
        <v>0</v>
      </c>
      <c r="G34" s="11">
        <f>[30]Janeiro!$K$10</f>
        <v>0</v>
      </c>
      <c r="H34" s="11">
        <f>[30]Janeiro!$K$11</f>
        <v>13</v>
      </c>
      <c r="I34" s="11">
        <f>[30]Janeiro!$K$12</f>
        <v>27.199999999999996</v>
      </c>
      <c r="J34" s="11">
        <f>[30]Janeiro!$K$13</f>
        <v>0.2</v>
      </c>
      <c r="K34" s="11">
        <f>[30]Janeiro!$K$14</f>
        <v>0.2</v>
      </c>
      <c r="L34" s="11">
        <f>[30]Janeiro!$K$15</f>
        <v>0</v>
      </c>
      <c r="M34" s="11">
        <f>[30]Janeiro!$K$16</f>
        <v>0</v>
      </c>
      <c r="N34" s="11">
        <f>[30]Janeiro!$K$17</f>
        <v>3</v>
      </c>
      <c r="O34" s="11">
        <f>[30]Janeiro!$K$18</f>
        <v>0</v>
      </c>
      <c r="P34" s="11">
        <f>[30]Janeiro!$K$19</f>
        <v>0</v>
      </c>
      <c r="Q34" s="11">
        <f>[30]Janeiro!$K$20</f>
        <v>0</v>
      </c>
      <c r="R34" s="11">
        <f>[30]Janeiro!$K$21</f>
        <v>0.4</v>
      </c>
      <c r="S34" s="11">
        <f>[30]Janeiro!$K$22</f>
        <v>7.6</v>
      </c>
      <c r="T34" s="11">
        <f>[30]Janeiro!$K$23</f>
        <v>0</v>
      </c>
      <c r="U34" s="11">
        <f>[30]Janeiro!$K$24</f>
        <v>25</v>
      </c>
      <c r="V34" s="11">
        <f>[30]Janeiro!$K$25</f>
        <v>1</v>
      </c>
      <c r="W34" s="11">
        <f>[30]Janeiro!$K$26</f>
        <v>10</v>
      </c>
      <c r="X34" s="11">
        <f>[30]Janeiro!$K$27</f>
        <v>0</v>
      </c>
      <c r="Y34" s="11">
        <f>[30]Janeiro!$K$28</f>
        <v>1.2</v>
      </c>
      <c r="Z34" s="11">
        <f>[30]Janeiro!$K$29</f>
        <v>0</v>
      </c>
      <c r="AA34" s="11">
        <f>[30]Janeiro!$K$30</f>
        <v>0</v>
      </c>
      <c r="AB34" s="11">
        <f>[30]Janeiro!$K$31</f>
        <v>0</v>
      </c>
      <c r="AC34" s="11">
        <f>[30]Janeiro!$K$32</f>
        <v>5.8</v>
      </c>
      <c r="AD34" s="11">
        <f>[30]Janeiro!$K$33</f>
        <v>1</v>
      </c>
      <c r="AE34" s="11">
        <f>[30]Janeiro!$K$34</f>
        <v>32.400000000000006</v>
      </c>
      <c r="AF34" s="11">
        <f>[30]Janeiro!$K$35</f>
        <v>0.60000000000000009</v>
      </c>
      <c r="AG34" s="15">
        <f t="shared" si="37"/>
        <v>131.6</v>
      </c>
      <c r="AH34" s="16">
        <f t="shared" si="38"/>
        <v>32.400000000000006</v>
      </c>
      <c r="AI34" s="67">
        <f t="shared" si="39"/>
        <v>13</v>
      </c>
    </row>
    <row r="35" spans="1:38" x14ac:dyDescent="0.2">
      <c r="A35" s="58" t="s">
        <v>172</v>
      </c>
      <c r="B35" s="11">
        <f>[31]Janeiro!$K$5</f>
        <v>0</v>
      </c>
      <c r="C35" s="11">
        <f>[31]Janeiro!$K$6</f>
        <v>0.4</v>
      </c>
      <c r="D35" s="11">
        <f>[31]Janeiro!$K$7</f>
        <v>0</v>
      </c>
      <c r="E35" s="11">
        <f>[31]Janeiro!$K$8</f>
        <v>25.599999999999998</v>
      </c>
      <c r="F35" s="11">
        <f>[31]Janeiro!$K$9</f>
        <v>0.8</v>
      </c>
      <c r="G35" s="11">
        <f>[31]Janeiro!$K$10</f>
        <v>0</v>
      </c>
      <c r="H35" s="11">
        <f>[31]Janeiro!$K$11</f>
        <v>42.4</v>
      </c>
      <c r="I35" s="11">
        <f>[31]Janeiro!$K$12</f>
        <v>1</v>
      </c>
      <c r="J35" s="11">
        <f>[31]Janeiro!$K$13</f>
        <v>0</v>
      </c>
      <c r="K35" s="11">
        <f>[31]Janeiro!$K$14</f>
        <v>0</v>
      </c>
      <c r="L35" s="11">
        <f>[31]Janeiro!$K$15</f>
        <v>0</v>
      </c>
      <c r="M35" s="11">
        <f>[31]Janeiro!$K$16</f>
        <v>15.999999999999996</v>
      </c>
      <c r="N35" s="11">
        <f>[31]Janeiro!$K$17</f>
        <v>33.800000000000004</v>
      </c>
      <c r="O35" s="11">
        <f>[31]Janeiro!$K$18</f>
        <v>12</v>
      </c>
      <c r="P35" s="11">
        <f>[31]Janeiro!$K$19</f>
        <v>0</v>
      </c>
      <c r="Q35" s="11">
        <f>[31]Janeiro!$K$20</f>
        <v>0</v>
      </c>
      <c r="R35" s="11">
        <f>[31]Janeiro!$K$21</f>
        <v>0</v>
      </c>
      <c r="S35" s="11">
        <f>[31]Janeiro!$K$22</f>
        <v>0</v>
      </c>
      <c r="T35" s="11">
        <f>[31]Janeiro!$K$23</f>
        <v>0</v>
      </c>
      <c r="U35" s="11">
        <f>[31]Janeiro!$K$24</f>
        <v>0</v>
      </c>
      <c r="V35" s="11">
        <f>[31]Janeiro!$K$25</f>
        <v>0</v>
      </c>
      <c r="W35" s="11">
        <f>[31]Janeiro!$K$26</f>
        <v>8.4</v>
      </c>
      <c r="X35" s="11">
        <f>[31]Janeiro!$K$27</f>
        <v>8.6</v>
      </c>
      <c r="Y35" s="11">
        <f>[31]Janeiro!$K$28</f>
        <v>0</v>
      </c>
      <c r="Z35" s="11">
        <f>[31]Janeiro!$K$29</f>
        <v>0</v>
      </c>
      <c r="AA35" s="11">
        <f>[31]Janeiro!$K$30</f>
        <v>0</v>
      </c>
      <c r="AB35" s="11">
        <f>[31]Janeiro!$K$31</f>
        <v>0</v>
      </c>
      <c r="AC35" s="11">
        <f>[31]Janeiro!$K$32</f>
        <v>0</v>
      </c>
      <c r="AD35" s="11">
        <f>[31]Janeiro!$K$33</f>
        <v>9.6</v>
      </c>
      <c r="AE35" s="11">
        <f>[31]Janeiro!$K$34</f>
        <v>8.6000000000000014</v>
      </c>
      <c r="AF35" s="11">
        <f>[31]Janeiro!$K$35</f>
        <v>0</v>
      </c>
      <c r="AG35" s="15">
        <f t="shared" ref="AG35" si="40">SUM(B35:AF35)</f>
        <v>167.2</v>
      </c>
      <c r="AH35" s="16">
        <f t="shared" ref="AH35" si="41">MAX(B35:AF35)</f>
        <v>42.4</v>
      </c>
      <c r="AI35" s="67">
        <f t="shared" ref="AI35" si="42">COUNTIF(B35:AF35,"=0,0")</f>
        <v>19</v>
      </c>
      <c r="AL35" s="12" t="s">
        <v>46</v>
      </c>
    </row>
    <row r="36" spans="1:38" x14ac:dyDescent="0.2">
      <c r="A36" s="58" t="s">
        <v>143</v>
      </c>
      <c r="B36" s="11" t="str">
        <f>[32]Janeiro!$K$5</f>
        <v>*</v>
      </c>
      <c r="C36" s="11" t="str">
        <f>[32]Janeiro!$K$6</f>
        <v>*</v>
      </c>
      <c r="D36" s="11" t="str">
        <f>[32]Janeiro!$K$7</f>
        <v>*</v>
      </c>
      <c r="E36" s="11" t="str">
        <f>[32]Janeiro!$K$8</f>
        <v>*</v>
      </c>
      <c r="F36" s="11" t="str">
        <f>[32]Janeiro!$K$9</f>
        <v>*</v>
      </c>
      <c r="G36" s="11" t="str">
        <f>[32]Janeiro!$K$10</f>
        <v>*</v>
      </c>
      <c r="H36" s="11" t="str">
        <f>[32]Janeiro!$K$11</f>
        <v>*</v>
      </c>
      <c r="I36" s="11" t="str">
        <f>[32]Janeiro!$K$12</f>
        <v>*</v>
      </c>
      <c r="J36" s="11" t="str">
        <f>[32]Janeiro!$K$13</f>
        <v>*</v>
      </c>
      <c r="K36" s="11" t="str">
        <f>[32]Janeiro!$K$14</f>
        <v>*</v>
      </c>
      <c r="L36" s="11" t="str">
        <f>[32]Janeiro!$K$15</f>
        <v>*</v>
      </c>
      <c r="M36" s="11" t="str">
        <f>[32]Janeiro!$K$16</f>
        <v>*</v>
      </c>
      <c r="N36" s="11" t="str">
        <f>[32]Janeiro!$K$17</f>
        <v>*</v>
      </c>
      <c r="O36" s="11" t="str">
        <f>[32]Janeiro!$K$18</f>
        <v>*</v>
      </c>
      <c r="P36" s="11" t="str">
        <f>[32]Janeiro!$K$19</f>
        <v>*</v>
      </c>
      <c r="Q36" s="11" t="str">
        <f>[32]Janeiro!$K$20</f>
        <v>*</v>
      </c>
      <c r="R36" s="11" t="str">
        <f>[32]Janeiro!$K$21</f>
        <v>*</v>
      </c>
      <c r="S36" s="11" t="str">
        <f>[32]Janeiro!$K$22</f>
        <v>*</v>
      </c>
      <c r="T36" s="11" t="str">
        <f>[32]Janeiro!$K$23</f>
        <v>*</v>
      </c>
      <c r="U36" s="11" t="str">
        <f>[32]Janeiro!$K$24</f>
        <v>*</v>
      </c>
      <c r="V36" s="11" t="str">
        <f>[32]Janeiro!$K$25</f>
        <v>*</v>
      </c>
      <c r="W36" s="11" t="str">
        <f>[32]Janeiro!$K$26</f>
        <v>*</v>
      </c>
      <c r="X36" s="11" t="str">
        <f>[32]Janeiro!$K$27</f>
        <v>*</v>
      </c>
      <c r="Y36" s="11" t="str">
        <f>[32]Janeiro!$K$28</f>
        <v>*</v>
      </c>
      <c r="Z36" s="11" t="str">
        <f>[32]Janeiro!$K$29</f>
        <v>*</v>
      </c>
      <c r="AA36" s="11" t="str">
        <f>[32]Janeiro!$K$30</f>
        <v>*</v>
      </c>
      <c r="AB36" s="11" t="str">
        <f>[32]Janeiro!$K$31</f>
        <v>*</v>
      </c>
      <c r="AC36" s="11" t="str">
        <f>[32]Janeiro!$K$32</f>
        <v>*</v>
      </c>
      <c r="AD36" s="11" t="str">
        <f>[32]Janeiro!$K$33</f>
        <v>*</v>
      </c>
      <c r="AE36" s="11" t="str">
        <f>[32]Janeiro!$K$34</f>
        <v>*</v>
      </c>
      <c r="AF36" s="11" t="str">
        <f>[32]Janeiro!$K$35</f>
        <v>*</v>
      </c>
      <c r="AG36" s="15" t="s">
        <v>225</v>
      </c>
      <c r="AH36" s="16" t="s">
        <v>225</v>
      </c>
      <c r="AI36" s="67" t="s">
        <v>225</v>
      </c>
    </row>
    <row r="37" spans="1:38" x14ac:dyDescent="0.2">
      <c r="A37" s="58" t="s">
        <v>14</v>
      </c>
      <c r="B37" s="11">
        <f>[33]Janeiro!$K$5</f>
        <v>0</v>
      </c>
      <c r="C37" s="11">
        <f>[33]Janeiro!$K$6</f>
        <v>8.4</v>
      </c>
      <c r="D37" s="11">
        <f>[33]Janeiro!$K$7</f>
        <v>0.4</v>
      </c>
      <c r="E37" s="11">
        <f>[33]Janeiro!$K$8</f>
        <v>0.2</v>
      </c>
      <c r="F37" s="11">
        <f>[33]Janeiro!$K$9</f>
        <v>0.8</v>
      </c>
      <c r="G37" s="11">
        <f>[33]Janeiro!$K$10</f>
        <v>6.3999999999999995</v>
      </c>
      <c r="H37" s="11">
        <f>[33]Janeiro!$K$11</f>
        <v>8.1999999999999993</v>
      </c>
      <c r="I37" s="11">
        <f>[33]Janeiro!$K$12</f>
        <v>23.2</v>
      </c>
      <c r="J37" s="11">
        <f>[33]Janeiro!$K$13</f>
        <v>9.4</v>
      </c>
      <c r="K37" s="11">
        <f>[33]Janeiro!$K$14</f>
        <v>0</v>
      </c>
      <c r="L37" s="11">
        <f>[33]Janeiro!$K$15</f>
        <v>0</v>
      </c>
      <c r="M37" s="11">
        <f>[33]Janeiro!$K$16</f>
        <v>0</v>
      </c>
      <c r="N37" s="11">
        <f>[33]Janeiro!$K$17</f>
        <v>34.4</v>
      </c>
      <c r="O37" s="11">
        <f>[33]Janeiro!$K$18</f>
        <v>0</v>
      </c>
      <c r="P37" s="11">
        <f>[33]Janeiro!$K$19</f>
        <v>0</v>
      </c>
      <c r="Q37" s="11">
        <f>[33]Janeiro!$K$20</f>
        <v>0</v>
      </c>
      <c r="R37" s="11">
        <f>[33]Janeiro!$K$21</f>
        <v>43.2</v>
      </c>
      <c r="S37" s="11">
        <f>[33]Janeiro!$K$22</f>
        <v>2.4</v>
      </c>
      <c r="T37" s="11">
        <f>[33]Janeiro!$K$23</f>
        <v>8.4</v>
      </c>
      <c r="U37" s="11">
        <f>[33]Janeiro!$K$24</f>
        <v>17.2</v>
      </c>
      <c r="V37" s="11">
        <f>[33]Janeiro!$K$25</f>
        <v>0</v>
      </c>
      <c r="W37" s="11">
        <f>[33]Janeiro!$K$26</f>
        <v>1.8</v>
      </c>
      <c r="X37" s="11">
        <f>[33]Janeiro!$K$27</f>
        <v>4.6000000000000005</v>
      </c>
      <c r="Y37" s="11">
        <f>[33]Janeiro!$K$28</f>
        <v>0</v>
      </c>
      <c r="Z37" s="11">
        <f>[33]Janeiro!$K$29</f>
        <v>0</v>
      </c>
      <c r="AA37" s="11">
        <f>[33]Janeiro!$K$30</f>
        <v>0.2</v>
      </c>
      <c r="AB37" s="11">
        <f>[33]Janeiro!$K$31</f>
        <v>0</v>
      </c>
      <c r="AC37" s="11">
        <f>[33]Janeiro!$K$32</f>
        <v>0</v>
      </c>
      <c r="AD37" s="11">
        <f>[33]Janeiro!$K$33</f>
        <v>14.8</v>
      </c>
      <c r="AE37" s="11">
        <f>[33]Janeiro!$K$34</f>
        <v>9.1999999999999993</v>
      </c>
      <c r="AF37" s="11">
        <f>[33]Janeiro!$K$35</f>
        <v>34.800000000000011</v>
      </c>
      <c r="AG37" s="15">
        <f t="shared" ref="AG37" si="43">SUM(B37:AF37)</f>
        <v>228</v>
      </c>
      <c r="AH37" s="16">
        <f t="shared" ref="AH37" si="44">MAX(B37:AF37)</f>
        <v>43.2</v>
      </c>
      <c r="AI37" s="67">
        <f t="shared" ref="AI37" si="45">COUNTIF(B37:AF37,"=0,0")</f>
        <v>12</v>
      </c>
    </row>
    <row r="38" spans="1:38" x14ac:dyDescent="0.2">
      <c r="A38" s="58" t="s">
        <v>173</v>
      </c>
      <c r="B38" s="11">
        <f>[34]Janeiro!$K$5</f>
        <v>0</v>
      </c>
      <c r="C38" s="11">
        <f>[34]Janeiro!$K$6</f>
        <v>0</v>
      </c>
      <c r="D38" s="11">
        <f>[34]Janeiro!$K$7</f>
        <v>0</v>
      </c>
      <c r="E38" s="11">
        <f>[34]Janeiro!$K$8</f>
        <v>0</v>
      </c>
      <c r="F38" s="11">
        <f>[34]Janeiro!$K$9</f>
        <v>0</v>
      </c>
      <c r="G38" s="11">
        <f>[34]Janeiro!$K$10</f>
        <v>3.8000000000000003</v>
      </c>
      <c r="H38" s="11">
        <f>[34]Janeiro!$K$11</f>
        <v>3.6</v>
      </c>
      <c r="I38" s="11">
        <f>[34]Janeiro!$K$12</f>
        <v>2.8</v>
      </c>
      <c r="J38" s="11">
        <f>[34]Janeiro!$K$13</f>
        <v>2.4</v>
      </c>
      <c r="K38" s="11">
        <f>[34]Janeiro!$K$14</f>
        <v>0.2</v>
      </c>
      <c r="L38" s="11">
        <f>[34]Janeiro!$K$15</f>
        <v>34</v>
      </c>
      <c r="M38" s="11">
        <f>[34]Janeiro!$K$16</f>
        <v>11.6</v>
      </c>
      <c r="N38" s="11">
        <f>[34]Janeiro!$K$17</f>
        <v>18.8</v>
      </c>
      <c r="O38" s="11">
        <f>[34]Janeiro!$K$18</f>
        <v>0</v>
      </c>
      <c r="P38" s="11">
        <f>[34]Janeiro!$K$19</f>
        <v>0</v>
      </c>
      <c r="Q38" s="11">
        <f>[34]Janeiro!$K$20</f>
        <v>0</v>
      </c>
      <c r="R38" s="11">
        <f>[34]Janeiro!$K$21</f>
        <v>29.4</v>
      </c>
      <c r="S38" s="11">
        <f>[34]Janeiro!$K$22</f>
        <v>0</v>
      </c>
      <c r="T38" s="11">
        <f>[34]Janeiro!$K$23</f>
        <v>0.2</v>
      </c>
      <c r="U38" s="11">
        <f>[34]Janeiro!$K$24</f>
        <v>0.2</v>
      </c>
      <c r="V38" s="11">
        <f>[34]Janeiro!$K$25</f>
        <v>84</v>
      </c>
      <c r="W38" s="11">
        <f>[34]Janeiro!$K$26</f>
        <v>61</v>
      </c>
      <c r="X38" s="11">
        <f>[34]Janeiro!$K$27</f>
        <v>0.2</v>
      </c>
      <c r="Y38" s="11">
        <f>[34]Janeiro!$K$28</f>
        <v>2.8</v>
      </c>
      <c r="Z38" s="11">
        <f>[34]Janeiro!$K$29</f>
        <v>0.2</v>
      </c>
      <c r="AA38" s="11">
        <f>[34]Janeiro!$K$30</f>
        <v>0</v>
      </c>
      <c r="AB38" s="11">
        <f>[34]Janeiro!$K$31</f>
        <v>0</v>
      </c>
      <c r="AC38" s="11">
        <f>[34]Janeiro!$K$32</f>
        <v>0</v>
      </c>
      <c r="AD38" s="11">
        <f>[34]Janeiro!$K$33</f>
        <v>9.8000000000000007</v>
      </c>
      <c r="AE38" s="11">
        <f>[34]Janeiro!$K$34</f>
        <v>9.1999999999999993</v>
      </c>
      <c r="AF38" s="11">
        <f>[34]Janeiro!$K$35</f>
        <v>3.8000000000000003</v>
      </c>
      <c r="AG38" s="15">
        <f t="shared" ref="AG38" si="46">SUM(B38:AF38)</f>
        <v>278</v>
      </c>
      <c r="AH38" s="16">
        <f t="shared" ref="AH38" si="47">MAX(B38:AF38)</f>
        <v>84</v>
      </c>
      <c r="AI38" s="67">
        <f t="shared" ref="AI38" si="48">COUNTIF(B38:AF38,"=0,0")</f>
        <v>12</v>
      </c>
      <c r="AK38" s="12" t="s">
        <v>46</v>
      </c>
    </row>
    <row r="39" spans="1:38" x14ac:dyDescent="0.2">
      <c r="A39" s="58" t="s">
        <v>15</v>
      </c>
      <c r="B39" s="11">
        <f>[35]Janeiro!$K$5</f>
        <v>0.2</v>
      </c>
      <c r="C39" s="11">
        <f>[35]Janeiro!$K$6</f>
        <v>0</v>
      </c>
      <c r="D39" s="11">
        <f>[35]Janeiro!$K$7</f>
        <v>0.2</v>
      </c>
      <c r="E39" s="11">
        <f>[35]Janeiro!$K$8</f>
        <v>23.4</v>
      </c>
      <c r="F39" s="11">
        <f>[35]Janeiro!$K$9</f>
        <v>0.2</v>
      </c>
      <c r="G39" s="11">
        <f>[35]Janeiro!$K$10</f>
        <v>0</v>
      </c>
      <c r="H39" s="11">
        <f>[35]Janeiro!$K$11</f>
        <v>59.800000000000004</v>
      </c>
      <c r="I39" s="11">
        <f>[35]Janeiro!$K$12</f>
        <v>0</v>
      </c>
      <c r="J39" s="11">
        <f>[35]Janeiro!$K$13</f>
        <v>2</v>
      </c>
      <c r="K39" s="11">
        <f>[35]Janeiro!$K$14</f>
        <v>0</v>
      </c>
      <c r="L39" s="11">
        <f>[35]Janeiro!$K$15</f>
        <v>3.4</v>
      </c>
      <c r="M39" s="11">
        <f>[35]Janeiro!$K$16</f>
        <v>3.2</v>
      </c>
      <c r="N39" s="11">
        <f>[35]Janeiro!$K$17</f>
        <v>0</v>
      </c>
      <c r="O39" s="11">
        <f>[35]Janeiro!$K$18</f>
        <v>0.2</v>
      </c>
      <c r="P39" s="11">
        <f>[35]Janeiro!$K$19</f>
        <v>0</v>
      </c>
      <c r="Q39" s="11">
        <f>[35]Janeiro!$K$20</f>
        <v>1.4</v>
      </c>
      <c r="R39" s="11">
        <f>[35]Janeiro!$K$21</f>
        <v>0</v>
      </c>
      <c r="S39" s="11">
        <f>[35]Janeiro!$K$22</f>
        <v>0</v>
      </c>
      <c r="T39" s="11">
        <f>[35]Janeiro!$K$23</f>
        <v>0</v>
      </c>
      <c r="U39" s="11">
        <f>[35]Janeiro!$K$24</f>
        <v>0</v>
      </c>
      <c r="V39" s="11">
        <f>[35]Janeiro!$K$25</f>
        <v>0</v>
      </c>
      <c r="W39" s="11">
        <f>[35]Janeiro!$K$26</f>
        <v>71.199999999999974</v>
      </c>
      <c r="X39" s="11">
        <f>[35]Janeiro!$K$27</f>
        <v>1.2</v>
      </c>
      <c r="Y39" s="11">
        <f>[35]Janeiro!$K$28</f>
        <v>0.8</v>
      </c>
      <c r="Z39" s="11">
        <f>[35]Janeiro!$K$29</f>
        <v>0</v>
      </c>
      <c r="AA39" s="11">
        <f>[35]Janeiro!$K$30</f>
        <v>0</v>
      </c>
      <c r="AB39" s="11">
        <f>[35]Janeiro!$K$31</f>
        <v>4.4000000000000004</v>
      </c>
      <c r="AC39" s="11">
        <f>[35]Janeiro!$K$32</f>
        <v>0.2</v>
      </c>
      <c r="AD39" s="11">
        <f>[35]Janeiro!$K$33</f>
        <v>2.2000000000000002</v>
      </c>
      <c r="AE39" s="11">
        <f>[35]Janeiro!$K$34</f>
        <v>18.599999999999994</v>
      </c>
      <c r="AF39" s="11">
        <f>[35]Janeiro!$K$35</f>
        <v>0</v>
      </c>
      <c r="AG39" s="15">
        <f t="shared" ref="AG39:AG40" si="49">SUM(B39:AF39)</f>
        <v>192.59999999999997</v>
      </c>
      <c r="AH39" s="16">
        <f t="shared" ref="AH39:AH41" si="50">MAX(B39:AF39)</f>
        <v>71.199999999999974</v>
      </c>
      <c r="AI39" s="67">
        <f t="shared" ref="AI39:AI41" si="51">COUNTIF(B39:AF39,"=0,0")</f>
        <v>14</v>
      </c>
      <c r="AJ39" s="12" t="s">
        <v>46</v>
      </c>
    </row>
    <row r="40" spans="1:38" x14ac:dyDescent="0.2">
      <c r="A40" s="58" t="s">
        <v>16</v>
      </c>
      <c r="B40" s="11" t="str">
        <f>[36]Janeiro!$K$5</f>
        <v>*</v>
      </c>
      <c r="C40" s="11" t="str">
        <f>[36]Janeiro!$K$6</f>
        <v>*</v>
      </c>
      <c r="D40" s="11">
        <f>[36]Janeiro!$K$7</f>
        <v>0</v>
      </c>
      <c r="E40" s="11">
        <f>[36]Janeiro!$K$8</f>
        <v>0</v>
      </c>
      <c r="F40" s="11">
        <f>[36]Janeiro!$K$9</f>
        <v>0</v>
      </c>
      <c r="G40" s="11">
        <f>[36]Janeiro!$K$10</f>
        <v>0</v>
      </c>
      <c r="H40" s="11">
        <f>[36]Janeiro!$K$11</f>
        <v>0</v>
      </c>
      <c r="I40" s="11" t="str">
        <f>[36]Janeiro!$K$12</f>
        <v>*</v>
      </c>
      <c r="J40" s="11" t="str">
        <f>[36]Janeiro!$K$13</f>
        <v>*</v>
      </c>
      <c r="K40" s="11">
        <f>[36]Janeiro!$K$14</f>
        <v>0</v>
      </c>
      <c r="L40" s="11">
        <f>[36]Janeiro!$K$15</f>
        <v>0</v>
      </c>
      <c r="M40" s="11">
        <f>[36]Janeiro!$K$16</f>
        <v>0</v>
      </c>
      <c r="N40" s="11">
        <f>[36]Janeiro!$K$17</f>
        <v>2.8000000000000003</v>
      </c>
      <c r="O40" s="11">
        <f>[36]Janeiro!$K$18</f>
        <v>0.4</v>
      </c>
      <c r="P40" s="11">
        <f>[36]Janeiro!$K$19</f>
        <v>0</v>
      </c>
      <c r="Q40" s="11">
        <f>[36]Janeiro!$K$20</f>
        <v>0</v>
      </c>
      <c r="R40" s="11">
        <f>[36]Janeiro!$K$21</f>
        <v>0.8</v>
      </c>
      <c r="S40" s="11">
        <f>[36]Janeiro!$K$22</f>
        <v>0</v>
      </c>
      <c r="T40" s="11" t="str">
        <f>[36]Janeiro!$K$23</f>
        <v>*</v>
      </c>
      <c r="U40" s="11" t="str">
        <f>[36]Janeiro!$K$24</f>
        <v>*</v>
      </c>
      <c r="V40" s="11" t="str">
        <f>[36]Janeiro!$K$25</f>
        <v>*</v>
      </c>
      <c r="W40" s="11">
        <f>[36]Janeiro!$K$26</f>
        <v>0.8</v>
      </c>
      <c r="X40" s="11">
        <f>[36]Janeiro!$K$27</f>
        <v>0.2</v>
      </c>
      <c r="Y40" s="11">
        <f>[36]Janeiro!$K$28</f>
        <v>0.2</v>
      </c>
      <c r="Z40" s="11">
        <f>[36]Janeiro!$K$29</f>
        <v>0</v>
      </c>
      <c r="AA40" s="11">
        <f>[36]Janeiro!$K$30</f>
        <v>0</v>
      </c>
      <c r="AB40" s="11">
        <f>[36]Janeiro!$K$31</f>
        <v>0</v>
      </c>
      <c r="AC40" s="11">
        <f>[36]Janeiro!$K$32</f>
        <v>0.2</v>
      </c>
      <c r="AD40" s="11">
        <f>[36]Janeiro!$K$33</f>
        <v>0</v>
      </c>
      <c r="AE40" s="11" t="str">
        <f>[36]Janeiro!$K$34</f>
        <v>*</v>
      </c>
      <c r="AF40" s="11" t="str">
        <f>[36]Janeiro!$K$35</f>
        <v>*</v>
      </c>
      <c r="AG40" s="15">
        <f t="shared" si="49"/>
        <v>5.4</v>
      </c>
      <c r="AH40" s="16">
        <f t="shared" si="50"/>
        <v>2.8000000000000003</v>
      </c>
      <c r="AI40" s="67">
        <f t="shared" si="51"/>
        <v>15</v>
      </c>
      <c r="AK40" s="12" t="s">
        <v>46</v>
      </c>
    </row>
    <row r="41" spans="1:38" x14ac:dyDescent="0.2">
      <c r="A41" s="58" t="s">
        <v>174</v>
      </c>
      <c r="B41" s="11">
        <f>[37]Janeiro!$K$5</f>
        <v>30.599999999999998</v>
      </c>
      <c r="C41" s="11">
        <f>[37]Janeiro!$K$6</f>
        <v>6.1999999999999993</v>
      </c>
      <c r="D41" s="11">
        <f>[37]Janeiro!$K$7</f>
        <v>4.2</v>
      </c>
      <c r="E41" s="11">
        <f>[37]Janeiro!$K$8</f>
        <v>1</v>
      </c>
      <c r="F41" s="11">
        <f>[37]Janeiro!$K$9</f>
        <v>0</v>
      </c>
      <c r="G41" s="11">
        <f>[37]Janeiro!$K$10</f>
        <v>0.2</v>
      </c>
      <c r="H41" s="11">
        <f>[37]Janeiro!$K$11</f>
        <v>8.4</v>
      </c>
      <c r="I41" s="11">
        <f>[37]Janeiro!$K$12</f>
        <v>2.8000000000000003</v>
      </c>
      <c r="J41" s="11">
        <f>[37]Janeiro!$K$13</f>
        <v>0.8</v>
      </c>
      <c r="K41" s="11">
        <f>[37]Janeiro!$K$14</f>
        <v>0</v>
      </c>
      <c r="L41" s="11">
        <f>[37]Janeiro!$K$15</f>
        <v>6.6</v>
      </c>
      <c r="M41" s="11">
        <f>[37]Janeiro!$K$16</f>
        <v>0.2</v>
      </c>
      <c r="N41" s="11">
        <f>[37]Janeiro!$K$17</f>
        <v>37.6</v>
      </c>
      <c r="O41" s="11">
        <f>[37]Janeiro!$K$18</f>
        <v>0</v>
      </c>
      <c r="P41" s="11">
        <f>[37]Janeiro!$K$19</f>
        <v>0</v>
      </c>
      <c r="Q41" s="11">
        <f>[37]Janeiro!$K$20</f>
        <v>2.8000000000000003</v>
      </c>
      <c r="R41" s="11">
        <f>[37]Janeiro!$K$21</f>
        <v>32.400000000000006</v>
      </c>
      <c r="S41" s="11">
        <f>[37]Janeiro!$K$22</f>
        <v>1</v>
      </c>
      <c r="T41" s="11">
        <f>[37]Janeiro!$K$23</f>
        <v>0</v>
      </c>
      <c r="U41" s="11">
        <f>[37]Janeiro!$K$24</f>
        <v>0</v>
      </c>
      <c r="V41" s="11">
        <f>[37]Janeiro!$K$25</f>
        <v>0</v>
      </c>
      <c r="W41" s="11">
        <f>[37]Janeiro!$K$26</f>
        <v>17.8</v>
      </c>
      <c r="X41" s="11">
        <f>[37]Janeiro!$K$27</f>
        <v>26.6</v>
      </c>
      <c r="Y41" s="11">
        <f>[37]Janeiro!$K$28</f>
        <v>4.6000000000000005</v>
      </c>
      <c r="Z41" s="11">
        <f>[37]Janeiro!$K$29</f>
        <v>0</v>
      </c>
      <c r="AA41" s="11">
        <f>[37]Janeiro!$K$30</f>
        <v>0</v>
      </c>
      <c r="AB41" s="11">
        <f>[37]Janeiro!$K$31</f>
        <v>0.4</v>
      </c>
      <c r="AC41" s="11">
        <f>[37]Janeiro!$K$32</f>
        <v>0.2</v>
      </c>
      <c r="AD41" s="11">
        <f>[37]Janeiro!$K$33</f>
        <v>0</v>
      </c>
      <c r="AE41" s="11">
        <f>[37]Janeiro!$K$34</f>
        <v>1.4</v>
      </c>
      <c r="AF41" s="11">
        <f>[37]Janeiro!$K$35</f>
        <v>0.4</v>
      </c>
      <c r="AG41" s="15">
        <f t="shared" ref="AG41" si="52">SUM(B41:AF41)</f>
        <v>186.20000000000002</v>
      </c>
      <c r="AH41" s="16">
        <f t="shared" si="50"/>
        <v>37.6</v>
      </c>
      <c r="AI41" s="67">
        <f t="shared" si="51"/>
        <v>10</v>
      </c>
    </row>
    <row r="42" spans="1:38" x14ac:dyDescent="0.2">
      <c r="A42" s="58" t="s">
        <v>17</v>
      </c>
      <c r="B42" s="11">
        <f>[38]Janeiro!$K$5</f>
        <v>0.4</v>
      </c>
      <c r="C42" s="11">
        <f>[38]Janeiro!$K$6</f>
        <v>0</v>
      </c>
      <c r="D42" s="11">
        <f>[38]Janeiro!$K$7</f>
        <v>0</v>
      </c>
      <c r="E42" s="11">
        <f>[38]Janeiro!$K$8</f>
        <v>0</v>
      </c>
      <c r="F42" s="11">
        <f>[38]Janeiro!$K$9</f>
        <v>0</v>
      </c>
      <c r="G42" s="11">
        <f>[38]Janeiro!$K$10</f>
        <v>0</v>
      </c>
      <c r="H42" s="11">
        <f>[38]Janeiro!$K$11</f>
        <v>18.400000000000002</v>
      </c>
      <c r="I42" s="11">
        <f>[38]Janeiro!$K$12</f>
        <v>3.8000000000000003</v>
      </c>
      <c r="J42" s="11">
        <f>[38]Janeiro!$K$13</f>
        <v>0</v>
      </c>
      <c r="K42" s="11">
        <f>[38]Janeiro!$K$14</f>
        <v>0</v>
      </c>
      <c r="L42" s="11">
        <f>[38]Janeiro!$K$15</f>
        <v>0</v>
      </c>
      <c r="M42" s="11">
        <f>[38]Janeiro!$K$16</f>
        <v>5.1999999999999993</v>
      </c>
      <c r="N42" s="11">
        <f>[38]Janeiro!$K$17</f>
        <v>26.999999999999996</v>
      </c>
      <c r="O42" s="11">
        <f>[38]Janeiro!$K$18</f>
        <v>0.2</v>
      </c>
      <c r="P42" s="11">
        <f>[38]Janeiro!$K$19</f>
        <v>4</v>
      </c>
      <c r="Q42" s="11">
        <f>[38]Janeiro!$K$20</f>
        <v>0</v>
      </c>
      <c r="R42" s="11">
        <f>[38]Janeiro!$K$21</f>
        <v>0</v>
      </c>
      <c r="S42" s="11">
        <f>[38]Janeiro!$K$22</f>
        <v>0</v>
      </c>
      <c r="T42" s="11">
        <f>[38]Janeiro!$K$23</f>
        <v>0</v>
      </c>
      <c r="U42" s="11">
        <f>[38]Janeiro!$K$24</f>
        <v>0</v>
      </c>
      <c r="V42" s="11">
        <f>[38]Janeiro!$K$25</f>
        <v>0</v>
      </c>
      <c r="W42" s="11">
        <f>[38]Janeiro!$K$26</f>
        <v>15.8</v>
      </c>
      <c r="X42" s="11">
        <f>[38]Janeiro!$K$27</f>
        <v>1.2</v>
      </c>
      <c r="Y42" s="11">
        <f>[38]Janeiro!$K$28</f>
        <v>0</v>
      </c>
      <c r="Z42" s="11">
        <f>[38]Janeiro!$K$29</f>
        <v>0</v>
      </c>
      <c r="AA42" s="11">
        <f>[38]Janeiro!$K$30</f>
        <v>0</v>
      </c>
      <c r="AB42" s="11">
        <f>[38]Janeiro!$K$31</f>
        <v>0</v>
      </c>
      <c r="AC42" s="11">
        <f>[38]Janeiro!$K$32</f>
        <v>0</v>
      </c>
      <c r="AD42" s="11">
        <f>[38]Janeiro!$K$33</f>
        <v>6.2</v>
      </c>
      <c r="AE42" s="11">
        <f>[38]Janeiro!$K$34</f>
        <v>6.6000000000000014</v>
      </c>
      <c r="AF42" s="11">
        <f>[38]Janeiro!$K$35</f>
        <v>1.9999999999999998</v>
      </c>
      <c r="AG42" s="15">
        <f t="shared" ref="AG42" si="53">SUM(B42:AF42)</f>
        <v>90.800000000000011</v>
      </c>
      <c r="AH42" s="16">
        <f t="shared" ref="AH42:AH43" si="54">MAX(B42:AF42)</f>
        <v>26.999999999999996</v>
      </c>
      <c r="AI42" s="67">
        <f t="shared" ref="AI42:AI43" si="55">COUNTIF(B42:AF42,"=0,0")</f>
        <v>19</v>
      </c>
    </row>
    <row r="43" spans="1:38" x14ac:dyDescent="0.2">
      <c r="A43" s="58" t="s">
        <v>156</v>
      </c>
      <c r="B43" s="11">
        <f>[39]Janeiro!$K$5</f>
        <v>0</v>
      </c>
      <c r="C43" s="11">
        <f>[39]Janeiro!$K$6</f>
        <v>0.4</v>
      </c>
      <c r="D43" s="11">
        <f>[39]Janeiro!$K$7</f>
        <v>0</v>
      </c>
      <c r="E43" s="11">
        <f>[39]Janeiro!$K$8</f>
        <v>26.8</v>
      </c>
      <c r="F43" s="11">
        <f>[39]Janeiro!$K$9</f>
        <v>1.8</v>
      </c>
      <c r="G43" s="11">
        <f>[39]Janeiro!$K$10</f>
        <v>0.6</v>
      </c>
      <c r="H43" s="11">
        <f>[39]Janeiro!$K$11</f>
        <v>13</v>
      </c>
      <c r="I43" s="11">
        <f>[39]Janeiro!$K$12</f>
        <v>2.2000000000000002</v>
      </c>
      <c r="J43" s="11">
        <f>[39]Janeiro!$K$13</f>
        <v>0.4</v>
      </c>
      <c r="K43" s="11">
        <f>[39]Janeiro!$K$14</f>
        <v>1.2</v>
      </c>
      <c r="L43" s="11">
        <f>[39]Janeiro!$K$15</f>
        <v>0</v>
      </c>
      <c r="M43" s="11">
        <f>[39]Janeiro!$K$16</f>
        <v>27.8</v>
      </c>
      <c r="N43" s="11">
        <f>[39]Janeiro!$K$17</f>
        <v>6.2000000000000011</v>
      </c>
      <c r="O43" s="11">
        <f>[39]Janeiro!$K$18</f>
        <v>4.5999999999999996</v>
      </c>
      <c r="P43" s="11">
        <f>[39]Janeiro!$K$19</f>
        <v>0</v>
      </c>
      <c r="Q43" s="11">
        <f>[39]Janeiro!$K$20</f>
        <v>0</v>
      </c>
      <c r="R43" s="11">
        <f>[39]Janeiro!$K$21</f>
        <v>0</v>
      </c>
      <c r="S43" s="11">
        <f>[39]Janeiro!$K$22</f>
        <v>0</v>
      </c>
      <c r="T43" s="11">
        <f>[39]Janeiro!$K$23</f>
        <v>0</v>
      </c>
      <c r="U43" s="11">
        <f>[39]Janeiro!$K$24</f>
        <v>0</v>
      </c>
      <c r="V43" s="11">
        <f>[39]Janeiro!$K$25</f>
        <v>0</v>
      </c>
      <c r="W43" s="11">
        <f>[39]Janeiro!$K$26</f>
        <v>0</v>
      </c>
      <c r="X43" s="11">
        <f>[39]Janeiro!$K$27</f>
        <v>31.2</v>
      </c>
      <c r="Y43" s="11">
        <f>[39]Janeiro!$K$28</f>
        <v>0</v>
      </c>
      <c r="Z43" s="11">
        <f>[39]Janeiro!$K$29</f>
        <v>0</v>
      </c>
      <c r="AA43" s="11">
        <f>[39]Janeiro!$K$30</f>
        <v>0</v>
      </c>
      <c r="AB43" s="11">
        <f>[39]Janeiro!$K$31</f>
        <v>0</v>
      </c>
      <c r="AC43" s="11">
        <f>[39]Janeiro!$K$32</f>
        <v>0</v>
      </c>
      <c r="AD43" s="11">
        <f>[39]Janeiro!$K$33</f>
        <v>2.8000000000000003</v>
      </c>
      <c r="AE43" s="11">
        <f>[39]Janeiro!$K$34</f>
        <v>0</v>
      </c>
      <c r="AF43" s="11">
        <f>[39]Janeiro!$K$35</f>
        <v>0</v>
      </c>
      <c r="AG43" s="15">
        <f t="shared" ref="AG43" si="56">SUM(B43:AF43)</f>
        <v>119</v>
      </c>
      <c r="AH43" s="16">
        <f t="shared" si="54"/>
        <v>31.2</v>
      </c>
      <c r="AI43" s="67">
        <f t="shared" si="55"/>
        <v>18</v>
      </c>
      <c r="AK43" s="12" t="s">
        <v>46</v>
      </c>
    </row>
    <row r="44" spans="1:38" x14ac:dyDescent="0.2">
      <c r="A44" s="58" t="s">
        <v>18</v>
      </c>
      <c r="B44" s="11">
        <f>[40]Janeiro!$K$5</f>
        <v>0.4</v>
      </c>
      <c r="C44" s="11">
        <f>[40]Janeiro!$K$6</f>
        <v>0.8</v>
      </c>
      <c r="D44" s="11">
        <f>[40]Janeiro!$K$7</f>
        <v>0.8</v>
      </c>
      <c r="E44" s="11">
        <f>[40]Janeiro!$K$8</f>
        <v>0.4</v>
      </c>
      <c r="F44" s="11">
        <f>[40]Janeiro!$K$9</f>
        <v>0.2</v>
      </c>
      <c r="G44" s="11">
        <f>[40]Janeiro!$K$10</f>
        <v>0.2</v>
      </c>
      <c r="H44" s="11">
        <f>[40]Janeiro!$K$11</f>
        <v>0.4</v>
      </c>
      <c r="I44" s="11">
        <f>[40]Janeiro!$K$12</f>
        <v>0.60000000000000009</v>
      </c>
      <c r="J44" s="11">
        <f>[40]Janeiro!$K$13</f>
        <v>0.4</v>
      </c>
      <c r="K44" s="11">
        <f>[40]Janeiro!$K$14</f>
        <v>0.2</v>
      </c>
      <c r="L44" s="11">
        <f>[40]Janeiro!$K$15</f>
        <v>0.2</v>
      </c>
      <c r="M44" s="11">
        <f>[40]Janeiro!$K$16</f>
        <v>0.2</v>
      </c>
      <c r="N44" s="11">
        <f>[40]Janeiro!$K$17</f>
        <v>0</v>
      </c>
      <c r="O44" s="11">
        <f>[40]Janeiro!$K$18</f>
        <v>0.2</v>
      </c>
      <c r="P44" s="11">
        <f>[40]Janeiro!$K$19</f>
        <v>0</v>
      </c>
      <c r="Q44" s="11">
        <f>[40]Janeiro!$K$20</f>
        <v>0</v>
      </c>
      <c r="R44" s="11">
        <f>[40]Janeiro!$K$21</f>
        <v>0.2</v>
      </c>
      <c r="S44" s="11">
        <f>[40]Janeiro!$K$22</f>
        <v>0</v>
      </c>
      <c r="T44" s="11" t="str">
        <f>[40]Janeiro!$K$23</f>
        <v>*</v>
      </c>
      <c r="U44" s="11">
        <f>[40]Janeiro!$K$24</f>
        <v>0</v>
      </c>
      <c r="V44" s="11">
        <f>[40]Janeiro!$K$25</f>
        <v>0</v>
      </c>
      <c r="W44" s="11" t="str">
        <f>[40]Janeiro!$K$26</f>
        <v>*</v>
      </c>
      <c r="X44" s="11">
        <f>[40]Janeiro!$K$27</f>
        <v>0.8</v>
      </c>
      <c r="Y44" s="11">
        <f>[40]Janeiro!$K$28</f>
        <v>1.6</v>
      </c>
      <c r="Z44" s="11">
        <f>[40]Janeiro!$K$29</f>
        <v>0.8</v>
      </c>
      <c r="AA44" s="11">
        <f>[40]Janeiro!$K$30</f>
        <v>0</v>
      </c>
      <c r="AB44" s="11">
        <f>[40]Janeiro!$K$31</f>
        <v>0</v>
      </c>
      <c r="AC44" s="11">
        <f>[40]Janeiro!$K$32</f>
        <v>0</v>
      </c>
      <c r="AD44" s="11">
        <f>[40]Janeiro!$K$33</f>
        <v>1.6</v>
      </c>
      <c r="AE44" s="11">
        <f>[40]Janeiro!$K$34</f>
        <v>0.2</v>
      </c>
      <c r="AF44" s="11">
        <f>[40]Janeiro!$K$35</f>
        <v>5.200000000000002</v>
      </c>
      <c r="AG44" s="15">
        <f t="shared" ref="AG44" si="57">SUM(B44:AF44)</f>
        <v>15.400000000000002</v>
      </c>
      <c r="AH44" s="16">
        <f t="shared" ref="AH44:AH45" si="58">MAX(B44:AF44)</f>
        <v>5.200000000000002</v>
      </c>
      <c r="AI44" s="67">
        <f t="shared" ref="AI44:AI45" si="59">COUNTIF(B44:AF44,"=0,0")</f>
        <v>9</v>
      </c>
    </row>
    <row r="45" spans="1:38" x14ac:dyDescent="0.2">
      <c r="A45" s="58" t="s">
        <v>161</v>
      </c>
      <c r="B45" s="11">
        <f>[41]Janeiro!$K$5</f>
        <v>0</v>
      </c>
      <c r="C45" s="11">
        <f>[41]Janeiro!$K$6</f>
        <v>4.8000000000000007</v>
      </c>
      <c r="D45" s="11">
        <f>[41]Janeiro!$K$7</f>
        <v>11.799999999999999</v>
      </c>
      <c r="E45" s="11">
        <f>[41]Janeiro!$K$8</f>
        <v>1.6</v>
      </c>
      <c r="F45" s="11">
        <f>[41]Janeiro!$K$9</f>
        <v>10.8</v>
      </c>
      <c r="G45" s="11">
        <f>[41]Janeiro!$K$10</f>
        <v>0</v>
      </c>
      <c r="H45" s="11">
        <f>[41]Janeiro!$K$11</f>
        <v>18.2</v>
      </c>
      <c r="I45" s="11">
        <f>[41]Janeiro!$K$12</f>
        <v>0</v>
      </c>
      <c r="J45" s="11">
        <f>[41]Janeiro!$K$13</f>
        <v>9.6</v>
      </c>
      <c r="K45" s="11">
        <f>[41]Janeiro!$K$14</f>
        <v>0.4</v>
      </c>
      <c r="L45" s="11">
        <f>[41]Janeiro!$K$15</f>
        <v>0</v>
      </c>
      <c r="M45" s="11">
        <f>[41]Janeiro!$K$16</f>
        <v>0</v>
      </c>
      <c r="N45" s="11">
        <f>[41]Janeiro!$K$17</f>
        <v>26.799999999999997</v>
      </c>
      <c r="O45" s="11">
        <f>[41]Janeiro!$K$18</f>
        <v>0</v>
      </c>
      <c r="P45" s="11">
        <f>[41]Janeiro!$K$19</f>
        <v>0</v>
      </c>
      <c r="Q45" s="11">
        <f>[41]Janeiro!$K$20</f>
        <v>12.4</v>
      </c>
      <c r="R45" s="11">
        <f>[41]Janeiro!$K$21</f>
        <v>0.4</v>
      </c>
      <c r="S45" s="11">
        <f>[41]Janeiro!$K$22</f>
        <v>28.599999999999998</v>
      </c>
      <c r="T45" s="11">
        <f>[41]Janeiro!$K$23</f>
        <v>0</v>
      </c>
      <c r="U45" s="11">
        <f>[41]Janeiro!$K$24</f>
        <v>0</v>
      </c>
      <c r="V45" s="11">
        <f>[41]Janeiro!$K$25</f>
        <v>0</v>
      </c>
      <c r="W45" s="11">
        <f>[41]Janeiro!$K$26</f>
        <v>14.399999999999999</v>
      </c>
      <c r="X45" s="11">
        <f>[41]Janeiro!$K$27</f>
        <v>2.4</v>
      </c>
      <c r="Y45" s="11">
        <f>[41]Janeiro!$K$28</f>
        <v>0.60000000000000009</v>
      </c>
      <c r="Z45" s="11">
        <f>[41]Janeiro!$K$29</f>
        <v>0</v>
      </c>
      <c r="AA45" s="11">
        <f>[41]Janeiro!$K$30</f>
        <v>0</v>
      </c>
      <c r="AB45" s="11">
        <f>[41]Janeiro!$K$31</f>
        <v>0</v>
      </c>
      <c r="AC45" s="11">
        <f>[41]Janeiro!$K$32</f>
        <v>0</v>
      </c>
      <c r="AD45" s="11">
        <f>[41]Janeiro!$K$33</f>
        <v>8.1999999999999993</v>
      </c>
      <c r="AE45" s="11">
        <f>[41]Janeiro!$K$34</f>
        <v>10.399999999999999</v>
      </c>
      <c r="AF45" s="11">
        <f>[41]Janeiro!$K$35</f>
        <v>78</v>
      </c>
      <c r="AG45" s="15">
        <f t="shared" ref="AG45" si="60">SUM(B45:AF45)</f>
        <v>239.4</v>
      </c>
      <c r="AH45" s="16">
        <f t="shared" si="58"/>
        <v>78</v>
      </c>
      <c r="AI45" s="67">
        <f t="shared" si="59"/>
        <v>14</v>
      </c>
      <c r="AK45" s="12" t="s">
        <v>46</v>
      </c>
    </row>
    <row r="46" spans="1:38" x14ac:dyDescent="0.2">
      <c r="A46" s="58" t="s">
        <v>19</v>
      </c>
      <c r="B46" s="11" t="str">
        <f>[42]Janeiro!$K$5</f>
        <v>*</v>
      </c>
      <c r="C46" s="11" t="str">
        <f>[42]Janeiro!$K$6</f>
        <v>*</v>
      </c>
      <c r="D46" s="11" t="str">
        <f>[42]Janeiro!$K$7</f>
        <v>*</v>
      </c>
      <c r="E46" s="11" t="str">
        <f>[42]Janeiro!$K$8</f>
        <v>*</v>
      </c>
      <c r="F46" s="11" t="str">
        <f>[42]Janeiro!$K$9</f>
        <v>*</v>
      </c>
      <c r="G46" s="11" t="str">
        <f>[42]Janeiro!$K$10</f>
        <v>*</v>
      </c>
      <c r="H46" s="11" t="str">
        <f>[42]Janeiro!$K$11</f>
        <v>*</v>
      </c>
      <c r="I46" s="11" t="str">
        <f>[42]Janeiro!$K$12</f>
        <v>*</v>
      </c>
      <c r="J46" s="11" t="str">
        <f>[42]Janeiro!$K$13</f>
        <v>*</v>
      </c>
      <c r="K46" s="11" t="str">
        <f>[42]Janeiro!$K$14</f>
        <v>*</v>
      </c>
      <c r="L46" s="11" t="str">
        <f>[42]Janeiro!$K$15</f>
        <v>*</v>
      </c>
      <c r="M46" s="11" t="str">
        <f>[42]Janeiro!$K$16</f>
        <v>*</v>
      </c>
      <c r="N46" s="11" t="str">
        <f>[42]Janeiro!$K$17</f>
        <v>*</v>
      </c>
      <c r="O46" s="11" t="str">
        <f>[42]Janeiro!$K$18</f>
        <v>*</v>
      </c>
      <c r="P46" s="11" t="str">
        <f>[42]Janeiro!$K$19</f>
        <v>*</v>
      </c>
      <c r="Q46" s="11" t="str">
        <f>[42]Janeiro!$K$20</f>
        <v>*</v>
      </c>
      <c r="R46" s="11" t="str">
        <f>[42]Janeiro!$K$21</f>
        <v>*</v>
      </c>
      <c r="S46" s="11" t="str">
        <f>[42]Janeiro!$K$22</f>
        <v>*</v>
      </c>
      <c r="T46" s="11" t="str">
        <f>[42]Janeiro!$K$23</f>
        <v>*</v>
      </c>
      <c r="U46" s="11" t="str">
        <f>[42]Janeiro!$K$24</f>
        <v>*</v>
      </c>
      <c r="V46" s="11" t="str">
        <f>[42]Janeiro!$K$25</f>
        <v>*</v>
      </c>
      <c r="W46" s="11" t="str">
        <f>[42]Janeiro!$K$26</f>
        <v>*</v>
      </c>
      <c r="X46" s="11" t="str">
        <f>[42]Janeiro!$K$27</f>
        <v>*</v>
      </c>
      <c r="Y46" s="11" t="str">
        <f>[42]Janeiro!$K$28</f>
        <v>*</v>
      </c>
      <c r="Z46" s="11" t="str">
        <f>[42]Janeiro!$K$29</f>
        <v>*</v>
      </c>
      <c r="AA46" s="11" t="str">
        <f>[42]Janeiro!$K$30</f>
        <v>*</v>
      </c>
      <c r="AB46" s="11" t="str">
        <f>[42]Janeiro!$K$31</f>
        <v>*</v>
      </c>
      <c r="AC46" s="11" t="str">
        <f>[42]Janeiro!$K$32</f>
        <v>*</v>
      </c>
      <c r="AD46" s="11" t="str">
        <f>[42]Janeiro!$K$33</f>
        <v>*</v>
      </c>
      <c r="AE46" s="11" t="str">
        <f>[42]Janeiro!$K$34</f>
        <v>*</v>
      </c>
      <c r="AF46" s="11" t="str">
        <f>[42]Janeiro!$K$35</f>
        <v>*</v>
      </c>
      <c r="AG46" s="15" t="s">
        <v>225</v>
      </c>
      <c r="AH46" s="16" t="s">
        <v>225</v>
      </c>
      <c r="AI46" s="67" t="s">
        <v>225</v>
      </c>
      <c r="AJ46" s="12" t="s">
        <v>46</v>
      </c>
    </row>
    <row r="47" spans="1:38" x14ac:dyDescent="0.2">
      <c r="A47" s="58" t="s">
        <v>30</v>
      </c>
      <c r="B47" s="11" t="str">
        <f>[43]Janeiro!$K$5</f>
        <v>*</v>
      </c>
      <c r="C47" s="11" t="str">
        <f>[43]Janeiro!$K$6</f>
        <v>*</v>
      </c>
      <c r="D47" s="11" t="str">
        <f>[43]Janeiro!$K$7</f>
        <v>*</v>
      </c>
      <c r="E47" s="11" t="str">
        <f>[43]Janeiro!$K$8</f>
        <v>*</v>
      </c>
      <c r="F47" s="11" t="str">
        <f>[43]Janeiro!$K$9</f>
        <v>*</v>
      </c>
      <c r="G47" s="11" t="str">
        <f>[43]Janeiro!$K$10</f>
        <v>*</v>
      </c>
      <c r="H47" s="11" t="str">
        <f>[43]Janeiro!$K$11</f>
        <v>*</v>
      </c>
      <c r="I47" s="11" t="str">
        <f>[43]Janeiro!$K$12</f>
        <v>*</v>
      </c>
      <c r="J47" s="11" t="str">
        <f>[43]Janeiro!$K$13</f>
        <v>*</v>
      </c>
      <c r="K47" s="11" t="str">
        <f>[43]Janeiro!$K$14</f>
        <v>*</v>
      </c>
      <c r="L47" s="11" t="str">
        <f>[43]Janeiro!$K$15</f>
        <v>*</v>
      </c>
      <c r="M47" s="11" t="str">
        <f>[43]Janeiro!$K$16</f>
        <v>*</v>
      </c>
      <c r="N47" s="11" t="str">
        <f>[43]Janeiro!$K$17</f>
        <v>*</v>
      </c>
      <c r="O47" s="11" t="str">
        <f>[43]Janeiro!$K$18</f>
        <v>*</v>
      </c>
      <c r="P47" s="11" t="str">
        <f>[43]Janeiro!$K$19</f>
        <v>*</v>
      </c>
      <c r="Q47" s="11" t="str">
        <f>[43]Janeiro!$K$20</f>
        <v>*</v>
      </c>
      <c r="R47" s="11" t="str">
        <f>[43]Janeiro!$K$21</f>
        <v>*</v>
      </c>
      <c r="S47" s="11" t="str">
        <f>[43]Janeiro!$K$22</f>
        <v>*</v>
      </c>
      <c r="T47" s="11" t="str">
        <f>[43]Janeiro!$K$23</f>
        <v>*</v>
      </c>
      <c r="U47" s="11" t="str">
        <f>[43]Janeiro!$K$24</f>
        <v>*</v>
      </c>
      <c r="V47" s="11" t="str">
        <f>[43]Janeiro!$K$25</f>
        <v>*</v>
      </c>
      <c r="W47" s="11" t="str">
        <f>[43]Janeiro!$K$26</f>
        <v>*</v>
      </c>
      <c r="X47" s="11" t="str">
        <f>[43]Janeiro!$K$27</f>
        <v>*</v>
      </c>
      <c r="Y47" s="11" t="str">
        <f>[43]Janeiro!$K$28</f>
        <v>*</v>
      </c>
      <c r="Z47" s="11" t="str">
        <f>[43]Janeiro!$K$29</f>
        <v>*</v>
      </c>
      <c r="AA47" s="11" t="str">
        <f>[43]Janeiro!$K$30</f>
        <v>*</v>
      </c>
      <c r="AB47" s="11" t="str">
        <f>[43]Janeiro!$K$31</f>
        <v>*</v>
      </c>
      <c r="AC47" s="11" t="str">
        <f>[43]Janeiro!$K$32</f>
        <v>*</v>
      </c>
      <c r="AD47" s="11" t="str">
        <f>[43]Janeiro!$K$33</f>
        <v>*</v>
      </c>
      <c r="AE47" s="11" t="str">
        <f>[43]Janeiro!$K$34</f>
        <v>*</v>
      </c>
      <c r="AF47" s="11" t="str">
        <f>[43]Janeiro!$K$35</f>
        <v>*</v>
      </c>
      <c r="AG47" s="15" t="s">
        <v>225</v>
      </c>
      <c r="AH47" s="16" t="s">
        <v>225</v>
      </c>
      <c r="AI47" s="67" t="s">
        <v>225</v>
      </c>
    </row>
    <row r="48" spans="1:38" x14ac:dyDescent="0.2">
      <c r="A48" s="58" t="s">
        <v>43</v>
      </c>
      <c r="B48" s="11">
        <f>[44]Janeiro!$K$5</f>
        <v>0.2</v>
      </c>
      <c r="C48" s="11">
        <f>[44]Janeiro!$K$6</f>
        <v>0.2</v>
      </c>
      <c r="D48" s="11">
        <f>[44]Janeiro!$K$7</f>
        <v>0</v>
      </c>
      <c r="E48" s="11">
        <f>[44]Janeiro!$K$8</f>
        <v>0</v>
      </c>
      <c r="F48" s="11">
        <f>[44]Janeiro!$K$9</f>
        <v>0</v>
      </c>
      <c r="G48" s="11">
        <f>[44]Janeiro!$K$10</f>
        <v>0</v>
      </c>
      <c r="H48" s="11">
        <f>[44]Janeiro!$K$11</f>
        <v>0</v>
      </c>
      <c r="I48" s="11">
        <f>[44]Janeiro!$K$12</f>
        <v>0</v>
      </c>
      <c r="J48" s="11">
        <f>[44]Janeiro!$K$13</f>
        <v>0</v>
      </c>
      <c r="K48" s="11">
        <f>[44]Janeiro!$K$14</f>
        <v>0</v>
      </c>
      <c r="L48" s="11">
        <f>[44]Janeiro!$K$15</f>
        <v>0</v>
      </c>
      <c r="M48" s="11">
        <f>[44]Janeiro!$K$16</f>
        <v>0</v>
      </c>
      <c r="N48" s="11">
        <f>[44]Janeiro!$K$17</f>
        <v>0</v>
      </c>
      <c r="O48" s="11">
        <f>[44]Janeiro!$K$18</f>
        <v>0</v>
      </c>
      <c r="P48" s="11">
        <f>[44]Janeiro!$K$19</f>
        <v>0</v>
      </c>
      <c r="Q48" s="11">
        <f>[44]Janeiro!$K$20</f>
        <v>0</v>
      </c>
      <c r="R48" s="11">
        <f>[44]Janeiro!$K$21</f>
        <v>0</v>
      </c>
      <c r="S48" s="11">
        <f>[44]Janeiro!$K$22</f>
        <v>0</v>
      </c>
      <c r="T48" s="11">
        <f>[44]Janeiro!$K$23</f>
        <v>0</v>
      </c>
      <c r="U48" s="11">
        <f>[44]Janeiro!$K$24</f>
        <v>0</v>
      </c>
      <c r="V48" s="11">
        <f>[44]Janeiro!$K$25</f>
        <v>0</v>
      </c>
      <c r="W48" s="11">
        <f>[44]Janeiro!$K$26</f>
        <v>0</v>
      </c>
      <c r="X48" s="11">
        <f>[44]Janeiro!$K$27</f>
        <v>0</v>
      </c>
      <c r="Y48" s="11">
        <f>[44]Janeiro!$K$28</f>
        <v>0</v>
      </c>
      <c r="Z48" s="11">
        <f>[44]Janeiro!$K$29</f>
        <v>0</v>
      </c>
      <c r="AA48" s="11">
        <f>[44]Janeiro!$K$30</f>
        <v>0</v>
      </c>
      <c r="AB48" s="11">
        <f>[44]Janeiro!$K$31</f>
        <v>0</v>
      </c>
      <c r="AC48" s="11">
        <f>[44]Janeiro!$K$32</f>
        <v>0</v>
      </c>
      <c r="AD48" s="11">
        <f>[44]Janeiro!$K$33</f>
        <v>0</v>
      </c>
      <c r="AE48" s="11">
        <f>[44]Janeiro!$K$34</f>
        <v>0</v>
      </c>
      <c r="AF48" s="11">
        <f>[44]Janeiro!$K$35</f>
        <v>0</v>
      </c>
      <c r="AG48" s="15">
        <f t="shared" ref="AG48" si="61">SUM(B48:AF48)</f>
        <v>0.4</v>
      </c>
      <c r="AH48" s="16">
        <f>MAX(B48:AF48)</f>
        <v>0.2</v>
      </c>
      <c r="AI48" s="67">
        <f t="shared" ref="AI48" si="62">COUNTIF(B48:AF48,"=0,0")</f>
        <v>29</v>
      </c>
      <c r="AJ48" s="12" t="s">
        <v>46</v>
      </c>
    </row>
    <row r="49" spans="1:37" x14ac:dyDescent="0.2">
      <c r="A49" s="58" t="s">
        <v>20</v>
      </c>
      <c r="B49" s="11" t="str">
        <f>[45]Janeiro!$K$5</f>
        <v>*</v>
      </c>
      <c r="C49" s="11" t="str">
        <f>[45]Janeiro!$K$6</f>
        <v>*</v>
      </c>
      <c r="D49" s="11" t="str">
        <f>[45]Janeiro!$K$7</f>
        <v>*</v>
      </c>
      <c r="E49" s="11" t="str">
        <f>[45]Janeiro!$K$8</f>
        <v>*</v>
      </c>
      <c r="F49" s="11" t="str">
        <f>[45]Janeiro!$K$9</f>
        <v>*</v>
      </c>
      <c r="G49" s="11" t="str">
        <f>[45]Janeiro!$K$10</f>
        <v>*</v>
      </c>
      <c r="H49" s="11" t="str">
        <f>[45]Janeiro!$K$11</f>
        <v>*</v>
      </c>
      <c r="I49" s="11" t="str">
        <f>[45]Janeiro!$K$12</f>
        <v>*</v>
      </c>
      <c r="J49" s="11" t="str">
        <f>[45]Janeiro!$K$13</f>
        <v>*</v>
      </c>
      <c r="K49" s="11" t="str">
        <f>[45]Janeiro!$K$14</f>
        <v>*</v>
      </c>
      <c r="L49" s="11" t="str">
        <f>[45]Janeiro!$K$15</f>
        <v>*</v>
      </c>
      <c r="M49" s="11" t="str">
        <f>[45]Janeiro!$K$16</f>
        <v>*</v>
      </c>
      <c r="N49" s="11" t="str">
        <f>[45]Janeiro!$K$17</f>
        <v>*</v>
      </c>
      <c r="O49" s="11" t="str">
        <f>[45]Janeiro!$K$18</f>
        <v>*</v>
      </c>
      <c r="P49" s="11" t="str">
        <f>[45]Janeiro!$K$19</f>
        <v>*</v>
      </c>
      <c r="Q49" s="11" t="str">
        <f>[45]Janeiro!$K$20</f>
        <v>*</v>
      </c>
      <c r="R49" s="11" t="str">
        <f>[45]Janeiro!$K$21</f>
        <v>*</v>
      </c>
      <c r="S49" s="11" t="str">
        <f>[45]Janeiro!$K$22</f>
        <v>*</v>
      </c>
      <c r="T49" s="11" t="str">
        <f>[45]Janeiro!$K$23</f>
        <v>*</v>
      </c>
      <c r="U49" s="11" t="str">
        <f>[45]Janeiro!$K$24</f>
        <v>*</v>
      </c>
      <c r="V49" s="11" t="str">
        <f>[45]Janeiro!$K$25</f>
        <v>*</v>
      </c>
      <c r="W49" s="11" t="str">
        <f>[45]Janeiro!$K$26</f>
        <v>*</v>
      </c>
      <c r="X49" s="11" t="str">
        <f>[45]Janeiro!$K$27</f>
        <v>*</v>
      </c>
      <c r="Y49" s="11" t="str">
        <f>[45]Janeiro!$K$28</f>
        <v>*</v>
      </c>
      <c r="Z49" s="11" t="str">
        <f>[45]Janeiro!$K$29</f>
        <v>*</v>
      </c>
      <c r="AA49" s="11" t="str">
        <f>[45]Janeiro!$K$30</f>
        <v>*</v>
      </c>
      <c r="AB49" s="11" t="str">
        <f>[45]Janeiro!$K$31</f>
        <v>*</v>
      </c>
      <c r="AC49" s="11" t="str">
        <f>[45]Janeiro!$K$32</f>
        <v>*</v>
      </c>
      <c r="AD49" s="11" t="str">
        <f>[45]Janeiro!$K$33</f>
        <v>*</v>
      </c>
      <c r="AE49" s="11" t="str">
        <f>[45]Janeiro!$K$34</f>
        <v>*</v>
      </c>
      <c r="AF49" s="11" t="str">
        <f>[45]Janeiro!$K$35</f>
        <v>*</v>
      </c>
      <c r="AG49" s="15" t="s">
        <v>225</v>
      </c>
      <c r="AH49" s="16" t="s">
        <v>225</v>
      </c>
      <c r="AI49" s="67" t="s">
        <v>225</v>
      </c>
    </row>
    <row r="50" spans="1:37" s="5" customFormat="1" ht="17.100000000000001" customHeight="1" x14ac:dyDescent="0.2">
      <c r="A50" s="59" t="s">
        <v>32</v>
      </c>
      <c r="B50" s="13">
        <f t="shared" ref="B50:AH50" si="63">MAX(B5:B49)</f>
        <v>30.599999999999998</v>
      </c>
      <c r="C50" s="13">
        <f t="shared" si="63"/>
        <v>15.2</v>
      </c>
      <c r="D50" s="13">
        <f t="shared" si="63"/>
        <v>29.8</v>
      </c>
      <c r="E50" s="13">
        <f t="shared" si="63"/>
        <v>26.8</v>
      </c>
      <c r="F50" s="13">
        <f t="shared" si="63"/>
        <v>34.200000000000003</v>
      </c>
      <c r="G50" s="13">
        <f t="shared" si="63"/>
        <v>55.2</v>
      </c>
      <c r="H50" s="13">
        <f t="shared" si="63"/>
        <v>68</v>
      </c>
      <c r="I50" s="13">
        <f t="shared" si="63"/>
        <v>27.4</v>
      </c>
      <c r="J50" s="13">
        <f t="shared" si="63"/>
        <v>16</v>
      </c>
      <c r="K50" s="13">
        <f t="shared" si="63"/>
        <v>1.2</v>
      </c>
      <c r="L50" s="13">
        <f t="shared" si="63"/>
        <v>34</v>
      </c>
      <c r="M50" s="13">
        <f t="shared" si="63"/>
        <v>27.8</v>
      </c>
      <c r="N50" s="13">
        <f t="shared" si="63"/>
        <v>120.8</v>
      </c>
      <c r="O50" s="13">
        <f t="shared" si="63"/>
        <v>52.800000000000004</v>
      </c>
      <c r="P50" s="13">
        <f t="shared" si="63"/>
        <v>4</v>
      </c>
      <c r="Q50" s="13">
        <f t="shared" si="63"/>
        <v>19.599999999999998</v>
      </c>
      <c r="R50" s="13">
        <f t="shared" si="63"/>
        <v>43.2</v>
      </c>
      <c r="S50" s="13">
        <f t="shared" si="63"/>
        <v>28.599999999999998</v>
      </c>
      <c r="T50" s="13">
        <f t="shared" si="63"/>
        <v>8.4</v>
      </c>
      <c r="U50" s="13">
        <f t="shared" si="63"/>
        <v>25</v>
      </c>
      <c r="V50" s="13">
        <f t="shared" si="63"/>
        <v>84</v>
      </c>
      <c r="W50" s="13">
        <f t="shared" si="63"/>
        <v>81.40000000000002</v>
      </c>
      <c r="X50" s="13">
        <f t="shared" si="63"/>
        <v>40.799999999999997</v>
      </c>
      <c r="Y50" s="13">
        <f t="shared" si="63"/>
        <v>15.800000000000004</v>
      </c>
      <c r="Z50" s="13">
        <f t="shared" si="63"/>
        <v>1.2</v>
      </c>
      <c r="AA50" s="13">
        <f t="shared" si="63"/>
        <v>0.60000000000000009</v>
      </c>
      <c r="AB50" s="13">
        <f t="shared" si="63"/>
        <v>5.2</v>
      </c>
      <c r="AC50" s="13">
        <f t="shared" si="63"/>
        <v>8.8000000000000007</v>
      </c>
      <c r="AD50" s="13">
        <f t="shared" si="63"/>
        <v>54.400000000000006</v>
      </c>
      <c r="AE50" s="13">
        <f t="shared" si="63"/>
        <v>90.6</v>
      </c>
      <c r="AF50" s="13">
        <f t="shared" ref="AF50" si="64">MAX(AF5:AF49)</f>
        <v>78</v>
      </c>
      <c r="AG50" s="15">
        <f t="shared" si="63"/>
        <v>319.2</v>
      </c>
      <c r="AH50" s="94">
        <f t="shared" si="63"/>
        <v>120.8</v>
      </c>
      <c r="AI50" s="190"/>
    </row>
    <row r="51" spans="1:37" s="8" customFormat="1" x14ac:dyDescent="0.2">
      <c r="A51" s="68" t="s">
        <v>33</v>
      </c>
      <c r="B51" s="114">
        <f t="shared" ref="B51:AG51" si="65">SUM(B5:B49)</f>
        <v>79.200000000000017</v>
      </c>
      <c r="C51" s="114">
        <f t="shared" si="65"/>
        <v>72.400000000000006</v>
      </c>
      <c r="D51" s="114">
        <f t="shared" si="65"/>
        <v>68.600000000000009</v>
      </c>
      <c r="E51" s="114">
        <f t="shared" si="65"/>
        <v>151</v>
      </c>
      <c r="F51" s="114">
        <f t="shared" si="65"/>
        <v>57.400000000000006</v>
      </c>
      <c r="G51" s="114">
        <f t="shared" si="65"/>
        <v>93.000000000000014</v>
      </c>
      <c r="H51" s="114">
        <f t="shared" si="65"/>
        <v>806.80000000000007</v>
      </c>
      <c r="I51" s="114">
        <f t="shared" si="65"/>
        <v>125.8</v>
      </c>
      <c r="J51" s="114">
        <f t="shared" si="65"/>
        <v>60.800000000000004</v>
      </c>
      <c r="K51" s="114">
        <f t="shared" si="65"/>
        <v>4.6000000000000005</v>
      </c>
      <c r="L51" s="114">
        <f t="shared" si="65"/>
        <v>116.8</v>
      </c>
      <c r="M51" s="114">
        <f t="shared" si="65"/>
        <v>218.19999999999996</v>
      </c>
      <c r="N51" s="114">
        <f t="shared" si="65"/>
        <v>683.8</v>
      </c>
      <c r="O51" s="114">
        <f t="shared" si="65"/>
        <v>164.39999999999995</v>
      </c>
      <c r="P51" s="114">
        <f t="shared" si="65"/>
        <v>12</v>
      </c>
      <c r="Q51" s="114">
        <f t="shared" si="65"/>
        <v>63.199999999999996</v>
      </c>
      <c r="R51" s="114">
        <f t="shared" si="65"/>
        <v>203.80000000000004</v>
      </c>
      <c r="S51" s="114">
        <f t="shared" si="65"/>
        <v>102.8</v>
      </c>
      <c r="T51" s="114">
        <f t="shared" si="65"/>
        <v>10.799999999999999</v>
      </c>
      <c r="U51" s="114">
        <f t="shared" si="65"/>
        <v>56.8</v>
      </c>
      <c r="V51" s="114">
        <f t="shared" si="65"/>
        <v>96.2</v>
      </c>
      <c r="W51" s="114">
        <f t="shared" si="65"/>
        <v>709.99999999999977</v>
      </c>
      <c r="X51" s="114">
        <f t="shared" si="65"/>
        <v>259.19999999999987</v>
      </c>
      <c r="Y51" s="114">
        <f t="shared" si="65"/>
        <v>44.000000000000007</v>
      </c>
      <c r="Z51" s="114">
        <f t="shared" si="65"/>
        <v>3.5999999999999996</v>
      </c>
      <c r="AA51" s="114">
        <f t="shared" si="65"/>
        <v>1</v>
      </c>
      <c r="AB51" s="114">
        <f t="shared" si="65"/>
        <v>11.4</v>
      </c>
      <c r="AC51" s="114">
        <f t="shared" si="65"/>
        <v>18.399999999999999</v>
      </c>
      <c r="AD51" s="114">
        <f t="shared" si="65"/>
        <v>232.80000000000004</v>
      </c>
      <c r="AE51" s="114">
        <f t="shared" si="65"/>
        <v>480.40000000000003</v>
      </c>
      <c r="AF51" s="114">
        <f t="shared" ref="AF51" si="66">SUM(AF5:AF49)</f>
        <v>189.8</v>
      </c>
      <c r="AG51" s="143">
        <f t="shared" si="65"/>
        <v>5198.9999999999982</v>
      </c>
      <c r="AH51" s="106"/>
      <c r="AI51" s="191"/>
    </row>
    <row r="52" spans="1:37" x14ac:dyDescent="0.2">
      <c r="A52" s="47"/>
      <c r="B52" s="48"/>
      <c r="C52" s="48"/>
      <c r="D52" s="48" t="s">
        <v>100</v>
      </c>
      <c r="E52" s="48"/>
      <c r="F52" s="48"/>
      <c r="G52" s="48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55"/>
      <c r="AE52" s="61" t="s">
        <v>46</v>
      </c>
      <c r="AF52" s="61"/>
      <c r="AG52" s="52"/>
      <c r="AH52" s="56"/>
      <c r="AI52" s="54"/>
    </row>
    <row r="53" spans="1:37" x14ac:dyDescent="0.2">
      <c r="A53" s="47"/>
      <c r="B53" s="49" t="s">
        <v>101</v>
      </c>
      <c r="C53" s="49"/>
      <c r="D53" s="49"/>
      <c r="E53" s="49"/>
      <c r="F53" s="49"/>
      <c r="G53" s="49"/>
      <c r="H53" s="49"/>
      <c r="I53" s="49"/>
      <c r="J53" s="84"/>
      <c r="K53" s="84"/>
      <c r="L53" s="84"/>
      <c r="M53" s="84" t="s">
        <v>44</v>
      </c>
      <c r="N53" s="84"/>
      <c r="O53" s="84"/>
      <c r="P53" s="84"/>
      <c r="Q53" s="84"/>
      <c r="R53" s="84"/>
      <c r="S53" s="84"/>
      <c r="T53" s="148" t="s">
        <v>96</v>
      </c>
      <c r="U53" s="148"/>
      <c r="V53" s="148"/>
      <c r="W53" s="148"/>
      <c r="X53" s="148"/>
      <c r="Y53" s="84"/>
      <c r="Z53" s="84"/>
      <c r="AA53" s="84"/>
      <c r="AB53" s="84"/>
      <c r="AC53" s="84"/>
      <c r="AD53" s="84"/>
      <c r="AE53" s="84"/>
      <c r="AF53" s="117"/>
      <c r="AG53" s="52"/>
      <c r="AH53" s="84"/>
      <c r="AI53" s="54"/>
    </row>
    <row r="54" spans="1:37" x14ac:dyDescent="0.2">
      <c r="A54" s="50"/>
      <c r="B54" s="84"/>
      <c r="C54" s="84"/>
      <c r="D54" s="84"/>
      <c r="E54" s="84"/>
      <c r="F54" s="84"/>
      <c r="G54" s="84"/>
      <c r="H54" s="84"/>
      <c r="I54" s="84"/>
      <c r="J54" s="85"/>
      <c r="K54" s="85"/>
      <c r="L54" s="85"/>
      <c r="M54" s="85" t="s">
        <v>45</v>
      </c>
      <c r="N54" s="85"/>
      <c r="O54" s="85"/>
      <c r="P54" s="85"/>
      <c r="Q54" s="84"/>
      <c r="R54" s="84"/>
      <c r="S54" s="84"/>
      <c r="T54" s="149" t="s">
        <v>97</v>
      </c>
      <c r="U54" s="149"/>
      <c r="V54" s="149"/>
      <c r="W54" s="149"/>
      <c r="X54" s="149"/>
      <c r="Y54" s="84"/>
      <c r="Z54" s="84"/>
      <c r="AA54" s="84"/>
      <c r="AB54" s="84"/>
      <c r="AC54" s="84"/>
      <c r="AD54" s="55"/>
      <c r="AE54" s="55"/>
      <c r="AF54" s="55"/>
      <c r="AG54" s="52"/>
      <c r="AH54" s="84"/>
      <c r="AI54" s="51"/>
    </row>
    <row r="55" spans="1:37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55"/>
      <c r="AE55" s="55"/>
      <c r="AF55" s="55"/>
      <c r="AG55" s="52"/>
      <c r="AH55" s="85"/>
      <c r="AI55" s="51"/>
    </row>
    <row r="56" spans="1:37" x14ac:dyDescent="0.2">
      <c r="A56" s="50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55"/>
      <c r="AF56" s="55"/>
      <c r="AG56" s="52"/>
      <c r="AH56" s="56"/>
      <c r="AI56" s="65"/>
    </row>
    <row r="57" spans="1:37" x14ac:dyDescent="0.2">
      <c r="A57" s="50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56"/>
      <c r="AF57" s="56"/>
      <c r="AG57" s="52"/>
      <c r="AH57" s="56"/>
      <c r="AI57" s="65"/>
    </row>
    <row r="58" spans="1:37" ht="13.5" thickBot="1" x14ac:dyDescent="0.25">
      <c r="A58" s="62"/>
      <c r="B58" s="63"/>
      <c r="C58" s="63"/>
      <c r="D58" s="63"/>
      <c r="E58" s="63"/>
      <c r="F58" s="63"/>
      <c r="G58" s="63" t="s">
        <v>46</v>
      </c>
      <c r="H58" s="63"/>
      <c r="I58" s="63"/>
      <c r="J58" s="63"/>
      <c r="K58" s="63"/>
      <c r="L58" s="63" t="s">
        <v>46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4"/>
      <c r="AH58" s="66"/>
      <c r="AI58" s="57" t="s">
        <v>46</v>
      </c>
    </row>
    <row r="61" spans="1:37" x14ac:dyDescent="0.2">
      <c r="G61" s="2" t="s">
        <v>46</v>
      </c>
    </row>
    <row r="62" spans="1:37" x14ac:dyDescent="0.2">
      <c r="Q62" s="2" t="s">
        <v>46</v>
      </c>
      <c r="T62" s="2" t="s">
        <v>46</v>
      </c>
      <c r="V62" s="2" t="s">
        <v>46</v>
      </c>
      <c r="X62" s="2" t="s">
        <v>46</v>
      </c>
      <c r="Z62" s="2" t="s">
        <v>46</v>
      </c>
      <c r="AJ62" t="s">
        <v>46</v>
      </c>
    </row>
    <row r="63" spans="1:37" x14ac:dyDescent="0.2">
      <c r="J63" s="2" t="s">
        <v>46</v>
      </c>
      <c r="M63" s="2" t="s">
        <v>46</v>
      </c>
      <c r="P63" s="2" t="s">
        <v>46</v>
      </c>
      <c r="Q63" s="2" t="s">
        <v>46</v>
      </c>
      <c r="R63" s="2" t="s">
        <v>46</v>
      </c>
      <c r="S63" s="2" t="s">
        <v>46</v>
      </c>
      <c r="T63" s="2" t="s">
        <v>46</v>
      </c>
      <c r="W63" s="2" t="s">
        <v>46</v>
      </c>
      <c r="X63" s="2" t="s">
        <v>46</v>
      </c>
      <c r="Z63" s="2" t="s">
        <v>46</v>
      </c>
      <c r="AB63" s="2" t="s">
        <v>46</v>
      </c>
      <c r="AK63" s="12" t="s">
        <v>46</v>
      </c>
    </row>
    <row r="64" spans="1:37" x14ac:dyDescent="0.2">
      <c r="Q64" s="2" t="s">
        <v>46</v>
      </c>
      <c r="S64" s="2" t="s">
        <v>46</v>
      </c>
      <c r="V64" s="2" t="s">
        <v>46</v>
      </c>
      <c r="W64" s="2" t="s">
        <v>46</v>
      </c>
      <c r="AB64" s="2" t="s">
        <v>46</v>
      </c>
      <c r="AC64" s="2" t="s">
        <v>46</v>
      </c>
      <c r="AG64" s="7" t="s">
        <v>46</v>
      </c>
      <c r="AH64" s="1" t="s">
        <v>46</v>
      </c>
    </row>
    <row r="65" spans="8:41" x14ac:dyDescent="0.2">
      <c r="J65" s="2" t="s">
        <v>46</v>
      </c>
      <c r="O65" s="2" t="s">
        <v>228</v>
      </c>
      <c r="P65" s="2" t="s">
        <v>46</v>
      </c>
      <c r="S65" s="2" t="s">
        <v>46</v>
      </c>
      <c r="T65" s="2" t="s">
        <v>46</v>
      </c>
      <c r="U65" s="2" t="s">
        <v>46</v>
      </c>
      <c r="V65" s="2" t="s">
        <v>46</v>
      </c>
      <c r="Z65" s="2" t="s">
        <v>46</v>
      </c>
      <c r="AH65" s="144" t="s">
        <v>46</v>
      </c>
      <c r="AI65" s="10" t="s">
        <v>46</v>
      </c>
    </row>
    <row r="66" spans="8:41" x14ac:dyDescent="0.2">
      <c r="K66" s="2" t="s">
        <v>46</v>
      </c>
      <c r="L66" s="2" t="s">
        <v>46</v>
      </c>
      <c r="M66" s="2" t="s">
        <v>46</v>
      </c>
      <c r="P66" s="2" t="s">
        <v>46</v>
      </c>
      <c r="Q66" s="2" t="s">
        <v>46</v>
      </c>
      <c r="S66" s="2" t="s">
        <v>46</v>
      </c>
      <c r="W66" s="2" t="s">
        <v>46</v>
      </c>
      <c r="Z66" s="2" t="s">
        <v>46</v>
      </c>
      <c r="AB66" s="2" t="s">
        <v>46</v>
      </c>
      <c r="AG66" s="7" t="s">
        <v>46</v>
      </c>
    </row>
    <row r="67" spans="8:41" x14ac:dyDescent="0.2">
      <c r="H67" s="2" t="s">
        <v>46</v>
      </c>
      <c r="S67" s="2" t="s">
        <v>46</v>
      </c>
      <c r="W67" s="2" t="s">
        <v>46</v>
      </c>
    </row>
    <row r="68" spans="8:41" x14ac:dyDescent="0.2">
      <c r="Q68" s="2" t="s">
        <v>46</v>
      </c>
      <c r="R68" s="2" t="s">
        <v>46</v>
      </c>
      <c r="AE68" s="2" t="s">
        <v>46</v>
      </c>
      <c r="AO68" s="12" t="s">
        <v>46</v>
      </c>
    </row>
    <row r="69" spans="8:41" x14ac:dyDescent="0.2">
      <c r="S69" s="2" t="s">
        <v>46</v>
      </c>
      <c r="X69" s="2" t="s">
        <v>46</v>
      </c>
      <c r="AC69" s="2" t="s">
        <v>46</v>
      </c>
      <c r="AI69" s="10" t="s">
        <v>46</v>
      </c>
      <c r="AJ69" s="12"/>
    </row>
    <row r="70" spans="8:41" x14ac:dyDescent="0.2">
      <c r="Y70" s="2" t="s">
        <v>46</v>
      </c>
      <c r="AM70" s="12" t="s">
        <v>46</v>
      </c>
    </row>
    <row r="72" spans="8:41" x14ac:dyDescent="0.2">
      <c r="AK72" s="12" t="s">
        <v>46</v>
      </c>
    </row>
    <row r="74" spans="8:41" x14ac:dyDescent="0.2">
      <c r="S74" s="2" t="s">
        <v>46</v>
      </c>
      <c r="AK74" s="12" t="s">
        <v>46</v>
      </c>
    </row>
    <row r="75" spans="8:41" x14ac:dyDescent="0.2">
      <c r="AK75" s="12" t="s">
        <v>46</v>
      </c>
    </row>
    <row r="77" spans="8:41" x14ac:dyDescent="0.2">
      <c r="AK77" s="12" t="s">
        <v>46</v>
      </c>
    </row>
    <row r="84" spans="37:37" x14ac:dyDescent="0.2">
      <c r="AK84" s="12" t="s">
        <v>46</v>
      </c>
    </row>
  </sheetData>
  <sortState ref="A5:AI49">
    <sortCondition ref="A5:A49"/>
  </sortState>
  <mergeCells count="37"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  <mergeCell ref="AI50:AI51"/>
    <mergeCell ref="S3:S4"/>
    <mergeCell ref="T53:X53"/>
    <mergeCell ref="R3:R4"/>
    <mergeCell ref="T54:X54"/>
    <mergeCell ref="V3:V4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6 AG12 AG37 AG41:AG44 AG45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4" customWidth="1"/>
    <col min="3" max="3" width="9.5703125" style="45" customWidth="1"/>
    <col min="4" max="4" width="18.140625" style="44" customWidth="1"/>
    <col min="5" max="5" width="14" style="44" customWidth="1"/>
    <col min="6" max="6" width="10.140625" style="44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9" customFormat="1" ht="42.75" customHeight="1" x14ac:dyDescent="0.2">
      <c r="A1" s="17" t="s">
        <v>220</v>
      </c>
      <c r="B1" s="17" t="s">
        <v>47</v>
      </c>
      <c r="C1" s="17" t="s">
        <v>48</v>
      </c>
      <c r="D1" s="17" t="s">
        <v>49</v>
      </c>
      <c r="E1" s="17" t="s">
        <v>50</v>
      </c>
      <c r="F1" s="17" t="s">
        <v>51</v>
      </c>
      <c r="G1" s="17" t="s">
        <v>52</v>
      </c>
      <c r="H1" s="17" t="s">
        <v>102</v>
      </c>
      <c r="I1" s="17" t="s">
        <v>53</v>
      </c>
      <c r="J1" s="18"/>
      <c r="K1" s="18"/>
      <c r="L1" s="18"/>
      <c r="M1" s="18"/>
    </row>
    <row r="2" spans="1:13" s="24" customFormat="1" x14ac:dyDescent="0.2">
      <c r="A2" s="20" t="s">
        <v>175</v>
      </c>
      <c r="B2" s="20" t="s">
        <v>54</v>
      </c>
      <c r="C2" s="21" t="s">
        <v>55</v>
      </c>
      <c r="D2" s="21">
        <v>-20.444199999999999</v>
      </c>
      <c r="E2" s="21">
        <v>-52.875599999999999</v>
      </c>
      <c r="F2" s="21">
        <v>388</v>
      </c>
      <c r="G2" s="22">
        <v>40405</v>
      </c>
      <c r="H2" s="23">
        <v>1</v>
      </c>
      <c r="I2" s="21" t="s">
        <v>56</v>
      </c>
      <c r="J2" s="18"/>
      <c r="K2" s="18"/>
      <c r="L2" s="18"/>
      <c r="M2" s="18"/>
    </row>
    <row r="3" spans="1:13" ht="12.75" customHeight="1" x14ac:dyDescent="0.2">
      <c r="A3" s="20" t="s">
        <v>176</v>
      </c>
      <c r="B3" s="20" t="s">
        <v>54</v>
      </c>
      <c r="C3" s="21" t="s">
        <v>57</v>
      </c>
      <c r="D3" s="23">
        <v>-23.002500000000001</v>
      </c>
      <c r="E3" s="23">
        <v>-55.3294</v>
      </c>
      <c r="F3" s="23">
        <v>431</v>
      </c>
      <c r="G3" s="25">
        <v>39611</v>
      </c>
      <c r="H3" s="23">
        <v>1</v>
      </c>
      <c r="I3" s="21" t="s">
        <v>58</v>
      </c>
      <c r="J3" s="26"/>
      <c r="K3" s="26"/>
      <c r="L3" s="26"/>
      <c r="M3" s="26"/>
    </row>
    <row r="4" spans="1:13" x14ac:dyDescent="0.2">
      <c r="A4" s="20" t="s">
        <v>177</v>
      </c>
      <c r="B4" s="20" t="s">
        <v>54</v>
      </c>
      <c r="C4" s="21" t="s">
        <v>59</v>
      </c>
      <c r="D4" s="27">
        <v>-20.4756</v>
      </c>
      <c r="E4" s="27">
        <v>-55.783900000000003</v>
      </c>
      <c r="F4" s="27">
        <v>155</v>
      </c>
      <c r="G4" s="25">
        <v>39022</v>
      </c>
      <c r="H4" s="23">
        <v>1</v>
      </c>
      <c r="I4" s="21" t="s">
        <v>60</v>
      </c>
      <c r="J4" s="26"/>
      <c r="K4" s="26"/>
      <c r="L4" s="26"/>
      <c r="M4" s="26"/>
    </row>
    <row r="5" spans="1:13" ht="14.25" customHeight="1" x14ac:dyDescent="0.2">
      <c r="A5" s="20" t="s">
        <v>178</v>
      </c>
      <c r="B5" s="20" t="s">
        <v>104</v>
      </c>
      <c r="C5" s="21" t="s">
        <v>105</v>
      </c>
      <c r="D5" s="71">
        <v>-11148083</v>
      </c>
      <c r="E5" s="72">
        <v>-53763736</v>
      </c>
      <c r="F5" s="27">
        <v>347</v>
      </c>
      <c r="G5" s="25">
        <v>43199</v>
      </c>
      <c r="H5" s="23">
        <v>1</v>
      </c>
      <c r="I5" s="21" t="s">
        <v>106</v>
      </c>
      <c r="J5" s="26"/>
      <c r="K5" s="26"/>
      <c r="L5" s="26"/>
      <c r="M5" s="26"/>
    </row>
    <row r="6" spans="1:13" ht="14.25" customHeight="1" x14ac:dyDescent="0.2">
      <c r="A6" s="20" t="s">
        <v>179</v>
      </c>
      <c r="B6" s="20" t="s">
        <v>104</v>
      </c>
      <c r="C6" s="21" t="s">
        <v>107</v>
      </c>
      <c r="D6" s="72">
        <v>-22955028</v>
      </c>
      <c r="E6" s="72">
        <v>-55626001</v>
      </c>
      <c r="F6" s="27">
        <v>605</v>
      </c>
      <c r="G6" s="25">
        <v>43203</v>
      </c>
      <c r="H6" s="23">
        <v>1</v>
      </c>
      <c r="I6" s="21" t="s">
        <v>108</v>
      </c>
      <c r="J6" s="26"/>
      <c r="K6" s="26"/>
      <c r="L6" s="26"/>
      <c r="M6" s="26"/>
    </row>
    <row r="7" spans="1:13" s="29" customFormat="1" x14ac:dyDescent="0.2">
      <c r="A7" s="20" t="s">
        <v>180</v>
      </c>
      <c r="B7" s="20" t="s">
        <v>54</v>
      </c>
      <c r="C7" s="21" t="s">
        <v>61</v>
      </c>
      <c r="D7" s="27">
        <v>-22.1008</v>
      </c>
      <c r="E7" s="27">
        <v>-56.54</v>
      </c>
      <c r="F7" s="27">
        <v>208</v>
      </c>
      <c r="G7" s="25">
        <v>40764</v>
      </c>
      <c r="H7" s="23">
        <v>1</v>
      </c>
      <c r="I7" s="28" t="s">
        <v>62</v>
      </c>
      <c r="J7" s="26"/>
      <c r="K7" s="26"/>
      <c r="L7" s="26"/>
      <c r="M7" s="26"/>
    </row>
    <row r="8" spans="1:13" s="29" customFormat="1" x14ac:dyDescent="0.2">
      <c r="A8" s="20" t="s">
        <v>181</v>
      </c>
      <c r="B8" s="20" t="s">
        <v>54</v>
      </c>
      <c r="C8" s="21" t="s">
        <v>64</v>
      </c>
      <c r="D8" s="27">
        <v>-21.7514</v>
      </c>
      <c r="E8" s="27">
        <v>-52.470599999999997</v>
      </c>
      <c r="F8" s="27">
        <v>387</v>
      </c>
      <c r="G8" s="25">
        <v>41354</v>
      </c>
      <c r="H8" s="23">
        <v>1</v>
      </c>
      <c r="I8" s="28" t="s">
        <v>109</v>
      </c>
      <c r="J8" s="26"/>
      <c r="K8" s="26"/>
      <c r="L8" s="26"/>
      <c r="M8" s="26"/>
    </row>
    <row r="9" spans="1:13" s="29" customFormat="1" x14ac:dyDescent="0.2">
      <c r="A9" s="20" t="s">
        <v>182</v>
      </c>
      <c r="B9" s="20" t="s">
        <v>104</v>
      </c>
      <c r="C9" s="21" t="s">
        <v>111</v>
      </c>
      <c r="D9" s="72">
        <v>-19945539</v>
      </c>
      <c r="E9" s="72">
        <v>-54368533</v>
      </c>
      <c r="F9" s="27">
        <v>624</v>
      </c>
      <c r="G9" s="25">
        <v>43129</v>
      </c>
      <c r="H9" s="23">
        <v>1</v>
      </c>
      <c r="I9" s="28" t="s">
        <v>112</v>
      </c>
      <c r="J9" s="26"/>
      <c r="K9" s="26"/>
      <c r="L9" s="26"/>
      <c r="M9" s="26"/>
    </row>
    <row r="10" spans="1:13" s="29" customFormat="1" x14ac:dyDescent="0.2">
      <c r="A10" s="20" t="s">
        <v>183</v>
      </c>
      <c r="B10" s="20" t="s">
        <v>104</v>
      </c>
      <c r="C10" s="21" t="s">
        <v>114</v>
      </c>
      <c r="D10" s="72">
        <v>-21246756</v>
      </c>
      <c r="E10" s="72">
        <v>-564560442</v>
      </c>
      <c r="F10" s="27">
        <v>329</v>
      </c>
      <c r="G10" s="25" t="s">
        <v>115</v>
      </c>
      <c r="H10" s="23">
        <v>1</v>
      </c>
      <c r="I10" s="28" t="s">
        <v>116</v>
      </c>
      <c r="J10" s="26"/>
      <c r="K10" s="26"/>
      <c r="L10" s="26"/>
      <c r="M10" s="26"/>
    </row>
    <row r="11" spans="1:13" s="29" customFormat="1" x14ac:dyDescent="0.2">
      <c r="A11" s="20" t="s">
        <v>184</v>
      </c>
      <c r="B11" s="20" t="s">
        <v>104</v>
      </c>
      <c r="C11" s="21" t="s">
        <v>118</v>
      </c>
      <c r="D11" s="72">
        <v>-21298278</v>
      </c>
      <c r="E11" s="72">
        <v>-52068917</v>
      </c>
      <c r="F11" s="27">
        <v>345</v>
      </c>
      <c r="G11" s="25">
        <v>43196</v>
      </c>
      <c r="H11" s="23">
        <v>1</v>
      </c>
      <c r="I11" s="28" t="s">
        <v>119</v>
      </c>
      <c r="J11" s="26"/>
      <c r="K11" s="26"/>
      <c r="L11" s="26"/>
      <c r="M11" s="26"/>
    </row>
    <row r="12" spans="1:13" s="29" customFormat="1" x14ac:dyDescent="0.2">
      <c r="A12" s="20" t="s">
        <v>185</v>
      </c>
      <c r="B12" s="20" t="s">
        <v>104</v>
      </c>
      <c r="C12" s="21" t="s">
        <v>121</v>
      </c>
      <c r="D12" s="72">
        <v>-22657056</v>
      </c>
      <c r="E12" s="72">
        <v>-54819306</v>
      </c>
      <c r="F12" s="27">
        <v>456</v>
      </c>
      <c r="G12" s="25">
        <v>43165</v>
      </c>
      <c r="H12" s="23">
        <v>1</v>
      </c>
      <c r="I12" s="28" t="s">
        <v>122</v>
      </c>
      <c r="J12" s="26"/>
      <c r="K12" s="26"/>
      <c r="L12" s="26"/>
      <c r="M12" s="26"/>
    </row>
    <row r="13" spans="1:13" s="81" customFormat="1" ht="15" x14ac:dyDescent="0.25">
      <c r="A13" s="73" t="s">
        <v>186</v>
      </c>
      <c r="B13" s="73" t="s">
        <v>104</v>
      </c>
      <c r="C13" s="74" t="s">
        <v>123</v>
      </c>
      <c r="D13" s="75">
        <v>-19587528</v>
      </c>
      <c r="E13" s="75">
        <v>-54030083</v>
      </c>
      <c r="F13" s="76">
        <v>540</v>
      </c>
      <c r="G13" s="77">
        <v>43206</v>
      </c>
      <c r="H13" s="78">
        <v>1</v>
      </c>
      <c r="I13" s="79" t="s">
        <v>124</v>
      </c>
      <c r="J13" s="80"/>
      <c r="K13" s="80"/>
      <c r="L13" s="80"/>
      <c r="M13" s="80"/>
    </row>
    <row r="14" spans="1:13" x14ac:dyDescent="0.2">
      <c r="A14" s="20" t="s">
        <v>187</v>
      </c>
      <c r="B14" s="20" t="s">
        <v>54</v>
      </c>
      <c r="C14" s="21" t="s">
        <v>125</v>
      </c>
      <c r="D14" s="27">
        <v>-20.45</v>
      </c>
      <c r="E14" s="27">
        <v>-54.616599999999998</v>
      </c>
      <c r="F14" s="27">
        <v>530</v>
      </c>
      <c r="G14" s="25">
        <v>37145</v>
      </c>
      <c r="H14" s="23">
        <v>1</v>
      </c>
      <c r="I14" s="21" t="s">
        <v>65</v>
      </c>
      <c r="J14" s="26"/>
      <c r="K14" s="26"/>
      <c r="L14" s="26"/>
      <c r="M14" s="26"/>
    </row>
    <row r="15" spans="1:13" x14ac:dyDescent="0.2">
      <c r="A15" s="20" t="s">
        <v>188</v>
      </c>
      <c r="B15" s="20" t="s">
        <v>54</v>
      </c>
      <c r="C15" s="21" t="s">
        <v>126</v>
      </c>
      <c r="D15" s="23">
        <v>-19.122499999999999</v>
      </c>
      <c r="E15" s="23">
        <v>-51.720799999999997</v>
      </c>
      <c r="F15" s="27">
        <v>516</v>
      </c>
      <c r="G15" s="25">
        <v>39515</v>
      </c>
      <c r="H15" s="23">
        <v>1</v>
      </c>
      <c r="I15" s="21" t="s">
        <v>66</v>
      </c>
      <c r="J15" s="26"/>
      <c r="K15" s="26"/>
      <c r="L15" s="26" t="s">
        <v>46</v>
      </c>
      <c r="M15" s="26"/>
    </row>
    <row r="16" spans="1:13" x14ac:dyDescent="0.2">
      <c r="A16" s="20" t="s">
        <v>189</v>
      </c>
      <c r="B16" s="20" t="s">
        <v>54</v>
      </c>
      <c r="C16" s="21" t="s">
        <v>127</v>
      </c>
      <c r="D16" s="27">
        <v>-18.802199999999999</v>
      </c>
      <c r="E16" s="27">
        <v>-52.602800000000002</v>
      </c>
      <c r="F16" s="27">
        <v>818</v>
      </c>
      <c r="G16" s="25">
        <v>39070</v>
      </c>
      <c r="H16" s="23">
        <v>1</v>
      </c>
      <c r="I16" s="21" t="s">
        <v>98</v>
      </c>
      <c r="J16" s="26"/>
      <c r="K16" s="26"/>
      <c r="L16" s="26"/>
      <c r="M16" s="26"/>
    </row>
    <row r="17" spans="1:13" ht="13.5" customHeight="1" x14ac:dyDescent="0.2">
      <c r="A17" s="20" t="s">
        <v>190</v>
      </c>
      <c r="B17" s="20" t="s">
        <v>54</v>
      </c>
      <c r="C17" s="21" t="s">
        <v>128</v>
      </c>
      <c r="D17" s="27">
        <v>-18.996700000000001</v>
      </c>
      <c r="E17" s="27">
        <v>-57.637500000000003</v>
      </c>
      <c r="F17" s="27">
        <v>126</v>
      </c>
      <c r="G17" s="25">
        <v>39017</v>
      </c>
      <c r="H17" s="23">
        <v>1</v>
      </c>
      <c r="I17" s="21" t="s">
        <v>67</v>
      </c>
      <c r="J17" s="26"/>
      <c r="K17" s="26"/>
      <c r="L17" s="26"/>
      <c r="M17" s="26"/>
    </row>
    <row r="18" spans="1:13" ht="13.5" customHeight="1" x14ac:dyDescent="0.2">
      <c r="A18" s="20" t="s">
        <v>191</v>
      </c>
      <c r="B18" s="20" t="s">
        <v>54</v>
      </c>
      <c r="C18" s="21" t="s">
        <v>129</v>
      </c>
      <c r="D18" s="27">
        <v>-18.4922</v>
      </c>
      <c r="E18" s="27">
        <v>-53.167200000000001</v>
      </c>
      <c r="F18" s="27">
        <v>730</v>
      </c>
      <c r="G18" s="25">
        <v>41247</v>
      </c>
      <c r="H18" s="23">
        <v>1</v>
      </c>
      <c r="I18" s="28" t="s">
        <v>68</v>
      </c>
      <c r="J18" s="26"/>
      <c r="K18" s="26"/>
      <c r="L18" s="26" t="s">
        <v>46</v>
      </c>
      <c r="M18" s="26"/>
    </row>
    <row r="19" spans="1:13" x14ac:dyDescent="0.2">
      <c r="A19" s="20" t="s">
        <v>192</v>
      </c>
      <c r="B19" s="20" t="s">
        <v>54</v>
      </c>
      <c r="C19" s="21" t="s">
        <v>130</v>
      </c>
      <c r="D19" s="27">
        <v>-18.304400000000001</v>
      </c>
      <c r="E19" s="27">
        <v>-54.440899999999999</v>
      </c>
      <c r="F19" s="27">
        <v>252</v>
      </c>
      <c r="G19" s="25">
        <v>39028</v>
      </c>
      <c r="H19" s="23">
        <v>1</v>
      </c>
      <c r="I19" s="21" t="s">
        <v>69</v>
      </c>
      <c r="J19" s="26"/>
      <c r="K19" s="26"/>
      <c r="L19" s="26" t="s">
        <v>46</v>
      </c>
      <c r="M19" s="26"/>
    </row>
    <row r="20" spans="1:13" x14ac:dyDescent="0.2">
      <c r="A20" s="20" t="s">
        <v>193</v>
      </c>
      <c r="B20" s="20" t="s">
        <v>54</v>
      </c>
      <c r="C20" s="21" t="s">
        <v>131</v>
      </c>
      <c r="D20" s="27">
        <v>-22.193899999999999</v>
      </c>
      <c r="E20" s="30">
        <v>-54.9114</v>
      </c>
      <c r="F20" s="27">
        <v>469</v>
      </c>
      <c r="G20" s="25">
        <v>39011</v>
      </c>
      <c r="H20" s="23">
        <v>1</v>
      </c>
      <c r="I20" s="21" t="s">
        <v>70</v>
      </c>
      <c r="J20" s="26"/>
      <c r="K20" s="26"/>
      <c r="L20" s="26"/>
      <c r="M20" s="26"/>
    </row>
    <row r="21" spans="1:13" x14ac:dyDescent="0.2">
      <c r="A21" s="20" t="s">
        <v>194</v>
      </c>
      <c r="B21" s="20" t="s">
        <v>104</v>
      </c>
      <c r="C21" s="21" t="s">
        <v>132</v>
      </c>
      <c r="D21" s="72">
        <v>-22308694</v>
      </c>
      <c r="E21" s="82">
        <v>-54325833</v>
      </c>
      <c r="F21" s="27">
        <v>340</v>
      </c>
      <c r="G21" s="25">
        <v>43159</v>
      </c>
      <c r="H21" s="23">
        <v>1</v>
      </c>
      <c r="I21" s="21" t="s">
        <v>133</v>
      </c>
      <c r="J21" s="26"/>
      <c r="K21" s="26"/>
      <c r="L21" s="26"/>
      <c r="M21" s="26" t="s">
        <v>46</v>
      </c>
    </row>
    <row r="22" spans="1:13" ht="25.5" x14ac:dyDescent="0.2">
      <c r="A22" s="20" t="s">
        <v>195</v>
      </c>
      <c r="B22" s="20" t="s">
        <v>104</v>
      </c>
      <c r="C22" s="21" t="s">
        <v>134</v>
      </c>
      <c r="D22" s="72">
        <v>-23644881</v>
      </c>
      <c r="E22" s="82">
        <v>-54570289</v>
      </c>
      <c r="F22" s="27">
        <v>319</v>
      </c>
      <c r="G22" s="25">
        <v>43204</v>
      </c>
      <c r="H22" s="23">
        <v>1</v>
      </c>
      <c r="I22" s="21" t="s">
        <v>135</v>
      </c>
      <c r="J22" s="26"/>
      <c r="K22" s="26"/>
      <c r="L22" s="26"/>
      <c r="M22" s="26"/>
    </row>
    <row r="23" spans="1:13" x14ac:dyDescent="0.2">
      <c r="A23" s="20" t="s">
        <v>196</v>
      </c>
      <c r="B23" s="20" t="s">
        <v>104</v>
      </c>
      <c r="C23" s="21" t="s">
        <v>136</v>
      </c>
      <c r="D23" s="72">
        <v>-22092833</v>
      </c>
      <c r="E23" s="82">
        <v>-54798833</v>
      </c>
      <c r="F23" s="27">
        <v>360</v>
      </c>
      <c r="G23" s="25">
        <v>43157</v>
      </c>
      <c r="H23" s="23">
        <v>1</v>
      </c>
      <c r="I23" s="21" t="s">
        <v>137</v>
      </c>
      <c r="J23" s="26"/>
      <c r="K23" s="26"/>
      <c r="L23" s="26"/>
      <c r="M23" s="26"/>
    </row>
    <row r="24" spans="1:13" x14ac:dyDescent="0.2">
      <c r="A24" s="20" t="s">
        <v>197</v>
      </c>
      <c r="B24" s="20" t="s">
        <v>54</v>
      </c>
      <c r="C24" s="21" t="s">
        <v>71</v>
      </c>
      <c r="D24" s="23">
        <v>-23.449400000000001</v>
      </c>
      <c r="E24" s="23">
        <v>-54.181699999999999</v>
      </c>
      <c r="F24" s="23">
        <v>336</v>
      </c>
      <c r="G24" s="25">
        <v>39598</v>
      </c>
      <c r="H24" s="23">
        <v>1</v>
      </c>
      <c r="I24" s="21" t="s">
        <v>72</v>
      </c>
      <c r="J24" s="26"/>
      <c r="K24" s="26"/>
      <c r="L24" s="26" t="s">
        <v>46</v>
      </c>
      <c r="M24" s="26" t="s">
        <v>46</v>
      </c>
    </row>
    <row r="25" spans="1:13" x14ac:dyDescent="0.2">
      <c r="A25" s="20" t="s">
        <v>198</v>
      </c>
      <c r="B25" s="20" t="s">
        <v>54</v>
      </c>
      <c r="C25" s="21" t="s">
        <v>73</v>
      </c>
      <c r="D25" s="27">
        <v>-22.3</v>
      </c>
      <c r="E25" s="27">
        <v>-53.816600000000001</v>
      </c>
      <c r="F25" s="27">
        <v>373.29</v>
      </c>
      <c r="G25" s="25">
        <v>37662</v>
      </c>
      <c r="H25" s="23">
        <v>1</v>
      </c>
      <c r="I25" s="21" t="s">
        <v>74</v>
      </c>
      <c r="J25" s="26"/>
      <c r="K25" s="26"/>
      <c r="L25" s="26" t="s">
        <v>46</v>
      </c>
      <c r="M25" s="26"/>
    </row>
    <row r="26" spans="1:13" s="29" customFormat="1" x14ac:dyDescent="0.2">
      <c r="A26" s="20" t="s">
        <v>199</v>
      </c>
      <c r="B26" s="20" t="s">
        <v>54</v>
      </c>
      <c r="C26" s="21" t="s">
        <v>75</v>
      </c>
      <c r="D26" s="27">
        <v>-21.478200000000001</v>
      </c>
      <c r="E26" s="27">
        <v>-56.136899999999997</v>
      </c>
      <c r="F26" s="27">
        <v>249</v>
      </c>
      <c r="G26" s="25">
        <v>40759</v>
      </c>
      <c r="H26" s="23">
        <v>1</v>
      </c>
      <c r="I26" s="28" t="s">
        <v>76</v>
      </c>
      <c r="J26" s="26"/>
      <c r="K26" s="26"/>
      <c r="L26" s="26"/>
      <c r="M26" s="26"/>
    </row>
    <row r="27" spans="1:13" x14ac:dyDescent="0.2">
      <c r="A27" s="20" t="s">
        <v>200</v>
      </c>
      <c r="B27" s="20" t="s">
        <v>54</v>
      </c>
      <c r="C27" s="21" t="s">
        <v>77</v>
      </c>
      <c r="D27" s="23">
        <v>-22.857199999999999</v>
      </c>
      <c r="E27" s="23">
        <v>-54.605600000000003</v>
      </c>
      <c r="F27" s="23">
        <v>379</v>
      </c>
      <c r="G27" s="25">
        <v>39617</v>
      </c>
      <c r="H27" s="23">
        <v>1</v>
      </c>
      <c r="I27" s="21" t="s">
        <v>78</v>
      </c>
      <c r="J27" s="26"/>
      <c r="K27" s="26"/>
      <c r="L27" s="26"/>
      <c r="M27" s="26"/>
    </row>
    <row r="28" spans="1:13" x14ac:dyDescent="0.2">
      <c r="A28" s="20" t="s">
        <v>201</v>
      </c>
      <c r="B28" s="20" t="s">
        <v>104</v>
      </c>
      <c r="C28" s="21" t="s">
        <v>138</v>
      </c>
      <c r="D28" s="72">
        <v>-22575389</v>
      </c>
      <c r="E28" s="72">
        <v>-55160833</v>
      </c>
      <c r="F28" s="23">
        <v>499</v>
      </c>
      <c r="G28" s="25">
        <v>43166</v>
      </c>
      <c r="H28" s="23">
        <v>1</v>
      </c>
      <c r="I28" s="21" t="s">
        <v>139</v>
      </c>
      <c r="J28" s="26"/>
      <c r="K28" s="26"/>
      <c r="L28" s="26"/>
      <c r="M28" s="26"/>
    </row>
    <row r="29" spans="1:13" ht="12.75" customHeight="1" x14ac:dyDescent="0.2">
      <c r="A29" s="20" t="s">
        <v>202</v>
      </c>
      <c r="B29" s="20" t="s">
        <v>54</v>
      </c>
      <c r="C29" s="21" t="s">
        <v>140</v>
      </c>
      <c r="D29" s="27">
        <v>-21.609200000000001</v>
      </c>
      <c r="E29" s="27">
        <v>-55.177799999999998</v>
      </c>
      <c r="F29" s="27">
        <v>401</v>
      </c>
      <c r="G29" s="25">
        <v>39065</v>
      </c>
      <c r="H29" s="23">
        <v>1</v>
      </c>
      <c r="I29" s="21" t="s">
        <v>79</v>
      </c>
      <c r="J29" s="26"/>
      <c r="K29" s="26"/>
      <c r="L29" s="26"/>
      <c r="M29" s="26"/>
    </row>
    <row r="30" spans="1:13" ht="12.75" customHeight="1" x14ac:dyDescent="0.2">
      <c r="A30" s="20" t="s">
        <v>203</v>
      </c>
      <c r="B30" s="20" t="s">
        <v>104</v>
      </c>
      <c r="C30" s="21" t="s">
        <v>141</v>
      </c>
      <c r="D30" s="72">
        <v>-21450972</v>
      </c>
      <c r="E30" s="72">
        <v>-54341972</v>
      </c>
      <c r="F30" s="27">
        <v>500</v>
      </c>
      <c r="G30" s="25">
        <v>43153</v>
      </c>
      <c r="H30" s="23">
        <v>1</v>
      </c>
      <c r="I30" s="21" t="s">
        <v>142</v>
      </c>
      <c r="J30" s="26"/>
      <c r="K30" s="26"/>
      <c r="L30" s="26"/>
      <c r="M30" s="26"/>
    </row>
    <row r="31" spans="1:13" ht="12.75" customHeight="1" x14ac:dyDescent="0.2">
      <c r="A31" s="20" t="s">
        <v>204</v>
      </c>
      <c r="B31" s="20" t="s">
        <v>104</v>
      </c>
      <c r="C31" s="21" t="s">
        <v>144</v>
      </c>
      <c r="D31" s="72">
        <v>-22078528</v>
      </c>
      <c r="E31" s="72">
        <v>-53465889</v>
      </c>
      <c r="F31" s="27">
        <v>372</v>
      </c>
      <c r="G31" s="25">
        <v>43199</v>
      </c>
      <c r="H31" s="23">
        <v>1</v>
      </c>
      <c r="I31" s="21" t="s">
        <v>145</v>
      </c>
      <c r="J31" s="26"/>
      <c r="K31" s="26"/>
      <c r="L31" s="26"/>
      <c r="M31" s="26"/>
    </row>
    <row r="32" spans="1:13" s="29" customFormat="1" x14ac:dyDescent="0.2">
      <c r="A32" s="20" t="s">
        <v>205</v>
      </c>
      <c r="B32" s="20" t="s">
        <v>54</v>
      </c>
      <c r="C32" s="21" t="s">
        <v>146</v>
      </c>
      <c r="D32" s="27">
        <v>-20.395600000000002</v>
      </c>
      <c r="E32" s="27">
        <v>-56.431699999999999</v>
      </c>
      <c r="F32" s="27">
        <v>140</v>
      </c>
      <c r="G32" s="25">
        <v>39023</v>
      </c>
      <c r="H32" s="23">
        <v>1</v>
      </c>
      <c r="I32" s="21" t="s">
        <v>80</v>
      </c>
      <c r="J32" s="26"/>
      <c r="K32" s="26"/>
      <c r="L32" s="26"/>
      <c r="M32" s="26" t="s">
        <v>46</v>
      </c>
    </row>
    <row r="33" spans="1:13" x14ac:dyDescent="0.2">
      <c r="A33" s="20" t="s">
        <v>206</v>
      </c>
      <c r="B33" s="20" t="s">
        <v>54</v>
      </c>
      <c r="C33" s="21" t="s">
        <v>147</v>
      </c>
      <c r="D33" s="27">
        <v>-18.988900000000001</v>
      </c>
      <c r="E33" s="27">
        <v>-56.623100000000001</v>
      </c>
      <c r="F33" s="27">
        <v>104</v>
      </c>
      <c r="G33" s="25">
        <v>38932</v>
      </c>
      <c r="H33" s="23">
        <v>1</v>
      </c>
      <c r="I33" s="21" t="s">
        <v>81</v>
      </c>
      <c r="J33" s="26"/>
      <c r="K33" s="26"/>
      <c r="L33" s="26"/>
      <c r="M33" s="26"/>
    </row>
    <row r="34" spans="1:13" s="29" customFormat="1" x14ac:dyDescent="0.2">
      <c r="A34" s="20" t="s">
        <v>207</v>
      </c>
      <c r="B34" s="20" t="s">
        <v>54</v>
      </c>
      <c r="C34" s="21" t="s">
        <v>148</v>
      </c>
      <c r="D34" s="27">
        <v>-19.414300000000001</v>
      </c>
      <c r="E34" s="27">
        <v>-51.1053</v>
      </c>
      <c r="F34" s="27">
        <v>424</v>
      </c>
      <c r="G34" s="25" t="s">
        <v>82</v>
      </c>
      <c r="H34" s="23">
        <v>1</v>
      </c>
      <c r="I34" s="21" t="s">
        <v>83</v>
      </c>
      <c r="J34" s="26"/>
      <c r="K34" s="26"/>
      <c r="L34" s="26"/>
      <c r="M34" s="26"/>
    </row>
    <row r="35" spans="1:13" s="29" customFormat="1" x14ac:dyDescent="0.2">
      <c r="A35" s="20" t="s">
        <v>208</v>
      </c>
      <c r="B35" s="20" t="s">
        <v>104</v>
      </c>
      <c r="C35" s="21" t="s">
        <v>149</v>
      </c>
      <c r="D35" s="72">
        <v>-18072711</v>
      </c>
      <c r="E35" s="72">
        <v>-54548811</v>
      </c>
      <c r="F35" s="27">
        <v>251</v>
      </c>
      <c r="G35" s="25">
        <v>43133</v>
      </c>
      <c r="H35" s="23">
        <v>1</v>
      </c>
      <c r="I35" s="21" t="s">
        <v>150</v>
      </c>
      <c r="J35" s="26"/>
      <c r="K35" s="26"/>
      <c r="L35" s="26"/>
      <c r="M35" s="26" t="s">
        <v>46</v>
      </c>
    </row>
    <row r="36" spans="1:13" x14ac:dyDescent="0.2">
      <c r="A36" s="20" t="s">
        <v>209</v>
      </c>
      <c r="B36" s="20" t="s">
        <v>54</v>
      </c>
      <c r="C36" s="21" t="s">
        <v>151</v>
      </c>
      <c r="D36" s="27">
        <v>-22.533300000000001</v>
      </c>
      <c r="E36" s="27">
        <v>-55.533299999999997</v>
      </c>
      <c r="F36" s="27">
        <v>650</v>
      </c>
      <c r="G36" s="25">
        <v>37140</v>
      </c>
      <c r="H36" s="23">
        <v>1</v>
      </c>
      <c r="I36" s="21" t="s">
        <v>84</v>
      </c>
      <c r="J36" s="26"/>
      <c r="K36" s="26"/>
      <c r="L36" s="26"/>
      <c r="M36" s="26"/>
    </row>
    <row r="37" spans="1:13" x14ac:dyDescent="0.2">
      <c r="A37" s="20" t="s">
        <v>210</v>
      </c>
      <c r="B37" s="20" t="s">
        <v>54</v>
      </c>
      <c r="C37" s="21" t="s">
        <v>152</v>
      </c>
      <c r="D37" s="27">
        <v>-21.7058</v>
      </c>
      <c r="E37" s="27">
        <v>-57.5533</v>
      </c>
      <c r="F37" s="27">
        <v>85</v>
      </c>
      <c r="G37" s="25">
        <v>39014</v>
      </c>
      <c r="H37" s="23">
        <v>1</v>
      </c>
      <c r="I37" s="21" t="s">
        <v>85</v>
      </c>
      <c r="J37" s="26"/>
      <c r="K37" s="26"/>
      <c r="L37" s="26"/>
      <c r="M37" s="26"/>
    </row>
    <row r="38" spans="1:13" s="29" customFormat="1" x14ac:dyDescent="0.2">
      <c r="A38" s="20" t="s">
        <v>211</v>
      </c>
      <c r="B38" s="20" t="s">
        <v>54</v>
      </c>
      <c r="C38" s="21" t="s">
        <v>153</v>
      </c>
      <c r="D38" s="27">
        <v>-19.420100000000001</v>
      </c>
      <c r="E38" s="27">
        <v>-54.553100000000001</v>
      </c>
      <c r="F38" s="27">
        <v>647</v>
      </c>
      <c r="G38" s="25">
        <v>39067</v>
      </c>
      <c r="H38" s="23">
        <v>1</v>
      </c>
      <c r="I38" s="21" t="s">
        <v>99</v>
      </c>
      <c r="J38" s="26"/>
      <c r="K38" s="26"/>
      <c r="L38" s="26"/>
      <c r="M38" s="26"/>
    </row>
    <row r="39" spans="1:13" s="29" customFormat="1" x14ac:dyDescent="0.2">
      <c r="A39" s="20" t="s">
        <v>212</v>
      </c>
      <c r="B39" s="20" t="s">
        <v>104</v>
      </c>
      <c r="C39" s="21" t="s">
        <v>154</v>
      </c>
      <c r="D39" s="72">
        <v>-20466094</v>
      </c>
      <c r="E39" s="72">
        <v>-53763028</v>
      </c>
      <c r="F39" s="27">
        <v>442</v>
      </c>
      <c r="G39" s="25">
        <v>43118</v>
      </c>
      <c r="H39" s="23">
        <v>1</v>
      </c>
      <c r="I39" s="21"/>
      <c r="J39" s="26"/>
      <c r="K39" s="26"/>
      <c r="L39" s="26"/>
      <c r="M39" s="26"/>
    </row>
    <row r="40" spans="1:13" x14ac:dyDescent="0.2">
      <c r="A40" s="20" t="s">
        <v>213</v>
      </c>
      <c r="B40" s="20" t="s">
        <v>54</v>
      </c>
      <c r="C40" s="21" t="s">
        <v>155</v>
      </c>
      <c r="D40" s="23">
        <v>-21.774999999999999</v>
      </c>
      <c r="E40" s="23">
        <v>-54.528100000000002</v>
      </c>
      <c r="F40" s="23">
        <v>329</v>
      </c>
      <c r="G40" s="25">
        <v>39625</v>
      </c>
      <c r="H40" s="23">
        <v>1</v>
      </c>
      <c r="I40" s="21" t="s">
        <v>86</v>
      </c>
      <c r="J40" s="26"/>
      <c r="K40" s="26"/>
      <c r="L40" s="26"/>
      <c r="M40" s="26" t="s">
        <v>46</v>
      </c>
    </row>
    <row r="41" spans="1:13" s="34" customFormat="1" ht="15" customHeight="1" x14ac:dyDescent="0.2">
      <c r="A41" s="31" t="s">
        <v>214</v>
      </c>
      <c r="B41" s="31" t="s">
        <v>104</v>
      </c>
      <c r="C41" s="21" t="s">
        <v>157</v>
      </c>
      <c r="D41" s="83">
        <v>-21305889</v>
      </c>
      <c r="E41" s="83">
        <v>-52820375</v>
      </c>
      <c r="F41" s="32">
        <v>383</v>
      </c>
      <c r="G41" s="22">
        <v>43209</v>
      </c>
      <c r="H41" s="21">
        <v>1</v>
      </c>
      <c r="I41" s="31" t="s">
        <v>158</v>
      </c>
      <c r="J41" s="33"/>
      <c r="K41" s="33"/>
      <c r="L41" s="33"/>
      <c r="M41" s="33"/>
    </row>
    <row r="42" spans="1:13" s="34" customFormat="1" ht="15" customHeight="1" x14ac:dyDescent="0.2">
      <c r="A42" s="31" t="s">
        <v>215</v>
      </c>
      <c r="B42" s="31" t="s">
        <v>54</v>
      </c>
      <c r="C42" s="21" t="s">
        <v>159</v>
      </c>
      <c r="D42" s="83">
        <v>-20981633</v>
      </c>
      <c r="E42" s="32">
        <v>-54.971899999999998</v>
      </c>
      <c r="F42" s="32">
        <v>464</v>
      </c>
      <c r="G42" s="22" t="s">
        <v>87</v>
      </c>
      <c r="H42" s="21">
        <v>1</v>
      </c>
      <c r="I42" s="31" t="s">
        <v>88</v>
      </c>
      <c r="J42" s="33"/>
      <c r="K42" s="33"/>
      <c r="L42" s="33"/>
      <c r="M42" s="33"/>
    </row>
    <row r="43" spans="1:13" s="29" customFormat="1" x14ac:dyDescent="0.2">
      <c r="A43" s="20" t="s">
        <v>216</v>
      </c>
      <c r="B43" s="20" t="s">
        <v>54</v>
      </c>
      <c r="C43" s="21" t="s">
        <v>160</v>
      </c>
      <c r="D43" s="23">
        <v>-23.966899999999999</v>
      </c>
      <c r="E43" s="23">
        <v>-55.0242</v>
      </c>
      <c r="F43" s="23">
        <v>402</v>
      </c>
      <c r="G43" s="25">
        <v>39605</v>
      </c>
      <c r="H43" s="23">
        <v>1</v>
      </c>
      <c r="I43" s="21" t="s">
        <v>89</v>
      </c>
      <c r="J43" s="26"/>
      <c r="K43" s="26"/>
      <c r="L43" s="26"/>
      <c r="M43" s="26"/>
    </row>
    <row r="44" spans="1:13" s="29" customFormat="1" x14ac:dyDescent="0.2">
      <c r="A44" s="20" t="s">
        <v>217</v>
      </c>
      <c r="B44" s="20" t="s">
        <v>104</v>
      </c>
      <c r="C44" s="21" t="s">
        <v>162</v>
      </c>
      <c r="D44" s="72">
        <v>-20351444</v>
      </c>
      <c r="E44" s="72">
        <v>-51430222</v>
      </c>
      <c r="F44" s="23">
        <v>374</v>
      </c>
      <c r="G44" s="25">
        <v>43196</v>
      </c>
      <c r="H44" s="23">
        <v>1</v>
      </c>
      <c r="I44" s="21" t="s">
        <v>163</v>
      </c>
      <c r="J44" s="26"/>
      <c r="K44" s="26"/>
      <c r="L44" s="26"/>
      <c r="M44" s="26"/>
    </row>
    <row r="45" spans="1:13" s="36" customFormat="1" x14ac:dyDescent="0.2">
      <c r="A45" s="31" t="s">
        <v>218</v>
      </c>
      <c r="B45" s="31" t="s">
        <v>54</v>
      </c>
      <c r="C45" s="21" t="s">
        <v>164</v>
      </c>
      <c r="D45" s="21">
        <v>-17.634699999999999</v>
      </c>
      <c r="E45" s="21">
        <v>-54.760100000000001</v>
      </c>
      <c r="F45" s="21">
        <v>486</v>
      </c>
      <c r="G45" s="22" t="s">
        <v>90</v>
      </c>
      <c r="H45" s="21">
        <v>1</v>
      </c>
      <c r="I45" s="23" t="s">
        <v>91</v>
      </c>
      <c r="J45" s="35"/>
      <c r="K45" s="35"/>
      <c r="L45" s="35"/>
      <c r="M45" s="35"/>
    </row>
    <row r="46" spans="1:13" x14ac:dyDescent="0.2">
      <c r="A46" s="20" t="s">
        <v>219</v>
      </c>
      <c r="B46" s="20" t="s">
        <v>54</v>
      </c>
      <c r="C46" s="21" t="s">
        <v>165</v>
      </c>
      <c r="D46" s="23">
        <v>-20.783300000000001</v>
      </c>
      <c r="E46" s="23">
        <v>-51.7</v>
      </c>
      <c r="F46" s="23">
        <v>313</v>
      </c>
      <c r="G46" s="25">
        <v>37137</v>
      </c>
      <c r="H46" s="23">
        <v>1</v>
      </c>
      <c r="I46" s="21" t="s">
        <v>92</v>
      </c>
      <c r="J46" s="26"/>
      <c r="K46" s="26"/>
      <c r="L46" s="26"/>
      <c r="M46" s="26"/>
    </row>
    <row r="47" spans="1:13" ht="18" customHeight="1" x14ac:dyDescent="0.2">
      <c r="A47" s="37"/>
      <c r="B47" s="38"/>
      <c r="C47" s="39"/>
      <c r="D47" s="39"/>
      <c r="E47" s="39"/>
      <c r="F47" s="39"/>
      <c r="G47" s="17" t="s">
        <v>93</v>
      </c>
      <c r="H47" s="21">
        <f>SUM(H2:H46)</f>
        <v>45</v>
      </c>
      <c r="I47" s="37"/>
      <c r="J47" s="26"/>
      <c r="K47" s="26"/>
      <c r="L47" s="26"/>
      <c r="M47" s="26"/>
    </row>
    <row r="48" spans="1:13" x14ac:dyDescent="0.2">
      <c r="A48" s="26" t="s">
        <v>94</v>
      </c>
      <c r="B48" s="40"/>
      <c r="C48" s="40"/>
      <c r="D48" s="40"/>
      <c r="E48" s="40"/>
      <c r="F48" s="40"/>
      <c r="G48" s="26"/>
      <c r="H48" s="41"/>
      <c r="I48" s="26"/>
      <c r="J48" s="26"/>
      <c r="K48" s="26"/>
      <c r="L48" s="26"/>
      <c r="M48" s="26"/>
    </row>
    <row r="49" spans="1:13" x14ac:dyDescent="0.2">
      <c r="A49" s="42" t="s">
        <v>95</v>
      </c>
      <c r="B49" s="43"/>
      <c r="C49" s="43"/>
      <c r="D49" s="43"/>
      <c r="E49" s="43"/>
      <c r="F49" s="43"/>
      <c r="G49" s="26"/>
      <c r="H49" s="26"/>
      <c r="I49" s="26"/>
      <c r="J49" s="26"/>
      <c r="K49" s="26"/>
      <c r="L49" s="26"/>
      <c r="M49" s="26"/>
    </row>
    <row r="50" spans="1:13" x14ac:dyDescent="0.2">
      <c r="A50" s="26"/>
      <c r="B50" s="43"/>
      <c r="C50" s="43"/>
      <c r="D50" s="43"/>
      <c r="E50" s="43"/>
      <c r="F50" s="43"/>
      <c r="G50" s="26"/>
      <c r="H50" s="26"/>
      <c r="I50" s="26"/>
      <c r="J50" s="26"/>
      <c r="K50" s="26"/>
      <c r="L50" s="26"/>
      <c r="M50" s="26"/>
    </row>
    <row r="51" spans="1:13" x14ac:dyDescent="0.2">
      <c r="A51" s="26"/>
      <c r="B51" s="43"/>
      <c r="C51" s="43"/>
      <c r="D51" s="43"/>
      <c r="E51" s="43"/>
      <c r="F51" s="43"/>
      <c r="G51" s="26"/>
      <c r="H51" s="26"/>
      <c r="I51" s="26"/>
      <c r="J51" s="26"/>
      <c r="K51" s="26"/>
      <c r="L51" s="26"/>
      <c r="M51" s="26"/>
    </row>
    <row r="52" spans="1:13" x14ac:dyDescent="0.2">
      <c r="A52" s="26"/>
      <c r="B52" s="43"/>
      <c r="C52" s="43"/>
      <c r="D52" s="43"/>
      <c r="E52" s="43"/>
      <c r="F52" s="43"/>
      <c r="G52" s="26"/>
      <c r="H52" s="26"/>
      <c r="I52" s="26"/>
      <c r="J52" s="26"/>
      <c r="K52" s="26"/>
      <c r="L52" s="26"/>
      <c r="M52" s="26"/>
    </row>
    <row r="53" spans="1:13" x14ac:dyDescent="0.2">
      <c r="A53" s="26"/>
      <c r="B53" s="43"/>
      <c r="C53" s="43"/>
      <c r="D53" s="43"/>
      <c r="E53" s="43"/>
      <c r="F53" s="43"/>
      <c r="G53" s="26"/>
      <c r="H53" s="26"/>
      <c r="I53" s="26"/>
      <c r="J53" s="26"/>
      <c r="K53" s="26"/>
      <c r="L53" s="26"/>
      <c r="M53" s="26"/>
    </row>
    <row r="54" spans="1:13" x14ac:dyDescent="0.2">
      <c r="A54" s="26"/>
      <c r="B54" s="43"/>
      <c r="C54" s="43"/>
      <c r="D54" s="43"/>
      <c r="E54" s="43"/>
      <c r="F54" s="43"/>
      <c r="G54" s="26"/>
      <c r="H54" s="26"/>
      <c r="I54" s="26"/>
      <c r="J54" s="26"/>
      <c r="K54" s="26"/>
      <c r="L54" s="26"/>
      <c r="M54" s="26"/>
    </row>
    <row r="55" spans="1:13" x14ac:dyDescent="0.2">
      <c r="A55" s="26"/>
      <c r="B55" s="43"/>
      <c r="C55" s="43"/>
      <c r="D55" s="43"/>
      <c r="E55" s="43"/>
      <c r="F55" s="43"/>
      <c r="G55" s="26"/>
      <c r="H55" s="26"/>
      <c r="I55" s="26"/>
      <c r="J55" s="26"/>
      <c r="K55" s="26"/>
      <c r="L55" s="26"/>
      <c r="M55" s="26"/>
    </row>
    <row r="56" spans="1:13" x14ac:dyDescent="0.2">
      <c r="A56" s="26"/>
      <c r="B56" s="43"/>
      <c r="C56" s="43"/>
      <c r="D56" s="43"/>
      <c r="E56" s="43"/>
      <c r="F56" s="43"/>
      <c r="G56" s="26"/>
      <c r="H56" s="26"/>
      <c r="I56" s="26"/>
      <c r="J56" s="26"/>
      <c r="K56" s="26"/>
      <c r="L56" s="26"/>
      <c r="M56" s="26"/>
    </row>
    <row r="57" spans="1:13" x14ac:dyDescent="0.2">
      <c r="A57" s="26"/>
      <c r="B57" s="43"/>
      <c r="C57" s="43"/>
      <c r="D57" s="43"/>
      <c r="E57" s="43"/>
      <c r="F57" s="43"/>
      <c r="G57" s="26"/>
      <c r="H57" s="26"/>
      <c r="I57" s="26"/>
      <c r="J57" s="26"/>
      <c r="K57" s="26"/>
      <c r="L57" s="26"/>
      <c r="M57" s="26"/>
    </row>
    <row r="58" spans="1:13" x14ac:dyDescent="0.2">
      <c r="A58" s="26"/>
      <c r="B58" s="43"/>
      <c r="C58" s="43"/>
      <c r="D58" s="43"/>
      <c r="E58" s="43"/>
      <c r="F58" s="43"/>
      <c r="G58" s="26"/>
      <c r="H58" s="26"/>
      <c r="I58" s="26"/>
      <c r="J58" s="26"/>
      <c r="K58" s="26"/>
      <c r="L58" s="26"/>
      <c r="M58" s="26"/>
    </row>
    <row r="59" spans="1:13" x14ac:dyDescent="0.2">
      <c r="A59" s="26"/>
      <c r="B59" s="43"/>
      <c r="C59" s="43"/>
      <c r="D59" s="43"/>
      <c r="E59" s="43"/>
      <c r="F59" s="43" t="s">
        <v>46</v>
      </c>
      <c r="G59" s="26"/>
      <c r="H59" s="26"/>
      <c r="I59" s="26"/>
      <c r="J59" s="26"/>
      <c r="K59" s="26"/>
      <c r="L59" s="26"/>
      <c r="M59" s="26"/>
    </row>
    <row r="60" spans="1:13" x14ac:dyDescent="0.2">
      <c r="A60" s="26"/>
      <c r="B60" s="43"/>
      <c r="C60" s="43"/>
      <c r="D60" s="43"/>
      <c r="E60" s="43"/>
      <c r="F60" s="43"/>
      <c r="G60" s="26"/>
      <c r="H60" s="26"/>
      <c r="I60" s="26"/>
      <c r="J60" s="26"/>
      <c r="K60" s="26"/>
      <c r="L60" s="26"/>
      <c r="M60" s="26"/>
    </row>
    <row r="61" spans="1:13" x14ac:dyDescent="0.2">
      <c r="A61" s="26"/>
      <c r="B61" s="43"/>
      <c r="C61" s="43"/>
      <c r="D61" s="43"/>
      <c r="E61" s="43"/>
      <c r="F61" s="43"/>
      <c r="G61" s="26"/>
      <c r="H61" s="26"/>
      <c r="I61" s="26"/>
      <c r="J61" s="26"/>
      <c r="K61" s="26"/>
      <c r="L61" s="26"/>
      <c r="M61" s="26"/>
    </row>
    <row r="62" spans="1:13" x14ac:dyDescent="0.2">
      <c r="A62" s="26"/>
      <c r="B62" s="43"/>
      <c r="C62" s="43"/>
      <c r="D62" s="43"/>
      <c r="E62" s="43"/>
      <c r="F62" s="43"/>
      <c r="G62" s="26"/>
      <c r="H62" s="26"/>
      <c r="I62" s="26"/>
      <c r="J62" s="26"/>
      <c r="K62" s="26"/>
      <c r="L62" s="26"/>
      <c r="M62" s="26"/>
    </row>
    <row r="63" spans="1:13" x14ac:dyDescent="0.2">
      <c r="A63" s="26"/>
      <c r="B63" s="43"/>
      <c r="C63" s="43"/>
      <c r="D63" s="43"/>
      <c r="E63" s="43"/>
      <c r="F63" s="43"/>
      <c r="G63" s="26"/>
      <c r="H63" s="26"/>
      <c r="I63" s="26"/>
      <c r="J63" s="26"/>
      <c r="K63" s="26"/>
      <c r="L63" s="26"/>
      <c r="M63" s="26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7"/>
  <sheetViews>
    <sheetView zoomScale="90" zoomScaleNormal="90" workbookViewId="0">
      <selection activeCell="AM65" sqref="AM65:AM66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6" ht="20.100000000000001" customHeight="1" x14ac:dyDescent="0.2">
      <c r="A1" s="160" t="s">
        <v>23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2"/>
    </row>
    <row r="2" spans="1:36" ht="20.100000000000001" customHeight="1" x14ac:dyDescent="0.2">
      <c r="A2" s="165" t="s">
        <v>21</v>
      </c>
      <c r="B2" s="153" t="s">
        <v>232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5"/>
    </row>
    <row r="3" spans="1:36" s="4" customFormat="1" ht="20.100000000000001" customHeight="1" x14ac:dyDescent="0.2">
      <c r="A3" s="166"/>
      <c r="B3" s="163">
        <v>1</v>
      </c>
      <c r="C3" s="163">
        <f>SUM(B3+1)</f>
        <v>2</v>
      </c>
      <c r="D3" s="163">
        <f t="shared" ref="D3:AD3" si="0">SUM(C3+1)</f>
        <v>3</v>
      </c>
      <c r="E3" s="163">
        <f t="shared" si="0"/>
        <v>4</v>
      </c>
      <c r="F3" s="163">
        <f t="shared" si="0"/>
        <v>5</v>
      </c>
      <c r="G3" s="163">
        <f t="shared" si="0"/>
        <v>6</v>
      </c>
      <c r="H3" s="163">
        <f t="shared" si="0"/>
        <v>7</v>
      </c>
      <c r="I3" s="163">
        <f t="shared" si="0"/>
        <v>8</v>
      </c>
      <c r="J3" s="163">
        <f t="shared" si="0"/>
        <v>9</v>
      </c>
      <c r="K3" s="163">
        <f t="shared" si="0"/>
        <v>10</v>
      </c>
      <c r="L3" s="163">
        <f t="shared" si="0"/>
        <v>11</v>
      </c>
      <c r="M3" s="163">
        <f t="shared" si="0"/>
        <v>12</v>
      </c>
      <c r="N3" s="163">
        <f t="shared" si="0"/>
        <v>13</v>
      </c>
      <c r="O3" s="163">
        <f t="shared" si="0"/>
        <v>14</v>
      </c>
      <c r="P3" s="163">
        <f t="shared" si="0"/>
        <v>15</v>
      </c>
      <c r="Q3" s="163">
        <f t="shared" si="0"/>
        <v>16</v>
      </c>
      <c r="R3" s="163">
        <f t="shared" si="0"/>
        <v>17</v>
      </c>
      <c r="S3" s="163">
        <f t="shared" si="0"/>
        <v>18</v>
      </c>
      <c r="T3" s="163">
        <f t="shared" si="0"/>
        <v>19</v>
      </c>
      <c r="U3" s="163">
        <f t="shared" si="0"/>
        <v>20</v>
      </c>
      <c r="V3" s="163">
        <f t="shared" si="0"/>
        <v>21</v>
      </c>
      <c r="W3" s="163">
        <f t="shared" si="0"/>
        <v>22</v>
      </c>
      <c r="X3" s="163">
        <f t="shared" si="0"/>
        <v>23</v>
      </c>
      <c r="Y3" s="163">
        <f t="shared" si="0"/>
        <v>24</v>
      </c>
      <c r="Z3" s="163">
        <f t="shared" si="0"/>
        <v>25</v>
      </c>
      <c r="AA3" s="163">
        <f t="shared" si="0"/>
        <v>26</v>
      </c>
      <c r="AB3" s="163">
        <f t="shared" si="0"/>
        <v>27</v>
      </c>
      <c r="AC3" s="163">
        <f t="shared" si="0"/>
        <v>28</v>
      </c>
      <c r="AD3" s="163">
        <f t="shared" si="0"/>
        <v>29</v>
      </c>
      <c r="AE3" s="151">
        <v>30</v>
      </c>
      <c r="AF3" s="163">
        <v>31</v>
      </c>
      <c r="AG3" s="111" t="s">
        <v>36</v>
      </c>
      <c r="AH3" s="60" t="s">
        <v>35</v>
      </c>
    </row>
    <row r="4" spans="1:36" s="5" customFormat="1" ht="20.100000000000001" customHeight="1" x14ac:dyDescent="0.2">
      <c r="A4" s="167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52"/>
      <c r="AF4" s="164"/>
      <c r="AG4" s="111" t="s">
        <v>34</v>
      </c>
      <c r="AH4" s="60" t="s">
        <v>34</v>
      </c>
    </row>
    <row r="5" spans="1:36" s="5" customFormat="1" x14ac:dyDescent="0.2">
      <c r="A5" s="58" t="s">
        <v>39</v>
      </c>
      <c r="B5" s="129">
        <f>[1]Janeiro!$C$5</f>
        <v>38.5</v>
      </c>
      <c r="C5" s="129">
        <f>[1]Janeiro!$C$6</f>
        <v>34.299999999999997</v>
      </c>
      <c r="D5" s="129">
        <f>[1]Janeiro!$C$7</f>
        <v>35</v>
      </c>
      <c r="E5" s="129">
        <f>[1]Janeiro!$C$8</f>
        <v>34.1</v>
      </c>
      <c r="F5" s="129">
        <f>[1]Janeiro!$C$9</f>
        <v>36.799999999999997</v>
      </c>
      <c r="G5" s="129">
        <f>[1]Janeiro!$C$10</f>
        <v>32.700000000000003</v>
      </c>
      <c r="H5" s="129">
        <f>[1]Janeiro!$C$11</f>
        <v>31.4</v>
      </c>
      <c r="I5" s="129">
        <f>[1]Janeiro!$C$12</f>
        <v>32.6</v>
      </c>
      <c r="J5" s="129">
        <f>[1]Janeiro!$C$13</f>
        <v>33.4</v>
      </c>
      <c r="K5" s="129">
        <f>[1]Janeiro!$C$14</f>
        <v>35.5</v>
      </c>
      <c r="L5" s="129">
        <f>[1]Janeiro!$C$15</f>
        <v>35.700000000000003</v>
      </c>
      <c r="M5" s="129">
        <f>[1]Janeiro!$C$16</f>
        <v>34.799999999999997</v>
      </c>
      <c r="N5" s="129">
        <f>[1]Janeiro!$C$17</f>
        <v>33.299999999999997</v>
      </c>
      <c r="O5" s="129">
        <f>[1]Janeiro!$C$18</f>
        <v>35.9</v>
      </c>
      <c r="P5" s="129">
        <f>[1]Janeiro!$C$19</f>
        <v>38</v>
      </c>
      <c r="Q5" s="129">
        <f>[1]Janeiro!$C$20</f>
        <v>38.799999999999997</v>
      </c>
      <c r="R5" s="129">
        <f>[1]Janeiro!$C$21</f>
        <v>34.6</v>
      </c>
      <c r="S5" s="129">
        <f>[1]Janeiro!$C$22</f>
        <v>32.5</v>
      </c>
      <c r="T5" s="129">
        <f>[1]Janeiro!$C$23</f>
        <v>35.299999999999997</v>
      </c>
      <c r="U5" s="129">
        <f>[1]Janeiro!$C$24</f>
        <v>36.200000000000003</v>
      </c>
      <c r="V5" s="129">
        <f>[1]Janeiro!$C$25</f>
        <v>36.299999999999997</v>
      </c>
      <c r="W5" s="129">
        <f>[1]Janeiro!$C$26</f>
        <v>31.6</v>
      </c>
      <c r="X5" s="129">
        <f>[1]Janeiro!$C$27</f>
        <v>30.9</v>
      </c>
      <c r="Y5" s="129">
        <f>[1]Janeiro!$C$28</f>
        <v>32.200000000000003</v>
      </c>
      <c r="Z5" s="129">
        <f>[1]Janeiro!$C$29</f>
        <v>34.799999999999997</v>
      </c>
      <c r="AA5" s="129">
        <f>[1]Janeiro!$C$30</f>
        <v>35.4</v>
      </c>
      <c r="AB5" s="129">
        <f>[1]Janeiro!$C$31</f>
        <v>36.5</v>
      </c>
      <c r="AC5" s="129">
        <f>[1]Janeiro!$C$32</f>
        <v>36.200000000000003</v>
      </c>
      <c r="AD5" s="129">
        <f>[1]Janeiro!$C$33</f>
        <v>34.799999999999997</v>
      </c>
      <c r="AE5" s="129">
        <f>[1]Janeiro!$C$34</f>
        <v>34.4</v>
      </c>
      <c r="AF5" s="129">
        <f>[1]Janeiro!$C$35</f>
        <v>33.200000000000003</v>
      </c>
      <c r="AG5" s="133">
        <f t="shared" ref="AG5:AG6" si="1">MAX(B5:AF5)</f>
        <v>38.799999999999997</v>
      </c>
      <c r="AH5" s="94">
        <f t="shared" ref="AH5:AH6" si="2">AVERAGE(B5:AF5)</f>
        <v>34.700000000000003</v>
      </c>
    </row>
    <row r="6" spans="1:36" x14ac:dyDescent="0.2">
      <c r="A6" s="58" t="s">
        <v>0</v>
      </c>
      <c r="B6" s="11">
        <f>[2]Janeiro!$C$5</f>
        <v>33.1</v>
      </c>
      <c r="C6" s="11">
        <f>[2]Janeiro!$C$6</f>
        <v>32.299999999999997</v>
      </c>
      <c r="D6" s="11">
        <f>[2]Janeiro!$C$7</f>
        <v>31.5</v>
      </c>
      <c r="E6" s="11">
        <f>[2]Janeiro!$C$8</f>
        <v>30.5</v>
      </c>
      <c r="F6" s="11">
        <f>[2]Janeiro!$C$9</f>
        <v>32.4</v>
      </c>
      <c r="G6" s="11">
        <f>[2]Janeiro!$C$10</f>
        <v>33.700000000000003</v>
      </c>
      <c r="H6" s="11">
        <f>[2]Janeiro!$C$11</f>
        <v>27.8</v>
      </c>
      <c r="I6" s="11">
        <f>[2]Janeiro!$C$12</f>
        <v>30.4</v>
      </c>
      <c r="J6" s="11">
        <f>[2]Janeiro!$C$13</f>
        <v>32.5</v>
      </c>
      <c r="K6" s="11">
        <f>[2]Janeiro!$C$14</f>
        <v>34.1</v>
      </c>
      <c r="L6" s="11">
        <f>[2]Janeiro!$C$15</f>
        <v>34.799999999999997</v>
      </c>
      <c r="M6" s="11">
        <f>[2]Janeiro!$C$16</f>
        <v>34.299999999999997</v>
      </c>
      <c r="N6" s="11">
        <f>[2]Janeiro!$C$17</f>
        <v>31.6</v>
      </c>
      <c r="O6" s="11">
        <f>[2]Janeiro!$C$18</f>
        <v>32.200000000000003</v>
      </c>
      <c r="P6" s="11">
        <f>[2]Janeiro!$C$19</f>
        <v>34.4</v>
      </c>
      <c r="Q6" s="11">
        <f>[2]Janeiro!$C$20</f>
        <v>35.1</v>
      </c>
      <c r="R6" s="11">
        <f>[2]Janeiro!$C$21</f>
        <v>33.200000000000003</v>
      </c>
      <c r="S6" s="11">
        <f>[2]Janeiro!$C$22</f>
        <v>30.8</v>
      </c>
      <c r="T6" s="11">
        <f>[2]Janeiro!$C$23</f>
        <v>32.5</v>
      </c>
      <c r="U6" s="11">
        <f>[2]Janeiro!$C$24</f>
        <v>33.1</v>
      </c>
      <c r="V6" s="11">
        <f>[2]Janeiro!$C$25</f>
        <v>33.299999999999997</v>
      </c>
      <c r="W6" s="11">
        <f>[2]Janeiro!$C$26</f>
        <v>29.8</v>
      </c>
      <c r="X6" s="11">
        <f>[2]Janeiro!$C$27</f>
        <v>24.2</v>
      </c>
      <c r="Y6" s="11">
        <f>[2]Janeiro!$C$28</f>
        <v>31.2</v>
      </c>
      <c r="Z6" s="11">
        <f>[2]Janeiro!$C$29</f>
        <v>33.700000000000003</v>
      </c>
      <c r="AA6" s="11">
        <f>[2]Janeiro!$C$30</f>
        <v>33</v>
      </c>
      <c r="AB6" s="11">
        <f>[2]Janeiro!$C$31</f>
        <v>33.6</v>
      </c>
      <c r="AC6" s="11">
        <f>[2]Janeiro!$C$32</f>
        <v>34.5</v>
      </c>
      <c r="AD6" s="11">
        <f>[2]Janeiro!$C$33</f>
        <v>30.6</v>
      </c>
      <c r="AE6" s="11">
        <f>[2]Janeiro!$C$34</f>
        <v>24.4</v>
      </c>
      <c r="AF6" s="11">
        <f>[2]Janeiro!$C$35</f>
        <v>29.5</v>
      </c>
      <c r="AG6" s="133">
        <f t="shared" si="1"/>
        <v>35.1</v>
      </c>
      <c r="AH6" s="94">
        <f t="shared" si="2"/>
        <v>31.874193548387101</v>
      </c>
    </row>
    <row r="7" spans="1:36" x14ac:dyDescent="0.2">
      <c r="A7" s="58" t="s">
        <v>103</v>
      </c>
      <c r="B7" s="11">
        <f>[3]Janeiro!$C$5</f>
        <v>35.700000000000003</v>
      </c>
      <c r="C7" s="11">
        <f>[3]Janeiro!$C$6</f>
        <v>34.6</v>
      </c>
      <c r="D7" s="11">
        <f>[3]Janeiro!$C$7</f>
        <v>32.5</v>
      </c>
      <c r="E7" s="11">
        <f>[3]Janeiro!$C$8</f>
        <v>32.200000000000003</v>
      </c>
      <c r="F7" s="11">
        <f>[3]Janeiro!$C$9</f>
        <v>33.5</v>
      </c>
      <c r="G7" s="11">
        <f>[3]Janeiro!$C$10</f>
        <v>35.700000000000003</v>
      </c>
      <c r="H7" s="11">
        <f>[3]Janeiro!$C$11</f>
        <v>26.7</v>
      </c>
      <c r="I7" s="11">
        <f>[3]Janeiro!$C$12</f>
        <v>31.6</v>
      </c>
      <c r="J7" s="11">
        <f>[3]Janeiro!$C$13</f>
        <v>32.9</v>
      </c>
      <c r="K7" s="11">
        <f>[3]Janeiro!$C$14</f>
        <v>34</v>
      </c>
      <c r="L7" s="11">
        <f>[3]Janeiro!$C$15</f>
        <v>35.4</v>
      </c>
      <c r="M7" s="11">
        <f>[3]Janeiro!$C$16</f>
        <v>36.200000000000003</v>
      </c>
      <c r="N7" s="11">
        <f>[3]Janeiro!$C$17</f>
        <v>32.299999999999997</v>
      </c>
      <c r="O7" s="11">
        <f>[3]Janeiro!$C$18</f>
        <v>34.299999999999997</v>
      </c>
      <c r="P7" s="11">
        <f>[3]Janeiro!$C$19</f>
        <v>35.299999999999997</v>
      </c>
      <c r="Q7" s="11">
        <f>[3]Janeiro!$C$20</f>
        <v>37</v>
      </c>
      <c r="R7" s="11">
        <f>[3]Janeiro!$C$21</f>
        <v>34.5</v>
      </c>
      <c r="S7" s="11">
        <f>[3]Janeiro!$C$22</f>
        <v>33.1</v>
      </c>
      <c r="T7" s="11">
        <f>[3]Janeiro!$C$23</f>
        <v>34.700000000000003</v>
      </c>
      <c r="U7" s="11">
        <f>[3]Janeiro!$C$24</f>
        <v>35.299999999999997</v>
      </c>
      <c r="V7" s="11">
        <f>[3]Janeiro!$C$25</f>
        <v>36</v>
      </c>
      <c r="W7" s="11">
        <f>[3]Janeiro!$C$26</f>
        <v>29.8</v>
      </c>
      <c r="X7" s="11">
        <f>[3]Janeiro!$C$27</f>
        <v>26.1</v>
      </c>
      <c r="Y7" s="11">
        <f>[3]Janeiro!$C$28</f>
        <v>31.2</v>
      </c>
      <c r="Z7" s="11">
        <f>[3]Janeiro!$C$29</f>
        <v>34.5</v>
      </c>
      <c r="AA7" s="11">
        <f>[3]Janeiro!$C$30</f>
        <v>36.200000000000003</v>
      </c>
      <c r="AB7" s="11">
        <f>[3]Janeiro!$C$31</f>
        <v>36.5</v>
      </c>
      <c r="AC7" s="11">
        <f>[3]Janeiro!$C$32</f>
        <v>37.6</v>
      </c>
      <c r="AD7" s="11">
        <f>[3]Janeiro!$C$33</f>
        <v>32</v>
      </c>
      <c r="AE7" s="11">
        <f>[3]Janeiro!$C$34</f>
        <v>31.3</v>
      </c>
      <c r="AF7" s="11">
        <f>[3]Janeiro!$C$35</f>
        <v>30.8</v>
      </c>
      <c r="AG7" s="133">
        <f t="shared" ref="AG7" si="3">MAX(B7:AF7)</f>
        <v>37.6</v>
      </c>
      <c r="AH7" s="94">
        <f t="shared" ref="AH7" si="4">AVERAGE(B7:AF7)</f>
        <v>33.532258064516128</v>
      </c>
    </row>
    <row r="8" spans="1:36" x14ac:dyDescent="0.2">
      <c r="A8" s="58" t="s">
        <v>1</v>
      </c>
      <c r="B8" s="11">
        <f>[4]Janeiro!$C$5</f>
        <v>33.200000000000003</v>
      </c>
      <c r="C8" s="11">
        <f>[4]Janeiro!$C$6</f>
        <v>34</v>
      </c>
      <c r="D8" s="11">
        <f>[4]Janeiro!$C$7</f>
        <v>27</v>
      </c>
      <c r="E8" s="11" t="str">
        <f>[4]Janeiro!$C$8</f>
        <v>*</v>
      </c>
      <c r="F8" s="11" t="str">
        <f>[4]Janeiro!$C$9</f>
        <v>*</v>
      </c>
      <c r="G8" s="11" t="str">
        <f>[4]Janeiro!$C$10</f>
        <v>*</v>
      </c>
      <c r="H8" s="11" t="str">
        <f>[4]Janeiro!$C$11</f>
        <v>*</v>
      </c>
      <c r="I8" s="11" t="str">
        <f>[4]Janeiro!$C$12</f>
        <v>*</v>
      </c>
      <c r="J8" s="11" t="str">
        <f>[4]Janeiro!$C$13</f>
        <v>*</v>
      </c>
      <c r="K8" s="11">
        <f>[4]Janeiro!$C$14</f>
        <v>34.4</v>
      </c>
      <c r="L8" s="11">
        <f>[4]Janeiro!$C$15</f>
        <v>35.1</v>
      </c>
      <c r="M8" s="11">
        <f>[4]Janeiro!$C$16</f>
        <v>34.9</v>
      </c>
      <c r="N8" s="11">
        <f>[4]Janeiro!$C$17</f>
        <v>31.9</v>
      </c>
      <c r="O8" s="11">
        <f>[4]Janeiro!$C$18</f>
        <v>34.9</v>
      </c>
      <c r="P8" s="11">
        <f>[4]Janeiro!$C$19</f>
        <v>35.299999999999997</v>
      </c>
      <c r="Q8" s="11">
        <f>[4]Janeiro!$C$20</f>
        <v>37.700000000000003</v>
      </c>
      <c r="R8" s="11">
        <f>[4]Janeiro!$C$21</f>
        <v>36.4</v>
      </c>
      <c r="S8" s="11">
        <f>[4]Janeiro!$C$22</f>
        <v>25.8</v>
      </c>
      <c r="T8" s="11" t="str">
        <f>[4]Janeiro!$C$23</f>
        <v>*</v>
      </c>
      <c r="U8" s="11" t="str">
        <f>[4]Janeiro!$C$24</f>
        <v>*</v>
      </c>
      <c r="V8" s="11" t="str">
        <f>[4]Janeiro!$C$25</f>
        <v>*</v>
      </c>
      <c r="W8" s="11" t="str">
        <f>[4]Janeiro!$C$26</f>
        <v>*</v>
      </c>
      <c r="X8" s="11" t="str">
        <f>[4]Janeiro!$C$27</f>
        <v>*</v>
      </c>
      <c r="Y8" s="11" t="str">
        <f>[4]Janeiro!$C$28</f>
        <v>*</v>
      </c>
      <c r="Z8" s="11">
        <f>[4]Janeiro!$C$29</f>
        <v>35</v>
      </c>
      <c r="AA8" s="11">
        <f>[4]Janeiro!$C$30</f>
        <v>35.6</v>
      </c>
      <c r="AB8" s="11">
        <f>[4]Janeiro!$C$31</f>
        <v>35.5</v>
      </c>
      <c r="AC8" s="11">
        <f>[4]Janeiro!$C$32</f>
        <v>35.200000000000003</v>
      </c>
      <c r="AD8" s="11">
        <f>[4]Janeiro!$C$33</f>
        <v>33.700000000000003</v>
      </c>
      <c r="AE8" s="11">
        <f>[4]Janeiro!$C$34</f>
        <v>32.200000000000003</v>
      </c>
      <c r="AF8" s="11" t="str">
        <f>[4]Janeiro!$C$35</f>
        <v>*</v>
      </c>
      <c r="AG8" s="133">
        <f t="shared" ref="AG8" si="5">MAX(B8:AF8)</f>
        <v>37.700000000000003</v>
      </c>
      <c r="AH8" s="94">
        <f t="shared" ref="AH8" si="6">AVERAGE(B8:AF8)</f>
        <v>33.766666666666673</v>
      </c>
    </row>
    <row r="9" spans="1:36" x14ac:dyDescent="0.2">
      <c r="A9" s="58" t="s">
        <v>166</v>
      </c>
      <c r="B9" s="11">
        <f>[5]Janeiro!$C$5</f>
        <v>31.1</v>
      </c>
      <c r="C9" s="11">
        <f>[5]Janeiro!$C$6</f>
        <v>30.8</v>
      </c>
      <c r="D9" s="11">
        <f>[5]Janeiro!$C$7</f>
        <v>30.5</v>
      </c>
      <c r="E9" s="11">
        <f>[5]Janeiro!$C$8</f>
        <v>29.2</v>
      </c>
      <c r="F9" s="11">
        <f>[5]Janeiro!$C$9</f>
        <v>32</v>
      </c>
      <c r="G9" s="11">
        <f>[5]Janeiro!$C$10</f>
        <v>32.700000000000003</v>
      </c>
      <c r="H9" s="11">
        <f>[5]Janeiro!$C$11</f>
        <v>27.4</v>
      </c>
      <c r="I9" s="11">
        <f>[5]Janeiro!$C$12</f>
        <v>29.8</v>
      </c>
      <c r="J9" s="11">
        <f>[5]Janeiro!$C$13</f>
        <v>32.200000000000003</v>
      </c>
      <c r="K9" s="11">
        <f>[5]Janeiro!$C$14</f>
        <v>33.9</v>
      </c>
      <c r="L9" s="11">
        <f>[5]Janeiro!$C$15</f>
        <v>32.9</v>
      </c>
      <c r="M9" s="11">
        <f>[5]Janeiro!$C$16</f>
        <v>33.1</v>
      </c>
      <c r="N9" s="11">
        <f>[5]Janeiro!$C$17</f>
        <v>30.1</v>
      </c>
      <c r="O9" s="11">
        <f>[5]Janeiro!$C$18</f>
        <v>31.9</v>
      </c>
      <c r="P9" s="11">
        <f>[5]Janeiro!$C$19</f>
        <v>35.200000000000003</v>
      </c>
      <c r="Q9" s="11">
        <f>[5]Janeiro!$C$20</f>
        <v>33.6</v>
      </c>
      <c r="R9" s="11">
        <f>[5]Janeiro!$C$21</f>
        <v>32.799999999999997</v>
      </c>
      <c r="S9" s="11">
        <f>[5]Janeiro!$C$22</f>
        <v>30.1</v>
      </c>
      <c r="T9" s="11">
        <f>[5]Janeiro!$C$23</f>
        <v>32.700000000000003</v>
      </c>
      <c r="U9" s="11">
        <f>[5]Janeiro!$C$24</f>
        <v>34</v>
      </c>
      <c r="V9" s="11">
        <f>[5]Janeiro!$C$25</f>
        <v>33.700000000000003</v>
      </c>
      <c r="W9" s="11">
        <f>[5]Janeiro!$C$26</f>
        <v>28.5</v>
      </c>
      <c r="X9" s="11">
        <f>[5]Janeiro!$C$27</f>
        <v>22.6</v>
      </c>
      <c r="Y9" s="11">
        <f>[5]Janeiro!$C$28</f>
        <v>30.2</v>
      </c>
      <c r="Z9" s="11">
        <f>[5]Janeiro!$C$29</f>
        <v>31.6</v>
      </c>
      <c r="AA9" s="11">
        <f>[5]Janeiro!$C$30</f>
        <v>33.4</v>
      </c>
      <c r="AB9" s="11">
        <f>[5]Janeiro!$C$31</f>
        <v>33.299999999999997</v>
      </c>
      <c r="AC9" s="11">
        <f>[5]Janeiro!$C$32</f>
        <v>35.200000000000003</v>
      </c>
      <c r="AD9" s="11">
        <f>[5]Janeiro!$C$33</f>
        <v>30.3</v>
      </c>
      <c r="AE9" s="11">
        <f>[5]Janeiro!$C$34</f>
        <v>24.6</v>
      </c>
      <c r="AF9" s="11">
        <f>[5]Janeiro!$C$35</f>
        <v>28.2</v>
      </c>
      <c r="AG9" s="133">
        <f t="shared" ref="AG9" si="7">MAX(B9:AF9)</f>
        <v>35.200000000000003</v>
      </c>
      <c r="AH9" s="94">
        <f t="shared" ref="AH9" si="8">AVERAGE(B9:AF9)</f>
        <v>31.21290322580646</v>
      </c>
    </row>
    <row r="10" spans="1:36" x14ac:dyDescent="0.2">
      <c r="A10" s="58" t="s">
        <v>110</v>
      </c>
      <c r="B10" s="11" t="str">
        <f>[6]Janeiro!$C$5</f>
        <v>*</v>
      </c>
      <c r="C10" s="11" t="str">
        <f>[6]Janeiro!$C$6</f>
        <v>*</v>
      </c>
      <c r="D10" s="11" t="str">
        <f>[6]Janeiro!$C$7</f>
        <v>*</v>
      </c>
      <c r="E10" s="11" t="str">
        <f>[6]Janeiro!$C$8</f>
        <v>*</v>
      </c>
      <c r="F10" s="11" t="str">
        <f>[6]Janeiro!$C$9</f>
        <v>*</v>
      </c>
      <c r="G10" s="11" t="str">
        <f>[6]Janeiro!$C$10</f>
        <v>*</v>
      </c>
      <c r="H10" s="11" t="str">
        <f>[6]Janeiro!$C$11</f>
        <v>*</v>
      </c>
      <c r="I10" s="11" t="str">
        <f>[6]Janeiro!$C$12</f>
        <v>*</v>
      </c>
      <c r="J10" s="11" t="str">
        <f>[6]Janeiro!$C$13</f>
        <v>*</v>
      </c>
      <c r="K10" s="11" t="str">
        <f>[6]Janeiro!$C$14</f>
        <v>*</v>
      </c>
      <c r="L10" s="11" t="str">
        <f>[6]Janeiro!$C$15</f>
        <v>*</v>
      </c>
      <c r="M10" s="11" t="str">
        <f>[6]Janeiro!$C$16</f>
        <v>*</v>
      </c>
      <c r="N10" s="11" t="str">
        <f>[6]Janeiro!$C$17</f>
        <v>*</v>
      </c>
      <c r="O10" s="11" t="str">
        <f>[6]Janeiro!$C$18</f>
        <v>*</v>
      </c>
      <c r="P10" s="11" t="str">
        <f>[6]Janeiro!$C$19</f>
        <v>*</v>
      </c>
      <c r="Q10" s="11" t="str">
        <f>[6]Janeiro!$C$20</f>
        <v>*</v>
      </c>
      <c r="R10" s="11" t="str">
        <f>[6]Janeiro!$C$21</f>
        <v>*</v>
      </c>
      <c r="S10" s="11" t="str">
        <f>[6]Janeiro!$C$22</f>
        <v>*</v>
      </c>
      <c r="T10" s="11" t="str">
        <f>[6]Janeiro!$C$23</f>
        <v>*</v>
      </c>
      <c r="U10" s="11" t="str">
        <f>[6]Janeiro!$C$24</f>
        <v>*</v>
      </c>
      <c r="V10" s="11" t="str">
        <f>[6]Janeiro!$C$25</f>
        <v>*</v>
      </c>
      <c r="W10" s="11" t="str">
        <f>[6]Janeiro!$C$26</f>
        <v>*</v>
      </c>
      <c r="X10" s="11" t="str">
        <f>[6]Janeiro!$C$27</f>
        <v>*</v>
      </c>
      <c r="Y10" s="11" t="str">
        <f>[6]Janeiro!$C$28</f>
        <v>*</v>
      </c>
      <c r="Z10" s="11" t="str">
        <f>[6]Janeiro!$C$29</f>
        <v>*</v>
      </c>
      <c r="AA10" s="11" t="str">
        <f>[6]Janeiro!$C$30</f>
        <v>*</v>
      </c>
      <c r="AB10" s="11" t="str">
        <f>[6]Janeiro!$C$31</f>
        <v>*</v>
      </c>
      <c r="AC10" s="11" t="str">
        <f>[6]Janeiro!$C$32</f>
        <v>*</v>
      </c>
      <c r="AD10" s="11" t="str">
        <f>[6]Janeiro!$C$33</f>
        <v>*</v>
      </c>
      <c r="AE10" s="11" t="str">
        <f>[6]Janeiro!$C$34</f>
        <v>*</v>
      </c>
      <c r="AF10" s="11" t="str">
        <f>[6]Janeiro!$C$35</f>
        <v>*</v>
      </c>
      <c r="AG10" s="133" t="s">
        <v>225</v>
      </c>
      <c r="AH10" s="94" t="s">
        <v>225</v>
      </c>
    </row>
    <row r="11" spans="1:36" x14ac:dyDescent="0.2">
      <c r="A11" s="58" t="s">
        <v>63</v>
      </c>
      <c r="B11" s="11">
        <f>[7]Janeiro!$C$5</f>
        <v>36.5</v>
      </c>
      <c r="C11" s="11">
        <f>[7]Janeiro!$C$6</f>
        <v>36</v>
      </c>
      <c r="D11" s="11">
        <f>[7]Janeiro!$C$7</f>
        <v>32</v>
      </c>
      <c r="E11" s="11">
        <f>[7]Janeiro!$C$8</f>
        <v>32.799999999999997</v>
      </c>
      <c r="F11" s="11">
        <f>[7]Janeiro!$C$9</f>
        <v>31.6</v>
      </c>
      <c r="G11" s="11">
        <f>[7]Janeiro!$C$10</f>
        <v>35.200000000000003</v>
      </c>
      <c r="H11" s="11">
        <f>[7]Janeiro!$C$11</f>
        <v>28.5</v>
      </c>
      <c r="I11" s="11">
        <f>[7]Janeiro!$C$12</f>
        <v>33.6</v>
      </c>
      <c r="J11" s="11">
        <f>[7]Janeiro!$C$13</f>
        <v>32.700000000000003</v>
      </c>
      <c r="K11" s="11">
        <f>[7]Janeiro!$C$14</f>
        <v>34</v>
      </c>
      <c r="L11" s="11">
        <f>[7]Janeiro!$C$15</f>
        <v>35.9</v>
      </c>
      <c r="M11" s="11">
        <f>[7]Janeiro!$C$16</f>
        <v>34.200000000000003</v>
      </c>
      <c r="N11" s="11">
        <f>[7]Janeiro!$C$17</f>
        <v>30.4</v>
      </c>
      <c r="O11" s="11">
        <f>[7]Janeiro!$C$18</f>
        <v>33.5</v>
      </c>
      <c r="P11" s="11">
        <f>[7]Janeiro!$C$19</f>
        <v>35.799999999999997</v>
      </c>
      <c r="Q11" s="11">
        <f>[7]Janeiro!$C$20</f>
        <v>36.700000000000003</v>
      </c>
      <c r="R11" s="11">
        <f>[7]Janeiro!$C$21</f>
        <v>33.5</v>
      </c>
      <c r="S11" s="11">
        <f>[7]Janeiro!$C$22</f>
        <v>32.6</v>
      </c>
      <c r="T11" s="11">
        <f>[7]Janeiro!$C$23</f>
        <v>33.4</v>
      </c>
      <c r="U11" s="11">
        <f>[7]Janeiro!$C$24</f>
        <v>35</v>
      </c>
      <c r="V11" s="11">
        <f>[7]Janeiro!$C$25</f>
        <v>34.299999999999997</v>
      </c>
      <c r="W11" s="11">
        <f>[7]Janeiro!$C$26</f>
        <v>33.1</v>
      </c>
      <c r="X11" s="11">
        <f>[7]Janeiro!$C$27</f>
        <v>25.9</v>
      </c>
      <c r="Y11" s="11">
        <f>[7]Janeiro!$C$28</f>
        <v>31.4</v>
      </c>
      <c r="Z11" s="11">
        <f>[7]Janeiro!$C$29</f>
        <v>32.1</v>
      </c>
      <c r="AA11" s="11">
        <f>[7]Janeiro!$C$30</f>
        <v>34.4</v>
      </c>
      <c r="AB11" s="11">
        <f>[7]Janeiro!$C$31</f>
        <v>35.799999999999997</v>
      </c>
      <c r="AC11" s="11">
        <f>[7]Janeiro!$C$32</f>
        <v>36.700000000000003</v>
      </c>
      <c r="AD11" s="11">
        <f>[7]Janeiro!$C$33</f>
        <v>33.299999999999997</v>
      </c>
      <c r="AE11" s="11">
        <f>[7]Janeiro!$C$34</f>
        <v>32.1</v>
      </c>
      <c r="AF11" s="11">
        <f>[7]Janeiro!$C$35</f>
        <v>32</v>
      </c>
      <c r="AG11" s="133">
        <f t="shared" ref="AG11:AG12" si="9">MAX(B11:AF11)</f>
        <v>36.700000000000003</v>
      </c>
      <c r="AH11" s="94">
        <f t="shared" ref="AH11:AH12" si="10">AVERAGE(B11:AF11)</f>
        <v>33.387096774193552</v>
      </c>
    </row>
    <row r="12" spans="1:36" x14ac:dyDescent="0.2">
      <c r="A12" s="58" t="s">
        <v>40</v>
      </c>
      <c r="B12" s="11">
        <f>[8]Janeiro!$C$5</f>
        <v>33.1</v>
      </c>
      <c r="C12" s="11">
        <f>[8]Janeiro!$C$6</f>
        <v>34</v>
      </c>
      <c r="D12" s="11">
        <f>[8]Janeiro!$C$7</f>
        <v>33.4</v>
      </c>
      <c r="E12" s="11">
        <f>[8]Janeiro!$C$8</f>
        <v>33.9</v>
      </c>
      <c r="F12" s="11">
        <f>[8]Janeiro!$C$9</f>
        <v>35.6</v>
      </c>
      <c r="G12" s="11">
        <f>[8]Janeiro!$C$10</f>
        <v>35.299999999999997</v>
      </c>
      <c r="H12" s="11">
        <f>[8]Janeiro!$C$11</f>
        <v>29.5</v>
      </c>
      <c r="I12" s="11">
        <f>[8]Janeiro!$C$12</f>
        <v>30.9</v>
      </c>
      <c r="J12" s="11">
        <f>[8]Janeiro!$C$13</f>
        <v>33.799999999999997</v>
      </c>
      <c r="K12" s="11">
        <f>[8]Janeiro!$C$14</f>
        <v>35.799999999999997</v>
      </c>
      <c r="L12" s="11">
        <f>[8]Janeiro!$C$15</f>
        <v>34.9</v>
      </c>
      <c r="M12" s="11">
        <f>[8]Janeiro!$C$16</f>
        <v>34.200000000000003</v>
      </c>
      <c r="N12" s="11">
        <f>[8]Janeiro!$C$17</f>
        <v>31.6</v>
      </c>
      <c r="O12" s="11">
        <f>[8]Janeiro!$C$18</f>
        <v>34.200000000000003</v>
      </c>
      <c r="P12" s="11">
        <f>[8]Janeiro!$C$19</f>
        <v>35.9</v>
      </c>
      <c r="Q12" s="11">
        <f>[8]Janeiro!$C$20</f>
        <v>36.4</v>
      </c>
      <c r="R12" s="11">
        <f>[8]Janeiro!$C$21</f>
        <v>34.4</v>
      </c>
      <c r="S12" s="11">
        <f>[8]Janeiro!$C$22</f>
        <v>34.6</v>
      </c>
      <c r="T12" s="11">
        <f>[8]Janeiro!$C$23</f>
        <v>35.200000000000003</v>
      </c>
      <c r="U12" s="11">
        <f>[8]Janeiro!$C$24</f>
        <v>35.799999999999997</v>
      </c>
      <c r="V12" s="11">
        <f>[8]Janeiro!$C$25</f>
        <v>35.5</v>
      </c>
      <c r="W12" s="11">
        <f>[8]Janeiro!$C$26</f>
        <v>30.5</v>
      </c>
      <c r="X12" s="11">
        <f>[8]Janeiro!$C$27</f>
        <v>26.7</v>
      </c>
      <c r="Y12" s="11">
        <f>[8]Janeiro!$C$28</f>
        <v>31.5</v>
      </c>
      <c r="Z12" s="11">
        <f>[8]Janeiro!$C$29</f>
        <v>32.799999999999997</v>
      </c>
      <c r="AA12" s="11">
        <f>[8]Janeiro!$C$30</f>
        <v>34.200000000000003</v>
      </c>
      <c r="AB12" s="11">
        <f>[8]Janeiro!$C$31</f>
        <v>34.6</v>
      </c>
      <c r="AC12" s="11">
        <f>[8]Janeiro!$C$32</f>
        <v>34.6</v>
      </c>
      <c r="AD12" s="11">
        <f>[8]Janeiro!$C$33</f>
        <v>33.4</v>
      </c>
      <c r="AE12" s="11">
        <f>[8]Janeiro!$C$34</f>
        <v>27.3</v>
      </c>
      <c r="AF12" s="11">
        <f>[8]Janeiro!$C$35</f>
        <v>29</v>
      </c>
      <c r="AG12" s="133">
        <f t="shared" si="9"/>
        <v>36.4</v>
      </c>
      <c r="AH12" s="94">
        <f t="shared" si="10"/>
        <v>33.309677419354834</v>
      </c>
    </row>
    <row r="13" spans="1:36" x14ac:dyDescent="0.2">
      <c r="A13" s="58" t="s">
        <v>113</v>
      </c>
      <c r="B13" s="11" t="str">
        <f>[9]Janeiro!$C$5</f>
        <v>*</v>
      </c>
      <c r="C13" s="11" t="str">
        <f>[9]Janeiro!$C$6</f>
        <v>*</v>
      </c>
      <c r="D13" s="11" t="str">
        <f>[9]Janeiro!$C$7</f>
        <v>*</v>
      </c>
      <c r="E13" s="11" t="str">
        <f>[9]Janeiro!$C$8</f>
        <v>*</v>
      </c>
      <c r="F13" s="11" t="str">
        <f>[9]Janeiro!$C$9</f>
        <v>*</v>
      </c>
      <c r="G13" s="11" t="str">
        <f>[9]Janeiro!$C$10</f>
        <v>*</v>
      </c>
      <c r="H13" s="11" t="str">
        <f>[9]Janeiro!$C$11</f>
        <v>*</v>
      </c>
      <c r="I13" s="11" t="str">
        <f>[9]Janeiro!$C$12</f>
        <v>*</v>
      </c>
      <c r="J13" s="11" t="str">
        <f>[9]Janeiro!$C$13</f>
        <v>*</v>
      </c>
      <c r="K13" s="11" t="str">
        <f>[9]Janeiro!$C$14</f>
        <v>*</v>
      </c>
      <c r="L13" s="11" t="str">
        <f>[9]Janeiro!$C$15</f>
        <v>*</v>
      </c>
      <c r="M13" s="11" t="str">
        <f>[9]Janeiro!$C$16</f>
        <v>*</v>
      </c>
      <c r="N13" s="11" t="str">
        <f>[9]Janeiro!$C$17</f>
        <v>*</v>
      </c>
      <c r="O13" s="11" t="str">
        <f>[9]Janeiro!$C$18</f>
        <v>*</v>
      </c>
      <c r="P13" s="11" t="str">
        <f>[9]Janeiro!$C$19</f>
        <v>*</v>
      </c>
      <c r="Q13" s="11" t="str">
        <f>[9]Janeiro!$C$20</f>
        <v>*</v>
      </c>
      <c r="R13" s="11" t="str">
        <f>[9]Janeiro!$C$21</f>
        <v>*</v>
      </c>
      <c r="S13" s="11" t="str">
        <f>[9]Janeiro!$C$22</f>
        <v>*</v>
      </c>
      <c r="T13" s="11" t="str">
        <f>[9]Janeiro!$C$23</f>
        <v>*</v>
      </c>
      <c r="U13" s="11" t="str">
        <f>[9]Janeiro!$C$24</f>
        <v>*</v>
      </c>
      <c r="V13" s="11" t="str">
        <f>[9]Janeiro!$C$25</f>
        <v>*</v>
      </c>
      <c r="W13" s="11" t="str">
        <f>[9]Janeiro!$C$26</f>
        <v>*</v>
      </c>
      <c r="X13" s="11" t="str">
        <f>[9]Janeiro!$C$27</f>
        <v>*</v>
      </c>
      <c r="Y13" s="11" t="str">
        <f>[9]Janeiro!$C$28</f>
        <v>*</v>
      </c>
      <c r="Z13" s="11" t="str">
        <f>[9]Janeiro!$C$29</f>
        <v>*</v>
      </c>
      <c r="AA13" s="11" t="str">
        <f>[9]Janeiro!$C$30</f>
        <v>*</v>
      </c>
      <c r="AB13" s="11" t="str">
        <f>[9]Janeiro!$C$31</f>
        <v>*</v>
      </c>
      <c r="AC13" s="11" t="str">
        <f>[9]Janeiro!$C$32</f>
        <v>*</v>
      </c>
      <c r="AD13" s="11" t="str">
        <f>[9]Janeiro!$C$33</f>
        <v>*</v>
      </c>
      <c r="AE13" s="11" t="str">
        <f>[9]Janeiro!$C$34</f>
        <v>*</v>
      </c>
      <c r="AF13" s="11" t="str">
        <f>[9]Janeiro!$C$35</f>
        <v>*</v>
      </c>
      <c r="AG13" s="139" t="s">
        <v>225</v>
      </c>
      <c r="AH13" s="113" t="s">
        <v>225</v>
      </c>
    </row>
    <row r="14" spans="1:36" x14ac:dyDescent="0.2">
      <c r="A14" s="58" t="s">
        <v>117</v>
      </c>
      <c r="B14" s="11" t="str">
        <f>[10]Janeiro!$C$5</f>
        <v>*</v>
      </c>
      <c r="C14" s="11" t="str">
        <f>[10]Janeiro!$C$6</f>
        <v>*</v>
      </c>
      <c r="D14" s="11" t="str">
        <f>[10]Janeiro!$C$7</f>
        <v>*</v>
      </c>
      <c r="E14" s="11" t="str">
        <f>[10]Janeiro!$C$8</f>
        <v>*</v>
      </c>
      <c r="F14" s="11" t="str">
        <f>[10]Janeiro!$C$9</f>
        <v>*</v>
      </c>
      <c r="G14" s="11" t="str">
        <f>[10]Janeiro!$C$10</f>
        <v>*</v>
      </c>
      <c r="H14" s="11" t="str">
        <f>[10]Janeiro!$C$11</f>
        <v>*</v>
      </c>
      <c r="I14" s="11" t="str">
        <f>[10]Janeiro!$C$12</f>
        <v>*</v>
      </c>
      <c r="J14" s="11" t="str">
        <f>[10]Janeiro!$C$13</f>
        <v>*</v>
      </c>
      <c r="K14" s="11" t="str">
        <f>[10]Janeiro!$C$14</f>
        <v>*</v>
      </c>
      <c r="L14" s="11" t="str">
        <f>[10]Janeiro!$C$15</f>
        <v>*</v>
      </c>
      <c r="M14" s="11" t="str">
        <f>[10]Janeiro!$C$16</f>
        <v>*</v>
      </c>
      <c r="N14" s="11" t="str">
        <f>[10]Janeiro!$C$17</f>
        <v>*</v>
      </c>
      <c r="O14" s="11" t="str">
        <f>[10]Janeiro!$C$18</f>
        <v>*</v>
      </c>
      <c r="P14" s="11" t="str">
        <f>[10]Janeiro!$C$19</f>
        <v>*</v>
      </c>
      <c r="Q14" s="11" t="str">
        <f>[10]Janeiro!$C$20</f>
        <v>*</v>
      </c>
      <c r="R14" s="11" t="str">
        <f>[10]Janeiro!$C$21</f>
        <v>*</v>
      </c>
      <c r="S14" s="11" t="str">
        <f>[10]Janeiro!$C$22</f>
        <v>*</v>
      </c>
      <c r="T14" s="11" t="str">
        <f>[10]Janeiro!$C$23</f>
        <v>*</v>
      </c>
      <c r="U14" s="11" t="str">
        <f>[10]Janeiro!$C$24</f>
        <v>*</v>
      </c>
      <c r="V14" s="11" t="str">
        <f>[10]Janeiro!$C$25</f>
        <v>*</v>
      </c>
      <c r="W14" s="11" t="str">
        <f>[10]Janeiro!$C$26</f>
        <v>*</v>
      </c>
      <c r="X14" s="11" t="str">
        <f>[10]Janeiro!$C$27</f>
        <v>*</v>
      </c>
      <c r="Y14" s="11" t="str">
        <f>[10]Janeiro!$C$28</f>
        <v>*</v>
      </c>
      <c r="Z14" s="11" t="str">
        <f>[10]Janeiro!$C$29</f>
        <v>*</v>
      </c>
      <c r="AA14" s="11" t="str">
        <f>[10]Janeiro!$C$30</f>
        <v>*</v>
      </c>
      <c r="AB14" s="11" t="str">
        <f>[10]Janeiro!$C$31</f>
        <v>*</v>
      </c>
      <c r="AC14" s="11" t="str">
        <f>[10]Janeiro!$C$32</f>
        <v>*</v>
      </c>
      <c r="AD14" s="11" t="str">
        <f>[10]Janeiro!$C$33</f>
        <v>*</v>
      </c>
      <c r="AE14" s="11" t="str">
        <f>[10]Janeiro!$C$34</f>
        <v>*</v>
      </c>
      <c r="AF14" s="11" t="str">
        <f>[10]Janeiro!$C$35</f>
        <v>*</v>
      </c>
      <c r="AG14" s="139" t="s">
        <v>225</v>
      </c>
      <c r="AH14" s="113" t="s">
        <v>225</v>
      </c>
    </row>
    <row r="15" spans="1:36" x14ac:dyDescent="0.2">
      <c r="A15" s="58" t="s">
        <v>120</v>
      </c>
      <c r="B15" s="11">
        <f>[11]Janeiro!$C$5</f>
        <v>26</v>
      </c>
      <c r="C15" s="11">
        <f>[11]Janeiro!$C$6</f>
        <v>30.7</v>
      </c>
      <c r="D15" s="11">
        <f>[11]Janeiro!$C$7</f>
        <v>31.8</v>
      </c>
      <c r="E15" s="11">
        <f>[11]Janeiro!$C$8</f>
        <v>30.2</v>
      </c>
      <c r="F15" s="11">
        <f>[11]Janeiro!$C$9</f>
        <v>32.700000000000003</v>
      </c>
      <c r="G15" s="11">
        <f>[11]Janeiro!$C$10</f>
        <v>33.700000000000003</v>
      </c>
      <c r="H15" s="11">
        <f>[11]Janeiro!$C$11</f>
        <v>28.9</v>
      </c>
      <c r="I15" s="11">
        <f>[11]Janeiro!$C$12</f>
        <v>31</v>
      </c>
      <c r="J15" s="11">
        <f>[11]Janeiro!$C$13</f>
        <v>32.200000000000003</v>
      </c>
      <c r="K15" s="11">
        <f>[11]Janeiro!$C$14</f>
        <v>33.700000000000003</v>
      </c>
      <c r="L15" s="11">
        <f>[11]Janeiro!$C$15</f>
        <v>33.4</v>
      </c>
      <c r="M15" s="11">
        <f>[11]Janeiro!$C$16</f>
        <v>34.4</v>
      </c>
      <c r="N15" s="11">
        <f>[11]Janeiro!$C$17</f>
        <v>31.5</v>
      </c>
      <c r="O15" s="11">
        <f>[11]Janeiro!$C$18</f>
        <v>32.5</v>
      </c>
      <c r="P15" s="11">
        <f>[11]Janeiro!$C$19</f>
        <v>34.700000000000003</v>
      </c>
      <c r="Q15" s="11">
        <f>[11]Janeiro!$C$20</f>
        <v>34.9</v>
      </c>
      <c r="R15" s="11">
        <f>[11]Janeiro!$C$21</f>
        <v>32.4</v>
      </c>
      <c r="S15" s="11">
        <f>[11]Janeiro!$C$22</f>
        <v>32.700000000000003</v>
      </c>
      <c r="T15" s="11">
        <f>[11]Janeiro!$C$23</f>
        <v>33.1</v>
      </c>
      <c r="U15" s="11">
        <f>[11]Janeiro!$C$24</f>
        <v>33.700000000000003</v>
      </c>
      <c r="V15" s="11">
        <f>[11]Janeiro!$C$25</f>
        <v>33.9</v>
      </c>
      <c r="W15" s="11">
        <f>[11]Janeiro!$C$26</f>
        <v>30.7</v>
      </c>
      <c r="X15" s="11">
        <f>[11]Janeiro!$C$27</f>
        <v>24.9</v>
      </c>
      <c r="Y15" s="11">
        <f>[11]Janeiro!$C$28</f>
        <v>30</v>
      </c>
      <c r="Z15" s="11">
        <f>[11]Janeiro!$C$29</f>
        <v>32</v>
      </c>
      <c r="AA15" s="11">
        <f>[11]Janeiro!$C$30</f>
        <v>33.5</v>
      </c>
      <c r="AB15" s="11">
        <f>[11]Janeiro!$C$31</f>
        <v>33.299999999999997</v>
      </c>
      <c r="AC15" s="11">
        <f>[11]Janeiro!$C$32</f>
        <v>34.1</v>
      </c>
      <c r="AD15" s="11">
        <f>[11]Janeiro!$C$33</f>
        <v>30.9</v>
      </c>
      <c r="AE15" s="11">
        <f>[11]Janeiro!$C$34</f>
        <v>27.2</v>
      </c>
      <c r="AF15" s="11">
        <f>[11]Janeiro!$C$35</f>
        <v>28.8</v>
      </c>
      <c r="AG15" s="133">
        <f t="shared" ref="AG15" si="11">MAX(B15:AF15)</f>
        <v>34.9</v>
      </c>
      <c r="AH15" s="94">
        <f t="shared" ref="AH15" si="12">AVERAGE(B15:AF15)</f>
        <v>31.725806451612904</v>
      </c>
    </row>
    <row r="16" spans="1:36" x14ac:dyDescent="0.2">
      <c r="A16" s="58" t="s">
        <v>167</v>
      </c>
      <c r="B16" s="11" t="str">
        <f>[12]Janeiro!$C$5</f>
        <v>*</v>
      </c>
      <c r="C16" s="11" t="str">
        <f>[12]Janeiro!$C$6</f>
        <v>*</v>
      </c>
      <c r="D16" s="11" t="str">
        <f>[12]Janeiro!$C$7</f>
        <v>*</v>
      </c>
      <c r="E16" s="11" t="str">
        <f>[12]Janeiro!$C$8</f>
        <v>*</v>
      </c>
      <c r="F16" s="11" t="str">
        <f>[12]Janeiro!$C$9</f>
        <v>*</v>
      </c>
      <c r="G16" s="11" t="str">
        <f>[12]Janeiro!$C$10</f>
        <v>*</v>
      </c>
      <c r="H16" s="11" t="str">
        <f>[12]Janeiro!$C$11</f>
        <v>*</v>
      </c>
      <c r="I16" s="11" t="str">
        <f>[12]Janeiro!$C$12</f>
        <v>*</v>
      </c>
      <c r="J16" s="11" t="str">
        <f>[12]Janeiro!$C$13</f>
        <v>*</v>
      </c>
      <c r="K16" s="11" t="str">
        <f>[12]Janeiro!$C$14</f>
        <v>*</v>
      </c>
      <c r="L16" s="11" t="str">
        <f>[12]Janeiro!$C$15</f>
        <v>*</v>
      </c>
      <c r="M16" s="11" t="str">
        <f>[12]Janeiro!$C$16</f>
        <v>*</v>
      </c>
      <c r="N16" s="11" t="str">
        <f>[12]Janeiro!$C$17</f>
        <v>*</v>
      </c>
      <c r="O16" s="11" t="str">
        <f>[12]Janeiro!$C$18</f>
        <v>*</v>
      </c>
      <c r="P16" s="11" t="str">
        <f>[12]Janeiro!$C$19</f>
        <v>*</v>
      </c>
      <c r="Q16" s="11" t="str">
        <f>[12]Janeiro!$C$20</f>
        <v>*</v>
      </c>
      <c r="R16" s="11" t="str">
        <f>[12]Janeiro!$C$21</f>
        <v>*</v>
      </c>
      <c r="S16" s="11" t="str">
        <f>[12]Janeiro!$C$22</f>
        <v>*</v>
      </c>
      <c r="T16" s="11" t="str">
        <f>[12]Janeiro!$C$23</f>
        <v>*</v>
      </c>
      <c r="U16" s="11" t="str">
        <f>[12]Janeiro!$C$24</f>
        <v>*</v>
      </c>
      <c r="V16" s="11" t="str">
        <f>[12]Janeiro!$C$25</f>
        <v>*</v>
      </c>
      <c r="W16" s="11" t="str">
        <f>[12]Janeiro!$C$26</f>
        <v>*</v>
      </c>
      <c r="X16" s="11" t="str">
        <f>[12]Janeiro!$C$27</f>
        <v>*</v>
      </c>
      <c r="Y16" s="11" t="str">
        <f>[12]Janeiro!$C$28</f>
        <v>*</v>
      </c>
      <c r="Z16" s="11" t="str">
        <f>[12]Janeiro!$C$29</f>
        <v>*</v>
      </c>
      <c r="AA16" s="11" t="str">
        <f>[12]Janeiro!$C$30</f>
        <v>*</v>
      </c>
      <c r="AB16" s="11" t="str">
        <f>[12]Janeiro!$C$31</f>
        <v>*</v>
      </c>
      <c r="AC16" s="11" t="str">
        <f>[12]Janeiro!$C$32</f>
        <v>*</v>
      </c>
      <c r="AD16" s="11" t="str">
        <f>[12]Janeiro!$C$33</f>
        <v>*</v>
      </c>
      <c r="AE16" s="11" t="str">
        <f>[12]Janeiro!$C$34</f>
        <v>*</v>
      </c>
      <c r="AF16" s="11" t="str">
        <f>[12]Janeiro!$C$35</f>
        <v>*</v>
      </c>
      <c r="AG16" s="139" t="s">
        <v>225</v>
      </c>
      <c r="AH16" s="113" t="s">
        <v>225</v>
      </c>
      <c r="AJ16" s="12" t="s">
        <v>46</v>
      </c>
    </row>
    <row r="17" spans="1:40" x14ac:dyDescent="0.2">
      <c r="A17" s="58" t="s">
        <v>2</v>
      </c>
      <c r="B17" s="11">
        <f>[13]Janeiro!$C$5</f>
        <v>31.9</v>
      </c>
      <c r="C17" s="11">
        <f>[13]Janeiro!$C$6</f>
        <v>29</v>
      </c>
      <c r="D17" s="11">
        <f>[13]Janeiro!$C$7</f>
        <v>31.3</v>
      </c>
      <c r="E17" s="11">
        <f>[13]Janeiro!$C$8</f>
        <v>31.6</v>
      </c>
      <c r="F17" s="11">
        <f>[13]Janeiro!$C$9</f>
        <v>31.5</v>
      </c>
      <c r="G17" s="11">
        <f>[13]Janeiro!$C$10</f>
        <v>31.2</v>
      </c>
      <c r="H17" s="11">
        <f>[13]Janeiro!$C$11</f>
        <v>26.4</v>
      </c>
      <c r="I17" s="11">
        <f>[13]Janeiro!$C$12</f>
        <v>28.3</v>
      </c>
      <c r="J17" s="11">
        <f>[13]Janeiro!$C$13</f>
        <v>30.5</v>
      </c>
      <c r="K17" s="11">
        <f>[13]Janeiro!$C$14</f>
        <v>32.9</v>
      </c>
      <c r="L17" s="11">
        <f>[13]Janeiro!$C$15</f>
        <v>32.700000000000003</v>
      </c>
      <c r="M17" s="11">
        <f>[13]Janeiro!$C$16</f>
        <v>32.200000000000003</v>
      </c>
      <c r="N17" s="11">
        <f>[13]Janeiro!$C$17</f>
        <v>26.8</v>
      </c>
      <c r="O17" s="11">
        <f>[13]Janeiro!$C$18</f>
        <v>33.5</v>
      </c>
      <c r="P17" s="11">
        <f>[13]Janeiro!$C$19</f>
        <v>33.9</v>
      </c>
      <c r="Q17" s="11">
        <f>[13]Janeiro!$C$20</f>
        <v>35.1</v>
      </c>
      <c r="R17" s="11">
        <f>[13]Janeiro!$C$21</f>
        <v>33.4</v>
      </c>
      <c r="S17" s="11">
        <f>[13]Janeiro!$C$22</f>
        <v>33.1</v>
      </c>
      <c r="T17" s="11">
        <f>[13]Janeiro!$C$23</f>
        <v>33.6</v>
      </c>
      <c r="U17" s="11">
        <f>[13]Janeiro!$C$24</f>
        <v>34.799999999999997</v>
      </c>
      <c r="V17" s="11">
        <f>[13]Janeiro!$C$25</f>
        <v>33.799999999999997</v>
      </c>
      <c r="W17" s="11">
        <f>[13]Janeiro!$C$26</f>
        <v>29.1</v>
      </c>
      <c r="X17" s="11">
        <f>[13]Janeiro!$C$27</f>
        <v>28.4</v>
      </c>
      <c r="Y17" s="11">
        <f>[13]Janeiro!$C$28</f>
        <v>29.9</v>
      </c>
      <c r="Z17" s="11">
        <f>[13]Janeiro!$C$29</f>
        <v>31.7</v>
      </c>
      <c r="AA17" s="11">
        <f>[13]Janeiro!$C$30</f>
        <v>33.299999999999997</v>
      </c>
      <c r="AB17" s="11">
        <f>[13]Janeiro!$C$31</f>
        <v>33.799999999999997</v>
      </c>
      <c r="AC17" s="11">
        <f>[13]Janeiro!$C$32</f>
        <v>33</v>
      </c>
      <c r="AD17" s="11">
        <f>[13]Janeiro!$C$33</f>
        <v>32.200000000000003</v>
      </c>
      <c r="AE17" s="11">
        <f>[13]Janeiro!$C$34</f>
        <v>30.4</v>
      </c>
      <c r="AF17" s="11">
        <f>[13]Janeiro!$C$35</f>
        <v>29</v>
      </c>
      <c r="AG17" s="133">
        <f t="shared" ref="AG17:AG23" si="13">MAX(B17:AF17)</f>
        <v>35.1</v>
      </c>
      <c r="AH17" s="94">
        <f t="shared" ref="AH17:AH23" si="14">AVERAGE(B17:AF17)</f>
        <v>31.558064516129029</v>
      </c>
      <c r="AJ17" s="12" t="s">
        <v>46</v>
      </c>
    </row>
    <row r="18" spans="1:40" x14ac:dyDescent="0.2">
      <c r="A18" s="58" t="s">
        <v>3</v>
      </c>
      <c r="B18" s="11">
        <f>[14]Janeiro!$C$5</f>
        <v>35</v>
      </c>
      <c r="C18" s="11">
        <f>[14]Janeiro!$C$6</f>
        <v>33.5</v>
      </c>
      <c r="D18" s="11">
        <f>[14]Janeiro!$C$7</f>
        <v>32.700000000000003</v>
      </c>
      <c r="E18" s="11">
        <f>[14]Janeiro!$C$8</f>
        <v>32.1</v>
      </c>
      <c r="F18" s="11">
        <f>[14]Janeiro!$C$9</f>
        <v>33.4</v>
      </c>
      <c r="G18" s="11">
        <f>[14]Janeiro!$C$10</f>
        <v>28</v>
      </c>
      <c r="H18" s="11">
        <f>[14]Janeiro!$C$11</f>
        <v>31.3</v>
      </c>
      <c r="I18" s="11">
        <f>[14]Janeiro!$C$12</f>
        <v>30.8</v>
      </c>
      <c r="J18" s="11">
        <f>[14]Janeiro!$C$13</f>
        <v>28.7</v>
      </c>
      <c r="K18" s="11">
        <f>[14]Janeiro!$C$14</f>
        <v>32.700000000000003</v>
      </c>
      <c r="L18" s="11">
        <f>[14]Janeiro!$C$15</f>
        <v>34.700000000000003</v>
      </c>
      <c r="M18" s="11">
        <f>[14]Janeiro!$C$16</f>
        <v>35.4</v>
      </c>
      <c r="N18" s="11">
        <f>[14]Janeiro!$C$17</f>
        <v>33.6</v>
      </c>
      <c r="O18" s="11">
        <f>[14]Janeiro!$C$18</f>
        <v>35</v>
      </c>
      <c r="P18" s="11">
        <f>[14]Janeiro!$C$19</f>
        <v>36.5</v>
      </c>
      <c r="Q18" s="11">
        <f>[14]Janeiro!$C$20</f>
        <v>36.5</v>
      </c>
      <c r="R18" s="11">
        <f>[14]Janeiro!$C$21</f>
        <v>32.799999999999997</v>
      </c>
      <c r="S18" s="11">
        <f>[14]Janeiro!$C$22</f>
        <v>31.5</v>
      </c>
      <c r="T18" s="11">
        <f>[14]Janeiro!$C$23</f>
        <v>32.9</v>
      </c>
      <c r="U18" s="11">
        <f>[14]Janeiro!$C$24</f>
        <v>33.1</v>
      </c>
      <c r="V18" s="11">
        <f>[14]Janeiro!$C$25</f>
        <v>34</v>
      </c>
      <c r="W18" s="11">
        <f>[14]Janeiro!$C$26</f>
        <v>30</v>
      </c>
      <c r="X18" s="11">
        <f>[14]Janeiro!$C$27</f>
        <v>31.1</v>
      </c>
      <c r="Y18" s="11" t="str">
        <f>[14]Janeiro!$C$28</f>
        <v>*</v>
      </c>
      <c r="Z18" s="11">
        <f>[14]Janeiro!$C$29</f>
        <v>32.4</v>
      </c>
      <c r="AA18" s="11">
        <f>[14]Janeiro!$C$30</f>
        <v>33.700000000000003</v>
      </c>
      <c r="AB18" s="11">
        <f>[14]Janeiro!$C$31</f>
        <v>34.4</v>
      </c>
      <c r="AC18" s="11">
        <f>[14]Janeiro!$C$32</f>
        <v>27.4</v>
      </c>
      <c r="AD18" s="11" t="str">
        <f>[14]Janeiro!$C$33</f>
        <v>*</v>
      </c>
      <c r="AE18" s="11">
        <f>[14]Janeiro!$C$34</f>
        <v>33.9</v>
      </c>
      <c r="AF18" s="11">
        <f>[14]Janeiro!$C$35</f>
        <v>33.299999999999997</v>
      </c>
      <c r="AG18" s="133">
        <f t="shared" si="13"/>
        <v>36.5</v>
      </c>
      <c r="AH18" s="94">
        <f t="shared" si="14"/>
        <v>32.772413793103446</v>
      </c>
      <c r="AI18" s="12" t="s">
        <v>46</v>
      </c>
      <c r="AJ18" s="12" t="s">
        <v>46</v>
      </c>
    </row>
    <row r="19" spans="1:40" x14ac:dyDescent="0.2">
      <c r="A19" s="58" t="s">
        <v>4</v>
      </c>
      <c r="B19" s="11">
        <f>[15]Janeiro!$C$5</f>
        <v>31.7</v>
      </c>
      <c r="C19" s="11">
        <f>[15]Janeiro!$C$6</f>
        <v>31.2</v>
      </c>
      <c r="D19" s="11">
        <f>[15]Janeiro!$C$7</f>
        <v>30.7</v>
      </c>
      <c r="E19" s="11">
        <f>[15]Janeiro!$C$8</f>
        <v>30.4</v>
      </c>
      <c r="F19" s="11">
        <f>[15]Janeiro!$C$9</f>
        <v>30.3</v>
      </c>
      <c r="G19" s="11">
        <f>[15]Janeiro!$C$10</f>
        <v>30.5</v>
      </c>
      <c r="H19" s="11">
        <f>[15]Janeiro!$C$11</f>
        <v>29</v>
      </c>
      <c r="I19" s="11">
        <f>[15]Janeiro!$C$12</f>
        <v>28.4</v>
      </c>
      <c r="J19" s="11">
        <f>[15]Janeiro!$C$13</f>
        <v>28.1</v>
      </c>
      <c r="K19" s="11">
        <f>[15]Janeiro!$C$14</f>
        <v>31.3</v>
      </c>
      <c r="L19" s="11">
        <f>[15]Janeiro!$C$15</f>
        <v>30.1</v>
      </c>
      <c r="M19" s="11">
        <f>[15]Janeiro!$C$16</f>
        <v>32.799999999999997</v>
      </c>
      <c r="N19" s="11">
        <f>[15]Janeiro!$C$17</f>
        <v>31.3</v>
      </c>
      <c r="O19" s="11">
        <f>[15]Janeiro!$C$18</f>
        <v>31.8</v>
      </c>
      <c r="P19" s="11">
        <f>[15]Janeiro!$C$19</f>
        <v>33.6</v>
      </c>
      <c r="Q19" s="11">
        <f>[15]Janeiro!$C$20</f>
        <v>33.6</v>
      </c>
      <c r="R19" s="11">
        <f>[15]Janeiro!$C$21</f>
        <v>30.8</v>
      </c>
      <c r="S19" s="11">
        <f>[15]Janeiro!$C$22</f>
        <v>29.2</v>
      </c>
      <c r="T19" s="11">
        <f>[15]Janeiro!$C$23</f>
        <v>30.9</v>
      </c>
      <c r="U19" s="11">
        <f>[15]Janeiro!$C$24</f>
        <v>32</v>
      </c>
      <c r="V19" s="11">
        <f>[15]Janeiro!$C$25</f>
        <v>30.7</v>
      </c>
      <c r="W19" s="11">
        <f>[15]Janeiro!$C$26</f>
        <v>27.8</v>
      </c>
      <c r="X19" s="11">
        <f>[15]Janeiro!$C$27</f>
        <v>29.3</v>
      </c>
      <c r="Y19" s="11">
        <f>[15]Janeiro!$C$28</f>
        <v>25.2</v>
      </c>
      <c r="Z19" s="11">
        <f>[15]Janeiro!$C$29</f>
        <v>29.4</v>
      </c>
      <c r="AA19" s="11">
        <f>[15]Janeiro!$C$30</f>
        <v>31</v>
      </c>
      <c r="AB19" s="11">
        <f>[15]Janeiro!$C$31</f>
        <v>31.6</v>
      </c>
      <c r="AC19" s="11">
        <f>[15]Janeiro!$C$32</f>
        <v>31.2</v>
      </c>
      <c r="AD19" s="11">
        <f>[15]Janeiro!$C$33</f>
        <v>30.1</v>
      </c>
      <c r="AE19" s="11">
        <f>[15]Janeiro!$C$34</f>
        <v>30.5</v>
      </c>
      <c r="AF19" s="11">
        <f>[15]Janeiro!$C$35</f>
        <v>31</v>
      </c>
      <c r="AG19" s="133">
        <f t="shared" si="13"/>
        <v>33.6</v>
      </c>
      <c r="AH19" s="94">
        <f t="shared" si="14"/>
        <v>30.500000000000007</v>
      </c>
    </row>
    <row r="20" spans="1:40" x14ac:dyDescent="0.2">
      <c r="A20" s="58" t="s">
        <v>5</v>
      </c>
      <c r="B20" s="11">
        <f>[16]Janeiro!$C$5</f>
        <v>35.299999999999997</v>
      </c>
      <c r="C20" s="11">
        <f>[16]Janeiro!$C$6</f>
        <v>35.9</v>
      </c>
      <c r="D20" s="11">
        <f>[16]Janeiro!$C$7</f>
        <v>35.4</v>
      </c>
      <c r="E20" s="11">
        <f>[16]Janeiro!$C$8</f>
        <v>35.700000000000003</v>
      </c>
      <c r="F20" s="11">
        <f>[16]Janeiro!$C$9</f>
        <v>37.4</v>
      </c>
      <c r="G20" s="11">
        <f>[16]Janeiro!$C$10</f>
        <v>34</v>
      </c>
      <c r="H20" s="11">
        <f>[16]Janeiro!$C$11</f>
        <v>34</v>
      </c>
      <c r="I20" s="11">
        <f>[16]Janeiro!$C$12</f>
        <v>30.8</v>
      </c>
      <c r="J20" s="11">
        <f>[16]Janeiro!$C$13</f>
        <v>33.799999999999997</v>
      </c>
      <c r="K20" s="11">
        <f>[16]Janeiro!$C$14</f>
        <v>36.299999999999997</v>
      </c>
      <c r="L20" s="11">
        <f>[16]Janeiro!$C$15</f>
        <v>36.200000000000003</v>
      </c>
      <c r="M20" s="11">
        <f>[16]Janeiro!$C$16</f>
        <v>34</v>
      </c>
      <c r="N20" s="11">
        <f>[16]Janeiro!$C$17</f>
        <v>31.7</v>
      </c>
      <c r="O20" s="11">
        <f>[16]Janeiro!$C$18</f>
        <v>35.299999999999997</v>
      </c>
      <c r="P20" s="11">
        <f>[16]Janeiro!$C$19</f>
        <v>37</v>
      </c>
      <c r="Q20" s="11">
        <f>[16]Janeiro!$C$20</f>
        <v>37.9</v>
      </c>
      <c r="R20" s="11">
        <f>[16]Janeiro!$C$21</f>
        <v>35.700000000000003</v>
      </c>
      <c r="S20" s="11">
        <f>[16]Janeiro!$C$22</f>
        <v>34.9</v>
      </c>
      <c r="T20" s="11">
        <f>[16]Janeiro!$C$23</f>
        <v>36.299999999999997</v>
      </c>
      <c r="U20" s="11">
        <f>[16]Janeiro!$C$24</f>
        <v>37.6</v>
      </c>
      <c r="V20" s="11">
        <f>[16]Janeiro!$C$25</f>
        <v>37</v>
      </c>
      <c r="W20" s="11">
        <f>[16]Janeiro!$C$26</f>
        <v>32.299999999999997</v>
      </c>
      <c r="X20" s="11">
        <f>[16]Janeiro!$C$27</f>
        <v>32</v>
      </c>
      <c r="Y20" s="11">
        <f>[16]Janeiro!$C$28</f>
        <v>31.8</v>
      </c>
      <c r="Z20" s="11">
        <f>[16]Janeiro!$C$29</f>
        <v>36.1</v>
      </c>
      <c r="AA20" s="11">
        <f>[16]Janeiro!$C$30</f>
        <v>38.1</v>
      </c>
      <c r="AB20" s="11">
        <f>[16]Janeiro!$C$31</f>
        <v>39</v>
      </c>
      <c r="AC20" s="11">
        <f>[16]Janeiro!$C$32</f>
        <v>36.700000000000003</v>
      </c>
      <c r="AD20" s="11">
        <f>[16]Janeiro!$C$33</f>
        <v>35.4</v>
      </c>
      <c r="AE20" s="11">
        <f>[16]Janeiro!$C$34</f>
        <v>34.200000000000003</v>
      </c>
      <c r="AF20" s="11">
        <f>[16]Janeiro!$C$35</f>
        <v>31.7</v>
      </c>
      <c r="AG20" s="133">
        <f t="shared" si="13"/>
        <v>39</v>
      </c>
      <c r="AH20" s="94">
        <f t="shared" si="14"/>
        <v>35.145161290322584</v>
      </c>
      <c r="AI20" s="12" t="s">
        <v>46</v>
      </c>
      <c r="AJ20" t="s">
        <v>46</v>
      </c>
      <c r="AL20" t="s">
        <v>46</v>
      </c>
    </row>
    <row r="21" spans="1:40" x14ac:dyDescent="0.2">
      <c r="A21" s="58" t="s">
        <v>42</v>
      </c>
      <c r="B21" s="11">
        <f>[17]Janeiro!$C$5</f>
        <v>31.5</v>
      </c>
      <c r="C21" s="11">
        <f>[17]Janeiro!$C$6</f>
        <v>31</v>
      </c>
      <c r="D21" s="11">
        <f>[17]Janeiro!$C$7</f>
        <v>31.9</v>
      </c>
      <c r="E21" s="11">
        <f>[17]Janeiro!$C$8</f>
        <v>32.1</v>
      </c>
      <c r="F21" s="11">
        <f>[17]Janeiro!$C$9</f>
        <v>32.200000000000003</v>
      </c>
      <c r="G21" s="11">
        <f>[17]Janeiro!$C$10</f>
        <v>29.8</v>
      </c>
      <c r="H21" s="11">
        <f>[17]Janeiro!$C$11</f>
        <v>30.2</v>
      </c>
      <c r="I21" s="11">
        <f>[17]Janeiro!$C$12</f>
        <v>28.9</v>
      </c>
      <c r="J21" s="11">
        <f>[17]Janeiro!$C$13</f>
        <v>28.4</v>
      </c>
      <c r="K21" s="11">
        <f>[17]Janeiro!$C$14</f>
        <v>31.8</v>
      </c>
      <c r="L21" s="11">
        <f>[17]Janeiro!$C$15</f>
        <v>32.299999999999997</v>
      </c>
      <c r="M21" s="11">
        <f>[17]Janeiro!$C$16</f>
        <v>32.6</v>
      </c>
      <c r="N21" s="11">
        <f>[17]Janeiro!$C$17</f>
        <v>31.6</v>
      </c>
      <c r="O21" s="11">
        <f>[17]Janeiro!$C$18</f>
        <v>32.700000000000003</v>
      </c>
      <c r="P21" s="11">
        <f>[17]Janeiro!$C$19</f>
        <v>34.5</v>
      </c>
      <c r="Q21" s="11">
        <f>[17]Janeiro!$C$20</f>
        <v>34.5</v>
      </c>
      <c r="R21" s="11">
        <f>[17]Janeiro!$C$21</f>
        <v>32.1</v>
      </c>
      <c r="S21" s="11">
        <f>[17]Janeiro!$C$22</f>
        <v>31</v>
      </c>
      <c r="T21" s="11">
        <f>[17]Janeiro!$C$23</f>
        <v>32.799999999999997</v>
      </c>
      <c r="U21" s="11">
        <f>[17]Janeiro!$C$24</f>
        <v>32.700000000000003</v>
      </c>
      <c r="V21" s="11">
        <f>[17]Janeiro!$C$25</f>
        <v>30.4</v>
      </c>
      <c r="W21" s="11">
        <f>[17]Janeiro!$C$26</f>
        <v>28.5</v>
      </c>
      <c r="X21" s="11">
        <f>[17]Janeiro!$C$27</f>
        <v>29.9</v>
      </c>
      <c r="Y21" s="11">
        <f>[17]Janeiro!$C$28</f>
        <v>25.9</v>
      </c>
      <c r="Z21" s="11">
        <f>[17]Janeiro!$C$29</f>
        <v>30.2</v>
      </c>
      <c r="AA21" s="11">
        <f>[17]Janeiro!$C$30</f>
        <v>32.5</v>
      </c>
      <c r="AB21" s="11">
        <f>[17]Janeiro!$C$31</f>
        <v>33.200000000000003</v>
      </c>
      <c r="AC21" s="11">
        <f>[17]Janeiro!$C$32</f>
        <v>32.9</v>
      </c>
      <c r="AD21" s="11">
        <f>[17]Janeiro!$C$33</f>
        <v>30.2</v>
      </c>
      <c r="AE21" s="11">
        <f>[17]Janeiro!$C$34</f>
        <v>31.3</v>
      </c>
      <c r="AF21" s="11">
        <f>[17]Janeiro!$C$35</f>
        <v>32.6</v>
      </c>
      <c r="AG21" s="133">
        <f>MAX(B21:AF21)</f>
        <v>34.5</v>
      </c>
      <c r="AH21" s="94">
        <f>AVERAGE(B21:AF21)</f>
        <v>31.361290322580647</v>
      </c>
      <c r="AJ21" t="s">
        <v>228</v>
      </c>
      <c r="AL21" t="s">
        <v>46</v>
      </c>
    </row>
    <row r="22" spans="1:40" x14ac:dyDescent="0.2">
      <c r="A22" s="58" t="s">
        <v>6</v>
      </c>
      <c r="B22" s="11">
        <f>[18]Janeiro!$C$5</f>
        <v>34.4</v>
      </c>
      <c r="C22" s="11">
        <f>[18]Janeiro!$C$6</f>
        <v>30.3</v>
      </c>
      <c r="D22" s="11">
        <f>[18]Janeiro!$C$7</f>
        <v>33.799999999999997</v>
      </c>
      <c r="E22" s="11">
        <f>[18]Janeiro!$C$8</f>
        <v>34.1</v>
      </c>
      <c r="F22" s="11">
        <f>[18]Janeiro!$C$9</f>
        <v>34.700000000000003</v>
      </c>
      <c r="G22" s="11">
        <f>[18]Janeiro!$C$10</f>
        <v>32.799999999999997</v>
      </c>
      <c r="H22" s="11">
        <f>[18]Janeiro!$C$11</f>
        <v>31.9</v>
      </c>
      <c r="I22" s="11">
        <f>[18]Janeiro!$C$12</f>
        <v>31.4</v>
      </c>
      <c r="J22" s="11">
        <f>[18]Janeiro!$C$13</f>
        <v>31.7</v>
      </c>
      <c r="K22" s="11">
        <f>[18]Janeiro!$C$14</f>
        <v>34.1</v>
      </c>
      <c r="L22" s="11">
        <f>[18]Janeiro!$C$15</f>
        <v>34.4</v>
      </c>
      <c r="M22" s="11">
        <f>[18]Janeiro!$C$16</f>
        <v>34.200000000000003</v>
      </c>
      <c r="N22" s="11">
        <f>[18]Janeiro!$C$17</f>
        <v>33.200000000000003</v>
      </c>
      <c r="O22" s="11">
        <f>[18]Janeiro!$C$18</f>
        <v>36.299999999999997</v>
      </c>
      <c r="P22" s="11">
        <f>[18]Janeiro!$C$19</f>
        <v>36.9</v>
      </c>
      <c r="Q22" s="11">
        <f>[18]Janeiro!$C$20</f>
        <v>36.799999999999997</v>
      </c>
      <c r="R22" s="11">
        <f>[18]Janeiro!$C$21</f>
        <v>33.200000000000003</v>
      </c>
      <c r="S22" s="11">
        <f>[18]Janeiro!$C$22</f>
        <v>34.200000000000003</v>
      </c>
      <c r="T22" s="11">
        <f>[18]Janeiro!$C$23</f>
        <v>36.200000000000003</v>
      </c>
      <c r="U22" s="11">
        <f>[18]Janeiro!$C$24</f>
        <v>34.799999999999997</v>
      </c>
      <c r="V22" s="11">
        <f>[18]Janeiro!$C$25</f>
        <v>33.799999999999997</v>
      </c>
      <c r="W22" s="11">
        <f>[18]Janeiro!$C$26</f>
        <v>26.6</v>
      </c>
      <c r="X22" s="11">
        <f>[18]Janeiro!$C$27</f>
        <v>31.6</v>
      </c>
      <c r="Y22" s="11">
        <f>[18]Janeiro!$C$28</f>
        <v>28.3</v>
      </c>
      <c r="Z22" s="11">
        <f>[18]Janeiro!$C$29</f>
        <v>32.9</v>
      </c>
      <c r="AA22" s="11">
        <f>[18]Janeiro!$C$30</f>
        <v>35.1</v>
      </c>
      <c r="AB22" s="11">
        <f>[18]Janeiro!$C$31</f>
        <v>35.1</v>
      </c>
      <c r="AC22" s="11">
        <f>[18]Janeiro!$C$32</f>
        <v>34</v>
      </c>
      <c r="AD22" s="11">
        <f>[18]Janeiro!$C$33</f>
        <v>32.6</v>
      </c>
      <c r="AE22" s="11">
        <f>[18]Janeiro!$C$34</f>
        <v>33.6</v>
      </c>
      <c r="AF22" s="11">
        <f>[18]Janeiro!$C$35</f>
        <v>32.700000000000003</v>
      </c>
      <c r="AG22" s="133">
        <f t="shared" si="13"/>
        <v>36.9</v>
      </c>
      <c r="AH22" s="94">
        <f t="shared" si="14"/>
        <v>33.409677419354843</v>
      </c>
      <c r="AJ22" t="s">
        <v>46</v>
      </c>
    </row>
    <row r="23" spans="1:40" x14ac:dyDescent="0.2">
      <c r="A23" s="58" t="s">
        <v>7</v>
      </c>
      <c r="B23" s="11">
        <f>[19]Janeiro!$C$5</f>
        <v>33.4</v>
      </c>
      <c r="C23" s="11">
        <f>[19]Janeiro!$C$6</f>
        <v>33.5</v>
      </c>
      <c r="D23" s="11">
        <f>[19]Janeiro!$C$7</f>
        <v>33.1</v>
      </c>
      <c r="E23" s="11">
        <f>[19]Janeiro!$C$8</f>
        <v>29.4</v>
      </c>
      <c r="F23" s="11">
        <f>[19]Janeiro!$C$9</f>
        <v>32.4</v>
      </c>
      <c r="G23" s="11">
        <f>[19]Janeiro!$C$10</f>
        <v>32.9</v>
      </c>
      <c r="H23" s="11">
        <f>[19]Janeiro!$C$11</f>
        <v>27.8</v>
      </c>
      <c r="I23" s="11">
        <f>[19]Janeiro!$C$12</f>
        <v>29.6</v>
      </c>
      <c r="J23" s="11">
        <f>[19]Janeiro!$C$13</f>
        <v>31.3</v>
      </c>
      <c r="K23" s="11">
        <f>[19]Janeiro!$C$14</f>
        <v>33</v>
      </c>
      <c r="L23" s="11">
        <f>[19]Janeiro!$C$15</f>
        <v>33.6</v>
      </c>
      <c r="M23" s="11">
        <f>[19]Janeiro!$C$16</f>
        <v>33.799999999999997</v>
      </c>
      <c r="N23" s="11">
        <f>[19]Janeiro!$C$17</f>
        <v>30.1</v>
      </c>
      <c r="O23" s="11">
        <f>[19]Janeiro!$C$18</f>
        <v>33.1</v>
      </c>
      <c r="P23" s="11">
        <f>[19]Janeiro!$C$19</f>
        <v>34.5</v>
      </c>
      <c r="Q23" s="11">
        <f>[19]Janeiro!$C$20</f>
        <v>34.799999999999997</v>
      </c>
      <c r="R23" s="11">
        <f>[19]Janeiro!$C$21</f>
        <v>32.200000000000003</v>
      </c>
      <c r="S23" s="11">
        <f>[19]Janeiro!$C$22</f>
        <v>31.2</v>
      </c>
      <c r="T23" s="11">
        <f>[19]Janeiro!$C$23</f>
        <v>32.299999999999997</v>
      </c>
      <c r="U23" s="11">
        <f>[19]Janeiro!$C$24</f>
        <v>33.799999999999997</v>
      </c>
      <c r="V23" s="11">
        <f>[19]Janeiro!$C$25</f>
        <v>34.200000000000003</v>
      </c>
      <c r="W23" s="11">
        <f>[19]Janeiro!$C$26</f>
        <v>30.2</v>
      </c>
      <c r="X23" s="11">
        <f>[19]Janeiro!$C$27</f>
        <v>25.4</v>
      </c>
      <c r="Y23" s="11">
        <f>[19]Janeiro!$C$28</f>
        <v>29.9</v>
      </c>
      <c r="Z23" s="11">
        <f>[19]Janeiro!$C$29</f>
        <v>32.1</v>
      </c>
      <c r="AA23" s="11">
        <f>[19]Janeiro!$C$30</f>
        <v>33.200000000000003</v>
      </c>
      <c r="AB23" s="11">
        <f>[19]Janeiro!$C$31</f>
        <v>33.6</v>
      </c>
      <c r="AC23" s="11">
        <f>[19]Janeiro!$C$32</f>
        <v>33.700000000000003</v>
      </c>
      <c r="AD23" s="11">
        <f>[19]Janeiro!$C$33</f>
        <v>32.6</v>
      </c>
      <c r="AE23" s="11">
        <f>[19]Janeiro!$C$34</f>
        <v>27.8</v>
      </c>
      <c r="AF23" s="11">
        <f>[19]Janeiro!$C$35</f>
        <v>27.7</v>
      </c>
      <c r="AG23" s="133">
        <f t="shared" si="13"/>
        <v>34.799999999999997</v>
      </c>
      <c r="AH23" s="94">
        <f t="shared" si="14"/>
        <v>31.812903225806462</v>
      </c>
      <c r="AJ23" t="s">
        <v>46</v>
      </c>
      <c r="AL23" t="s">
        <v>46</v>
      </c>
    </row>
    <row r="24" spans="1:40" x14ac:dyDescent="0.2">
      <c r="A24" s="58" t="s">
        <v>168</v>
      </c>
      <c r="B24" s="11" t="str">
        <f>[20]Janeiro!$C$5</f>
        <v>*</v>
      </c>
      <c r="C24" s="11" t="str">
        <f>[20]Janeiro!$C$6</f>
        <v>*</v>
      </c>
      <c r="D24" s="11" t="str">
        <f>[20]Janeiro!$C$7</f>
        <v>*</v>
      </c>
      <c r="E24" s="11" t="str">
        <f>[20]Janeiro!$C$8</f>
        <v>*</v>
      </c>
      <c r="F24" s="11" t="str">
        <f>[20]Janeiro!$C$9</f>
        <v>*</v>
      </c>
      <c r="G24" s="11" t="str">
        <f>[20]Janeiro!$C$10</f>
        <v>*</v>
      </c>
      <c r="H24" s="11" t="str">
        <f>[20]Janeiro!$C$11</f>
        <v>*</v>
      </c>
      <c r="I24" s="11" t="str">
        <f>[20]Janeiro!$C$12</f>
        <v>*</v>
      </c>
      <c r="J24" s="11" t="str">
        <f>[20]Janeiro!$C$13</f>
        <v>*</v>
      </c>
      <c r="K24" s="11" t="str">
        <f>[20]Janeiro!$C$14</f>
        <v>*</v>
      </c>
      <c r="L24" s="11" t="str">
        <f>[20]Janeiro!$C$15</f>
        <v>*</v>
      </c>
      <c r="M24" s="11" t="str">
        <f>[20]Janeiro!$C$16</f>
        <v>*</v>
      </c>
      <c r="N24" s="11" t="str">
        <f>[20]Janeiro!$C$17</f>
        <v>*</v>
      </c>
      <c r="O24" s="11" t="str">
        <f>[20]Janeiro!$C$18</f>
        <v>*</v>
      </c>
      <c r="P24" s="11" t="str">
        <f>[20]Janeiro!$C$19</f>
        <v>*</v>
      </c>
      <c r="Q24" s="11" t="str">
        <f>[20]Janeiro!$C$20</f>
        <v>*</v>
      </c>
      <c r="R24" s="11" t="str">
        <f>[20]Janeiro!$C$21</f>
        <v>*</v>
      </c>
      <c r="S24" s="11" t="str">
        <f>[20]Janeiro!$C$22</f>
        <v>*</v>
      </c>
      <c r="T24" s="11" t="str">
        <f>[20]Janeiro!$C$23</f>
        <v>*</v>
      </c>
      <c r="U24" s="11" t="str">
        <f>[20]Janeiro!$C$24</f>
        <v>*</v>
      </c>
      <c r="V24" s="11" t="str">
        <f>[20]Janeiro!$C$25</f>
        <v>*</v>
      </c>
      <c r="W24" s="11" t="str">
        <f>[20]Janeiro!$C$26</f>
        <v>*</v>
      </c>
      <c r="X24" s="11" t="str">
        <f>[20]Janeiro!$C$27</f>
        <v>*</v>
      </c>
      <c r="Y24" s="11" t="str">
        <f>[20]Janeiro!$C$28</f>
        <v>*</v>
      </c>
      <c r="Z24" s="11" t="str">
        <f>[20]Janeiro!$C$29</f>
        <v>*</v>
      </c>
      <c r="AA24" s="11" t="str">
        <f>[20]Janeiro!$C$30</f>
        <v>*</v>
      </c>
      <c r="AB24" s="11" t="str">
        <f>[20]Janeiro!$C$31</f>
        <v>*</v>
      </c>
      <c r="AC24" s="11" t="str">
        <f>[20]Janeiro!$C$32</f>
        <v>*</v>
      </c>
      <c r="AD24" s="11" t="str">
        <f>[20]Janeiro!$C$33</f>
        <v>*</v>
      </c>
      <c r="AE24" s="11" t="str">
        <f>[20]Janeiro!$C$34</f>
        <v>*</v>
      </c>
      <c r="AF24" s="11" t="str">
        <f>[20]Janeiro!$C$35</f>
        <v>*</v>
      </c>
      <c r="AG24" s="133" t="s">
        <v>225</v>
      </c>
      <c r="AH24" s="94" t="s">
        <v>225</v>
      </c>
      <c r="AJ24" t="s">
        <v>46</v>
      </c>
      <c r="AK24" t="s">
        <v>46</v>
      </c>
      <c r="AL24" t="s">
        <v>46</v>
      </c>
      <c r="AM24" t="s">
        <v>46</v>
      </c>
    </row>
    <row r="25" spans="1:40" x14ac:dyDescent="0.2">
      <c r="A25" s="58" t="s">
        <v>169</v>
      </c>
      <c r="B25" s="11">
        <f>[21]Janeiro!$C$5</f>
        <v>32.799999999999997</v>
      </c>
      <c r="C25" s="11">
        <f>[21]Janeiro!$C$6</f>
        <v>31.4</v>
      </c>
      <c r="D25" s="11">
        <f>[21]Janeiro!$C$7</f>
        <v>31.2</v>
      </c>
      <c r="E25" s="11">
        <f>[21]Janeiro!$C$8</f>
        <v>30.8</v>
      </c>
      <c r="F25" s="11">
        <f>[21]Janeiro!$C$9</f>
        <v>32.6</v>
      </c>
      <c r="G25" s="11">
        <f>[21]Janeiro!$C$10</f>
        <v>35.299999999999997</v>
      </c>
      <c r="H25" s="11">
        <f>[21]Janeiro!$C$11</f>
        <v>27.8</v>
      </c>
      <c r="I25" s="11">
        <f>[21]Janeiro!$C$12</f>
        <v>31.7</v>
      </c>
      <c r="J25" s="11">
        <f>[21]Janeiro!$C$13</f>
        <v>34.1</v>
      </c>
      <c r="K25" s="11">
        <f>[21]Janeiro!$C$14</f>
        <v>35.5</v>
      </c>
      <c r="L25" s="11">
        <f>[21]Janeiro!$C$15</f>
        <v>33.700000000000003</v>
      </c>
      <c r="M25" s="11">
        <f>[21]Janeiro!$C$16</f>
        <v>35.299999999999997</v>
      </c>
      <c r="N25" s="11">
        <f>[21]Janeiro!$C$17</f>
        <v>32.200000000000003</v>
      </c>
      <c r="O25" s="11">
        <f>[21]Janeiro!$C$18</f>
        <v>32.6</v>
      </c>
      <c r="P25" s="11">
        <f>[21]Janeiro!$C$19</f>
        <v>35.5</v>
      </c>
      <c r="Q25" s="11">
        <f>[21]Janeiro!$C$20</f>
        <v>35.299999999999997</v>
      </c>
      <c r="R25" s="11">
        <f>[21]Janeiro!$C$21</f>
        <v>32.700000000000003</v>
      </c>
      <c r="S25" s="11">
        <f>[21]Janeiro!$C$22</f>
        <v>31.7</v>
      </c>
      <c r="T25" s="11">
        <f>[21]Janeiro!$C$23</f>
        <v>32.9</v>
      </c>
      <c r="U25" s="11">
        <f>[21]Janeiro!$C$24</f>
        <v>34.200000000000003</v>
      </c>
      <c r="V25" s="11">
        <f>[21]Janeiro!$C$25</f>
        <v>34</v>
      </c>
      <c r="W25" s="11">
        <f>[21]Janeiro!$C$26</f>
        <v>29.4</v>
      </c>
      <c r="X25" s="11">
        <f>[21]Janeiro!$C$27</f>
        <v>23.4</v>
      </c>
      <c r="Y25" s="11">
        <f>[21]Janeiro!$C$28</f>
        <v>30.5</v>
      </c>
      <c r="Z25" s="11">
        <f>[21]Janeiro!$C$29</f>
        <v>33</v>
      </c>
      <c r="AA25" s="11">
        <f>[21]Janeiro!$C$30</f>
        <v>34</v>
      </c>
      <c r="AB25" s="11">
        <f>[21]Janeiro!$C$31</f>
        <v>34.6</v>
      </c>
      <c r="AC25" s="11">
        <f>[21]Janeiro!$C$32</f>
        <v>34.799999999999997</v>
      </c>
      <c r="AD25" s="11">
        <f>[21]Janeiro!$C$33</f>
        <v>33.799999999999997</v>
      </c>
      <c r="AE25" s="11">
        <f>[21]Janeiro!$C$34</f>
        <v>26.1</v>
      </c>
      <c r="AF25" s="11">
        <f>[21]Janeiro!$C$35</f>
        <v>29.6</v>
      </c>
      <c r="AG25" s="133">
        <f t="shared" ref="AG25" si="15">MAX(B25:AF25)</f>
        <v>35.5</v>
      </c>
      <c r="AH25" s="94">
        <f t="shared" ref="AH25" si="16">AVERAGE(B25:AF25)</f>
        <v>32.338709677419352</v>
      </c>
      <c r="AI25" s="12" t="s">
        <v>46</v>
      </c>
      <c r="AJ25" t="s">
        <v>46</v>
      </c>
      <c r="AK25" t="s">
        <v>46</v>
      </c>
      <c r="AM25" t="s">
        <v>46</v>
      </c>
    </row>
    <row r="26" spans="1:40" x14ac:dyDescent="0.2">
      <c r="A26" s="58" t="s">
        <v>170</v>
      </c>
      <c r="B26" s="11">
        <f>[22]Janeiro!$C$5</f>
        <v>33.6</v>
      </c>
      <c r="C26" s="11">
        <f>[22]Janeiro!$C$6</f>
        <v>33.9</v>
      </c>
      <c r="D26" s="11">
        <f>[22]Janeiro!$C$7</f>
        <v>33.799999999999997</v>
      </c>
      <c r="E26" s="11">
        <f>[22]Janeiro!$C$8</f>
        <v>30.4</v>
      </c>
      <c r="F26" s="11">
        <f>[22]Janeiro!$C$9</f>
        <v>33.4</v>
      </c>
      <c r="G26" s="11">
        <f>[22]Janeiro!$C$10</f>
        <v>33.9</v>
      </c>
      <c r="H26" s="11">
        <f>[22]Janeiro!$C$11</f>
        <v>29</v>
      </c>
      <c r="I26" s="11">
        <f>[22]Janeiro!$C$12</f>
        <v>30.4</v>
      </c>
      <c r="J26" s="11">
        <f>[22]Janeiro!$C$13</f>
        <v>32.799999999999997</v>
      </c>
      <c r="K26" s="11">
        <f>[22]Janeiro!$C$14</f>
        <v>33.6</v>
      </c>
      <c r="L26" s="11">
        <f>[22]Janeiro!$C$15</f>
        <v>34.299999999999997</v>
      </c>
      <c r="M26" s="11">
        <f>[22]Janeiro!$C$16</f>
        <v>34.700000000000003</v>
      </c>
      <c r="N26" s="11">
        <f>[22]Janeiro!$C$17</f>
        <v>30.3</v>
      </c>
      <c r="O26" s="11">
        <f>[22]Janeiro!$C$18</f>
        <v>33.799999999999997</v>
      </c>
      <c r="P26" s="11">
        <f>[22]Janeiro!$C$19</f>
        <v>34.4</v>
      </c>
      <c r="Q26" s="11">
        <f>[22]Janeiro!$C$20</f>
        <v>36.1</v>
      </c>
      <c r="R26" s="11">
        <f>[22]Janeiro!$C$21</f>
        <v>33.200000000000003</v>
      </c>
      <c r="S26" s="11">
        <f>[22]Janeiro!$C$22</f>
        <v>32.700000000000003</v>
      </c>
      <c r="T26" s="11">
        <f>[22]Janeiro!$C$23</f>
        <v>33.6</v>
      </c>
      <c r="U26" s="11">
        <f>[22]Janeiro!$C$24</f>
        <v>34.700000000000003</v>
      </c>
      <c r="V26" s="11">
        <f>[22]Janeiro!$C$25</f>
        <v>35.299999999999997</v>
      </c>
      <c r="W26" s="11">
        <f>[22]Janeiro!$C$26</f>
        <v>30.1</v>
      </c>
      <c r="X26" s="11">
        <f>[22]Janeiro!$C$27</f>
        <v>27.7</v>
      </c>
      <c r="Y26" s="11">
        <f>[22]Janeiro!$C$28</f>
        <v>30.7</v>
      </c>
      <c r="Z26" s="11">
        <f>[22]Janeiro!$C$29</f>
        <v>32.1</v>
      </c>
      <c r="AA26" s="11">
        <f>[22]Janeiro!$C$30</f>
        <v>33.4</v>
      </c>
      <c r="AB26" s="11">
        <f>[22]Janeiro!$C$31</f>
        <v>34.299999999999997</v>
      </c>
      <c r="AC26" s="11">
        <f>[22]Janeiro!$C$32</f>
        <v>35.1</v>
      </c>
      <c r="AD26" s="11">
        <f>[22]Janeiro!$C$33</f>
        <v>33.6</v>
      </c>
      <c r="AE26" s="11">
        <f>[22]Janeiro!$C$34</f>
        <v>29.4</v>
      </c>
      <c r="AF26" s="11">
        <f>[22]Janeiro!$C$35</f>
        <v>29.2</v>
      </c>
      <c r="AG26" s="133">
        <f t="shared" ref="AG26" si="17">MAX(B26:AF26)</f>
        <v>36.1</v>
      </c>
      <c r="AH26" s="94">
        <f t="shared" ref="AH26" si="18">AVERAGE(B26:AF26)</f>
        <v>32.693548387096783</v>
      </c>
      <c r="AJ26" t="s">
        <v>46</v>
      </c>
      <c r="AL26" t="s">
        <v>46</v>
      </c>
    </row>
    <row r="27" spans="1:40" x14ac:dyDescent="0.2">
      <c r="A27" s="58" t="s">
        <v>8</v>
      </c>
      <c r="B27" s="11">
        <f>[23]Janeiro!$C$5</f>
        <v>33.9</v>
      </c>
      <c r="C27" s="11">
        <f>[23]Janeiro!$C$6</f>
        <v>31.5</v>
      </c>
      <c r="D27" s="11">
        <f>[23]Janeiro!$C$7</f>
        <v>30</v>
      </c>
      <c r="E27" s="11">
        <f>[23]Janeiro!$C$8</f>
        <v>30.1</v>
      </c>
      <c r="F27" s="11">
        <f>[23]Janeiro!$C$9</f>
        <v>33</v>
      </c>
      <c r="G27" s="11">
        <f>[23]Janeiro!$C$10</f>
        <v>34.9</v>
      </c>
      <c r="H27" s="11">
        <f>[23]Janeiro!$C$11</f>
        <v>29.6</v>
      </c>
      <c r="I27" s="11">
        <f>[23]Janeiro!$C$12</f>
        <v>31.1</v>
      </c>
      <c r="J27" s="11">
        <f>[23]Janeiro!$C$13</f>
        <v>32.700000000000003</v>
      </c>
      <c r="K27" s="11">
        <f>[23]Janeiro!$C$14</f>
        <v>34.4</v>
      </c>
      <c r="L27" s="11">
        <f>[23]Janeiro!$C$15</f>
        <v>33.700000000000003</v>
      </c>
      <c r="M27" s="11">
        <f>[23]Janeiro!$C$16</f>
        <v>34.700000000000003</v>
      </c>
      <c r="N27" s="11">
        <f>[23]Janeiro!$C$17</f>
        <v>30.8</v>
      </c>
      <c r="O27" s="11">
        <f>[23]Janeiro!$C$18</f>
        <v>31.5</v>
      </c>
      <c r="P27" s="11">
        <f>[23]Janeiro!$C$19</f>
        <v>34.9</v>
      </c>
      <c r="Q27" s="11">
        <f>[23]Janeiro!$C$20</f>
        <v>36.200000000000003</v>
      </c>
      <c r="R27" s="11">
        <f>[23]Janeiro!$C$21</f>
        <v>32.5</v>
      </c>
      <c r="S27" s="11">
        <f>[23]Janeiro!$C$22</f>
        <v>31.4</v>
      </c>
      <c r="T27" s="11">
        <f>[23]Janeiro!$C$23</f>
        <v>32.4</v>
      </c>
      <c r="U27" s="11">
        <f>[23]Janeiro!$C$24</f>
        <v>33</v>
      </c>
      <c r="V27" s="11">
        <f>[23]Janeiro!$C$25</f>
        <v>33.9</v>
      </c>
      <c r="W27" s="11">
        <f>[23]Janeiro!$C$26</f>
        <v>29.2</v>
      </c>
      <c r="X27" s="11">
        <f>[23]Janeiro!$C$27</f>
        <v>23.9</v>
      </c>
      <c r="Y27" s="11">
        <f>[23]Janeiro!$C$28</f>
        <v>31.3</v>
      </c>
      <c r="Z27" s="11">
        <f>[23]Janeiro!$C$29</f>
        <v>33.9</v>
      </c>
      <c r="AA27" s="11">
        <f>[23]Janeiro!$C$30</f>
        <v>35</v>
      </c>
      <c r="AB27" s="11">
        <f>[23]Janeiro!$C$31</f>
        <v>35.6</v>
      </c>
      <c r="AC27" s="11">
        <f>[23]Janeiro!$C$32</f>
        <v>34.700000000000003</v>
      </c>
      <c r="AD27" s="11">
        <f>[23]Janeiro!$C$33</f>
        <v>31.9</v>
      </c>
      <c r="AE27" s="11">
        <f>[23]Janeiro!$C$34</f>
        <v>25.8</v>
      </c>
      <c r="AF27" s="11">
        <f>[23]Janeiro!$C$35</f>
        <v>29.3</v>
      </c>
      <c r="AG27" s="133">
        <f>MAX(B27:AF27)</f>
        <v>36.200000000000003</v>
      </c>
      <c r="AH27" s="94">
        <f>AVERAGE(B27:AF27)</f>
        <v>32.154838709677414</v>
      </c>
      <c r="AJ27" t="s">
        <v>46</v>
      </c>
    </row>
    <row r="28" spans="1:40" x14ac:dyDescent="0.2">
      <c r="A28" s="58" t="s">
        <v>9</v>
      </c>
      <c r="B28" s="11">
        <f>[24]Janeiro!$C$5</f>
        <v>35.799999999999997</v>
      </c>
      <c r="C28" s="11">
        <f>[24]Janeiro!$C$6</f>
        <v>34.4</v>
      </c>
      <c r="D28" s="11">
        <f>[24]Janeiro!$C$7</f>
        <v>31.7</v>
      </c>
      <c r="E28" s="11">
        <f>[24]Janeiro!$C$8</f>
        <v>31.5</v>
      </c>
      <c r="F28" s="11">
        <f>[24]Janeiro!$C$9</f>
        <v>33.299999999999997</v>
      </c>
      <c r="G28" s="11">
        <f>[24]Janeiro!$C$10</f>
        <v>35.200000000000003</v>
      </c>
      <c r="H28" s="11">
        <f>[24]Janeiro!$C$11</f>
        <v>28.3</v>
      </c>
      <c r="I28" s="11">
        <f>[24]Janeiro!$C$12</f>
        <v>31.9</v>
      </c>
      <c r="J28" s="11">
        <f>[24]Janeiro!$C$13</f>
        <v>32.700000000000003</v>
      </c>
      <c r="K28" s="11">
        <f>[24]Janeiro!$C$14</f>
        <v>34.4</v>
      </c>
      <c r="L28" s="11">
        <f>[24]Janeiro!$C$15</f>
        <v>35.200000000000003</v>
      </c>
      <c r="M28" s="11">
        <f>[24]Janeiro!$C$16</f>
        <v>35.299999999999997</v>
      </c>
      <c r="N28" s="11">
        <f>[24]Janeiro!$C$17</f>
        <v>32.299999999999997</v>
      </c>
      <c r="O28" s="11">
        <f>[24]Janeiro!$C$18</f>
        <v>34.1</v>
      </c>
      <c r="P28" s="11">
        <f>[24]Janeiro!$C$19</f>
        <v>35.200000000000003</v>
      </c>
      <c r="Q28" s="11">
        <f>[24]Janeiro!$C$20</f>
        <v>36.9</v>
      </c>
      <c r="R28" s="11">
        <f>[24]Janeiro!$C$21</f>
        <v>33.700000000000003</v>
      </c>
      <c r="S28" s="11">
        <f>[24]Janeiro!$C$22</f>
        <v>32.700000000000003</v>
      </c>
      <c r="T28" s="11">
        <f>[24]Janeiro!$C$23</f>
        <v>33.799999999999997</v>
      </c>
      <c r="U28" s="11">
        <f>[24]Janeiro!$C$24</f>
        <v>34.6</v>
      </c>
      <c r="V28" s="11">
        <f>[24]Janeiro!$C$25</f>
        <v>35.5</v>
      </c>
      <c r="W28" s="11">
        <f>[24]Janeiro!$C$26</f>
        <v>31.3</v>
      </c>
      <c r="X28" s="11">
        <f>[24]Janeiro!$C$27</f>
        <v>25.8</v>
      </c>
      <c r="Y28" s="11">
        <f>[24]Janeiro!$C$28</f>
        <v>30.9</v>
      </c>
      <c r="Z28" s="11">
        <f>[24]Janeiro!$C$29</f>
        <v>34</v>
      </c>
      <c r="AA28" s="11">
        <f>[24]Janeiro!$C$30</f>
        <v>34.9</v>
      </c>
      <c r="AB28" s="11">
        <f>[24]Janeiro!$C$31</f>
        <v>35.799999999999997</v>
      </c>
      <c r="AC28" s="11">
        <f>[24]Janeiro!$C$32</f>
        <v>37.200000000000003</v>
      </c>
      <c r="AD28" s="11">
        <f>[24]Janeiro!$C$33</f>
        <v>32.4</v>
      </c>
      <c r="AE28" s="11">
        <f>[24]Janeiro!$C$34</f>
        <v>29.6</v>
      </c>
      <c r="AF28" s="11">
        <f>[24]Janeiro!$C$35</f>
        <v>31.2</v>
      </c>
      <c r="AG28" s="133">
        <f>MAX(B28:AF28)</f>
        <v>37.200000000000003</v>
      </c>
      <c r="AH28" s="94">
        <f>AVERAGE(B28:AF28)</f>
        <v>33.277419354838706</v>
      </c>
      <c r="AL28" t="s">
        <v>46</v>
      </c>
    </row>
    <row r="29" spans="1:40" x14ac:dyDescent="0.2">
      <c r="A29" s="58" t="s">
        <v>41</v>
      </c>
      <c r="B29" s="11">
        <f>[25]Janeiro!$C$5</f>
        <v>32.4</v>
      </c>
      <c r="C29" s="11">
        <f>[25]Janeiro!$C$6</f>
        <v>32.6</v>
      </c>
      <c r="D29" s="11">
        <f>[25]Janeiro!$C$7</f>
        <v>32.200000000000003</v>
      </c>
      <c r="E29" s="11">
        <f>[25]Janeiro!$C$8</f>
        <v>32.9</v>
      </c>
      <c r="F29" s="11">
        <f>[25]Janeiro!$C$9</f>
        <v>32.6</v>
      </c>
      <c r="G29" s="11">
        <f>[25]Janeiro!$C$10</f>
        <v>31.8</v>
      </c>
      <c r="H29" s="11">
        <f>[25]Janeiro!$C$11</f>
        <v>29.9</v>
      </c>
      <c r="I29" s="11">
        <f>[25]Janeiro!$C$12</f>
        <v>29.8</v>
      </c>
      <c r="J29" s="11">
        <f>[25]Janeiro!$C$13</f>
        <v>32</v>
      </c>
      <c r="K29" s="11">
        <f>[25]Janeiro!$C$14</f>
        <v>32.700000000000003</v>
      </c>
      <c r="L29" s="11">
        <f>[25]Janeiro!$C$15</f>
        <v>33.200000000000003</v>
      </c>
      <c r="M29" s="11">
        <f>[25]Janeiro!$C$16</f>
        <v>33</v>
      </c>
      <c r="N29" s="11">
        <f>[25]Janeiro!$C$17</f>
        <v>31.4</v>
      </c>
      <c r="O29" s="11">
        <f>[25]Janeiro!$C$18</f>
        <v>32.299999999999997</v>
      </c>
      <c r="P29" s="11">
        <f>[25]Janeiro!$C$19</f>
        <v>32.700000000000003</v>
      </c>
      <c r="Q29" s="11">
        <f>[25]Janeiro!$C$20</f>
        <v>33.5</v>
      </c>
      <c r="R29" s="11">
        <f>[25]Janeiro!$C$21</f>
        <v>32.799999999999997</v>
      </c>
      <c r="S29" s="11">
        <f>[25]Janeiro!$C$22</f>
        <v>32.1</v>
      </c>
      <c r="T29" s="11">
        <f>[25]Janeiro!$C$23</f>
        <v>32.5</v>
      </c>
      <c r="U29" s="11">
        <f>[25]Janeiro!$C$24</f>
        <v>32.5</v>
      </c>
      <c r="V29" s="11">
        <f>[25]Janeiro!$C$25</f>
        <v>32.700000000000003</v>
      </c>
      <c r="W29" s="11">
        <f>[25]Janeiro!$C$26</f>
        <v>30.2</v>
      </c>
      <c r="X29" s="11">
        <f>[25]Janeiro!$C$27</f>
        <v>29.4</v>
      </c>
      <c r="Y29" s="11">
        <f>[25]Janeiro!$C$28</f>
        <v>30.7</v>
      </c>
      <c r="Z29" s="11">
        <f>[25]Janeiro!$C$29</f>
        <v>32.9</v>
      </c>
      <c r="AA29" s="11">
        <f>[25]Janeiro!$C$30</f>
        <v>32.200000000000003</v>
      </c>
      <c r="AB29" s="11">
        <f>[25]Janeiro!$C$31</f>
        <v>32.799999999999997</v>
      </c>
      <c r="AC29" s="11">
        <f>[25]Janeiro!$C$32</f>
        <v>32</v>
      </c>
      <c r="AD29" s="11">
        <f>[25]Janeiro!$C$33</f>
        <v>32.1</v>
      </c>
      <c r="AE29" s="11">
        <f>[25]Janeiro!$C$34</f>
        <v>29.5</v>
      </c>
      <c r="AF29" s="11">
        <f>[25]Janeiro!$C$35</f>
        <v>29.3</v>
      </c>
      <c r="AG29" s="133">
        <f>MAX(B29:AF29)</f>
        <v>33.5</v>
      </c>
      <c r="AH29" s="94">
        <f>AVERAGE(B29:AF29)</f>
        <v>31.893548387096775</v>
      </c>
      <c r="AL29" t="s">
        <v>46</v>
      </c>
      <c r="AM29" t="s">
        <v>46</v>
      </c>
    </row>
    <row r="30" spans="1:40" x14ac:dyDescent="0.2">
      <c r="A30" s="58" t="s">
        <v>10</v>
      </c>
      <c r="B30" s="11">
        <f>[26]Janeiro!$C$5</f>
        <v>33.4</v>
      </c>
      <c r="C30" s="11">
        <f>[26]Janeiro!$C$6</f>
        <v>33.1</v>
      </c>
      <c r="D30" s="11">
        <f>[26]Janeiro!$C$7</f>
        <v>31.2</v>
      </c>
      <c r="E30" s="11">
        <f>[26]Janeiro!$C$8</f>
        <v>30.8</v>
      </c>
      <c r="F30" s="11">
        <f>[26]Janeiro!$C$9</f>
        <v>33.1</v>
      </c>
      <c r="G30" s="11">
        <f>[26]Janeiro!$C$10</f>
        <v>34.700000000000003</v>
      </c>
      <c r="H30" s="11">
        <f>[26]Janeiro!$C$11</f>
        <v>29.7</v>
      </c>
      <c r="I30" s="11">
        <f>[26]Janeiro!$C$12</f>
        <v>30.9</v>
      </c>
      <c r="J30" s="11">
        <f>[26]Janeiro!$C$13</f>
        <v>32.4</v>
      </c>
      <c r="K30" s="11">
        <f>[26]Janeiro!$C$14</f>
        <v>34.5</v>
      </c>
      <c r="L30" s="11">
        <f>[26]Janeiro!$C$15</f>
        <v>34.6</v>
      </c>
      <c r="M30" s="11">
        <f>[26]Janeiro!$C$16</f>
        <v>34</v>
      </c>
      <c r="N30" s="11">
        <f>[26]Janeiro!$C$17</f>
        <v>32.200000000000003</v>
      </c>
      <c r="O30" s="11">
        <f>[26]Janeiro!$C$18</f>
        <v>32.9</v>
      </c>
      <c r="P30" s="11">
        <f>[26]Janeiro!$C$19</f>
        <v>35</v>
      </c>
      <c r="Q30" s="11">
        <f>[26]Janeiro!$C$20</f>
        <v>35.9</v>
      </c>
      <c r="R30" s="11">
        <f>[26]Janeiro!$C$21</f>
        <v>32.9</v>
      </c>
      <c r="S30" s="11">
        <f>[26]Janeiro!$C$22</f>
        <v>32.200000000000003</v>
      </c>
      <c r="T30" s="11">
        <f>[26]Janeiro!$C$23</f>
        <v>34.1</v>
      </c>
      <c r="U30" s="11">
        <f>[26]Janeiro!$C$24</f>
        <v>34.5</v>
      </c>
      <c r="V30" s="11">
        <f>[26]Janeiro!$C$25</f>
        <v>34</v>
      </c>
      <c r="W30" s="11">
        <f>[26]Janeiro!$C$26</f>
        <v>30.7</v>
      </c>
      <c r="X30" s="11">
        <f>[26]Janeiro!$C$27</f>
        <v>24.6</v>
      </c>
      <c r="Y30" s="11">
        <f>[26]Janeiro!$C$28</f>
        <v>31.4</v>
      </c>
      <c r="Z30" s="11">
        <f>[26]Janeiro!$C$29</f>
        <v>32.9</v>
      </c>
      <c r="AA30" s="11">
        <f>[26]Janeiro!$C$30</f>
        <v>33.6</v>
      </c>
      <c r="AB30" s="11">
        <f>[26]Janeiro!$C$31</f>
        <v>35</v>
      </c>
      <c r="AC30" s="11">
        <f>[26]Janeiro!$C$32</f>
        <v>35.700000000000003</v>
      </c>
      <c r="AD30" s="11">
        <f>[26]Janeiro!$C$33</f>
        <v>32.6</v>
      </c>
      <c r="AE30" s="11">
        <f>[26]Janeiro!$C$34</f>
        <v>26.5</v>
      </c>
      <c r="AF30" s="11">
        <f>[26]Janeiro!$C$35</f>
        <v>29</v>
      </c>
      <c r="AG30" s="133">
        <f t="shared" ref="AG30" si="19">MAX(B30:AF30)</f>
        <v>35.9</v>
      </c>
      <c r="AH30" s="94">
        <f t="shared" ref="AH30" si="20">AVERAGE(B30:AF30)</f>
        <v>32.519354838709681</v>
      </c>
      <c r="AL30" t="s">
        <v>46</v>
      </c>
      <c r="AM30" t="s">
        <v>46</v>
      </c>
    </row>
    <row r="31" spans="1:40" x14ac:dyDescent="0.2">
      <c r="A31" s="58" t="s">
        <v>171</v>
      </c>
      <c r="B31" s="11">
        <f>[27]Janeiro!$C$5</f>
        <v>32.6</v>
      </c>
      <c r="C31" s="11">
        <f>[27]Janeiro!$C$6</f>
        <v>31.6</v>
      </c>
      <c r="D31" s="11">
        <f>[27]Janeiro!$C$7</f>
        <v>32.200000000000003</v>
      </c>
      <c r="E31" s="11">
        <f>[27]Janeiro!$C$8</f>
        <v>30.9</v>
      </c>
      <c r="F31" s="11">
        <f>[27]Janeiro!$C$9</f>
        <v>31.5</v>
      </c>
      <c r="G31" s="11">
        <f>[27]Janeiro!$C$10</f>
        <v>32.6</v>
      </c>
      <c r="H31" s="11">
        <f>[27]Janeiro!$C$11</f>
        <v>27.8</v>
      </c>
      <c r="I31" s="11">
        <f>[27]Janeiro!$C$12</f>
        <v>28.8</v>
      </c>
      <c r="J31" s="11">
        <f>[27]Janeiro!$C$13</f>
        <v>31.2</v>
      </c>
      <c r="K31" s="11">
        <f>[27]Janeiro!$C$14</f>
        <v>33.5</v>
      </c>
      <c r="L31" s="11">
        <f>[27]Janeiro!$C$15</f>
        <v>33.5</v>
      </c>
      <c r="M31" s="11">
        <f>[27]Janeiro!$C$16</f>
        <v>34</v>
      </c>
      <c r="N31" s="11">
        <f>[27]Janeiro!$C$17</f>
        <v>30.5</v>
      </c>
      <c r="O31" s="11">
        <f>[27]Janeiro!$C$18</f>
        <v>31.8</v>
      </c>
      <c r="P31" s="11">
        <f>[27]Janeiro!$C$19</f>
        <v>33.9</v>
      </c>
      <c r="Q31" s="11">
        <f>[27]Janeiro!$C$20</f>
        <v>35.4</v>
      </c>
      <c r="R31" s="11">
        <f>[27]Janeiro!$C$21</f>
        <v>32</v>
      </c>
      <c r="S31" s="11">
        <f>[27]Janeiro!$C$22</f>
        <v>30.2</v>
      </c>
      <c r="T31" s="11">
        <f>[27]Janeiro!$C$23</f>
        <v>32.6</v>
      </c>
      <c r="U31" s="11">
        <f>[27]Janeiro!$C$24</f>
        <v>33.6</v>
      </c>
      <c r="V31" s="11">
        <f>[27]Janeiro!$C$25</f>
        <v>33.799999999999997</v>
      </c>
      <c r="W31" s="11">
        <f>[27]Janeiro!$C$26</f>
        <v>28.7</v>
      </c>
      <c r="X31" s="11">
        <f>[27]Janeiro!$C$27</f>
        <v>24.2</v>
      </c>
      <c r="Y31" s="11">
        <f>[27]Janeiro!$C$28</f>
        <v>29.4</v>
      </c>
      <c r="Z31" s="11">
        <f>[27]Janeiro!$C$29</f>
        <v>32</v>
      </c>
      <c r="AA31" s="11">
        <f>[27]Janeiro!$C$30</f>
        <v>32.5</v>
      </c>
      <c r="AB31" s="11">
        <f>[27]Janeiro!$C$31</f>
        <v>33.200000000000003</v>
      </c>
      <c r="AC31" s="11">
        <f>[27]Janeiro!$C$32</f>
        <v>33.200000000000003</v>
      </c>
      <c r="AD31" s="11">
        <f>[27]Janeiro!$C$33</f>
        <v>30.1</v>
      </c>
      <c r="AE31" s="11">
        <f>[27]Janeiro!$C$34</f>
        <v>26.5</v>
      </c>
      <c r="AF31" s="11">
        <f>[27]Janeiro!$C$35</f>
        <v>27.3</v>
      </c>
      <c r="AG31" s="133">
        <f t="shared" ref="AG31" si="21">MAX(B31:AF31)</f>
        <v>35.4</v>
      </c>
      <c r="AH31" s="94">
        <f t="shared" ref="AH31" si="22">AVERAGE(B31:AF31)</f>
        <v>31.325806451612909</v>
      </c>
      <c r="AI31" s="12" t="s">
        <v>46</v>
      </c>
      <c r="AL31" t="s">
        <v>46</v>
      </c>
    </row>
    <row r="32" spans="1:40" x14ac:dyDescent="0.2">
      <c r="A32" s="58" t="s">
        <v>11</v>
      </c>
      <c r="B32" s="11" t="str">
        <f>[28]Janeiro!$C$5</f>
        <v>*</v>
      </c>
      <c r="C32" s="11" t="str">
        <f>[28]Janeiro!$C$6</f>
        <v>*</v>
      </c>
      <c r="D32" s="11" t="str">
        <f>[28]Janeiro!$C$7</f>
        <v>*</v>
      </c>
      <c r="E32" s="11" t="str">
        <f>[28]Janeiro!$C$8</f>
        <v>*</v>
      </c>
      <c r="F32" s="11" t="str">
        <f>[28]Janeiro!$C$9</f>
        <v>*</v>
      </c>
      <c r="G32" s="11" t="str">
        <f>[28]Janeiro!$C$10</f>
        <v>*</v>
      </c>
      <c r="H32" s="11" t="str">
        <f>[28]Janeiro!$C$11</f>
        <v>*</v>
      </c>
      <c r="I32" s="11" t="str">
        <f>[28]Janeiro!$C$12</f>
        <v>*</v>
      </c>
      <c r="J32" s="11" t="str">
        <f>[28]Janeiro!$C$13</f>
        <v>*</v>
      </c>
      <c r="K32" s="11" t="str">
        <f>[28]Janeiro!$C$14</f>
        <v>*</v>
      </c>
      <c r="L32" s="11" t="str">
        <f>[28]Janeiro!$C$15</f>
        <v>*</v>
      </c>
      <c r="M32" s="11" t="str">
        <f>[28]Janeiro!$C$16</f>
        <v>*</v>
      </c>
      <c r="N32" s="11" t="str">
        <f>[28]Janeiro!$C$17</f>
        <v>*</v>
      </c>
      <c r="O32" s="11" t="str">
        <f>[28]Janeiro!$C$18</f>
        <v>*</v>
      </c>
      <c r="P32" s="11" t="str">
        <f>[28]Janeiro!$C$19</f>
        <v>*</v>
      </c>
      <c r="Q32" s="11" t="str">
        <f>[28]Janeiro!$C$20</f>
        <v>*</v>
      </c>
      <c r="R32" s="11" t="str">
        <f>[28]Janeiro!$C$21</f>
        <v>*</v>
      </c>
      <c r="S32" s="11" t="str">
        <f>[28]Janeiro!$C$22</f>
        <v>*</v>
      </c>
      <c r="T32" s="11" t="str">
        <f>[28]Janeiro!$C$23</f>
        <v>*</v>
      </c>
      <c r="U32" s="11" t="str">
        <f>[28]Janeiro!$C$24</f>
        <v>*</v>
      </c>
      <c r="V32" s="11" t="str">
        <f>[28]Janeiro!$C$25</f>
        <v>*</v>
      </c>
      <c r="W32" s="11" t="str">
        <f>[28]Janeiro!$C$26</f>
        <v>*</v>
      </c>
      <c r="X32" s="11" t="str">
        <f>[28]Janeiro!$C$27</f>
        <v>*</v>
      </c>
      <c r="Y32" s="11" t="str">
        <f>[28]Janeiro!$C$28</f>
        <v>*</v>
      </c>
      <c r="Z32" s="11" t="str">
        <f>[28]Janeiro!$C$29</f>
        <v>*</v>
      </c>
      <c r="AA32" s="11" t="str">
        <f>[28]Janeiro!$C$30</f>
        <v>*</v>
      </c>
      <c r="AB32" s="11" t="str">
        <f>[28]Janeiro!$C$31</f>
        <v>*</v>
      </c>
      <c r="AC32" s="11" t="str">
        <f>[28]Janeiro!$C$32</f>
        <v>*</v>
      </c>
      <c r="AD32" s="11" t="str">
        <f>[28]Janeiro!$C$33</f>
        <v>*</v>
      </c>
      <c r="AE32" s="11" t="str">
        <f>[28]Janeiro!$C$34</f>
        <v>*</v>
      </c>
      <c r="AF32" s="11" t="str">
        <f>[28]Janeiro!$C$35</f>
        <v>*</v>
      </c>
      <c r="AG32" s="133" t="s">
        <v>225</v>
      </c>
      <c r="AH32" s="94" t="s">
        <v>225</v>
      </c>
      <c r="AL32" s="12" t="s">
        <v>46</v>
      </c>
      <c r="AM32" s="12" t="s">
        <v>46</v>
      </c>
      <c r="AN32" s="12" t="s">
        <v>46</v>
      </c>
    </row>
    <row r="33" spans="1:39" s="5" customFormat="1" x14ac:dyDescent="0.2">
      <c r="A33" s="58" t="s">
        <v>12</v>
      </c>
      <c r="B33" s="11">
        <f>[29]Janeiro!$C$5</f>
        <v>32.4</v>
      </c>
      <c r="C33" s="11">
        <f>[29]Janeiro!$C$6</f>
        <v>34.799999999999997</v>
      </c>
      <c r="D33" s="11">
        <f>[29]Janeiro!$C$7</f>
        <v>34.299999999999997</v>
      </c>
      <c r="E33" s="11">
        <f>[29]Janeiro!$C$8</f>
        <v>33.4</v>
      </c>
      <c r="F33" s="11">
        <f>[29]Janeiro!$C$9</f>
        <v>35.1</v>
      </c>
      <c r="G33" s="11">
        <f>[29]Janeiro!$C$10</f>
        <v>32.799999999999997</v>
      </c>
      <c r="H33" s="11">
        <f>[29]Janeiro!$C$11</f>
        <v>28.4</v>
      </c>
      <c r="I33" s="11">
        <f>[29]Janeiro!$C$12</f>
        <v>30</v>
      </c>
      <c r="J33" s="11">
        <f>[29]Janeiro!$C$13</f>
        <v>32.799999999999997</v>
      </c>
      <c r="K33" s="11">
        <f>[29]Janeiro!$C$14</f>
        <v>34.799999999999997</v>
      </c>
      <c r="L33" s="11">
        <f>[29]Janeiro!$C$15</f>
        <v>35.4</v>
      </c>
      <c r="M33" s="11">
        <f>[29]Janeiro!$C$16</f>
        <v>34.5</v>
      </c>
      <c r="N33" s="11">
        <f>[29]Janeiro!$C$17</f>
        <v>31.2</v>
      </c>
      <c r="O33" s="11">
        <f>[29]Janeiro!$C$18</f>
        <v>34.5</v>
      </c>
      <c r="P33" s="11">
        <f>[29]Janeiro!$C$19</f>
        <v>35.4</v>
      </c>
      <c r="Q33" s="11">
        <f>[29]Janeiro!$C$20</f>
        <v>37.299999999999997</v>
      </c>
      <c r="R33" s="11">
        <f>[29]Janeiro!$C$21</f>
        <v>35.700000000000003</v>
      </c>
      <c r="S33" s="11">
        <f>[29]Janeiro!$C$22</f>
        <v>35.700000000000003</v>
      </c>
      <c r="T33" s="11">
        <f>[29]Janeiro!$C$23</f>
        <v>36.5</v>
      </c>
      <c r="U33" s="11">
        <f>[29]Janeiro!$C$24</f>
        <v>37.1</v>
      </c>
      <c r="V33" s="11">
        <f>[29]Janeiro!$C$25</f>
        <v>30.5</v>
      </c>
      <c r="W33" s="11" t="str">
        <f>[29]Janeiro!$C$26</f>
        <v>*</v>
      </c>
      <c r="X33" s="11" t="str">
        <f>[29]Janeiro!$C$27</f>
        <v>*</v>
      </c>
      <c r="Y33" s="11" t="str">
        <f>[29]Janeiro!$C$28</f>
        <v>*</v>
      </c>
      <c r="Z33" s="11" t="str">
        <f>[29]Janeiro!$C$29</f>
        <v>*</v>
      </c>
      <c r="AA33" s="11">
        <f>[29]Janeiro!$C$30</f>
        <v>35.1</v>
      </c>
      <c r="AB33" s="11">
        <f>[29]Janeiro!$C$31</f>
        <v>35.5</v>
      </c>
      <c r="AC33" s="11">
        <f>[29]Janeiro!$C$32</f>
        <v>35.4</v>
      </c>
      <c r="AD33" s="11">
        <f>[29]Janeiro!$C$33</f>
        <v>33.5</v>
      </c>
      <c r="AE33" s="11">
        <f>[29]Janeiro!$C$34</f>
        <v>31.3</v>
      </c>
      <c r="AF33" s="11">
        <f>[29]Janeiro!$C$35</f>
        <v>29.7</v>
      </c>
      <c r="AG33" s="133">
        <f t="shared" ref="AG33:AG34" si="23">MAX(B33:AF33)</f>
        <v>37.299999999999997</v>
      </c>
      <c r="AH33" s="94">
        <f t="shared" ref="AH33:AH34" si="24">AVERAGE(B33:AF33)</f>
        <v>33.818518518518516</v>
      </c>
      <c r="AL33" s="5" t="s">
        <v>46</v>
      </c>
      <c r="AM33" s="5" t="s">
        <v>46</v>
      </c>
    </row>
    <row r="34" spans="1:39" x14ac:dyDescent="0.2">
      <c r="A34" s="58" t="s">
        <v>13</v>
      </c>
      <c r="B34" s="11">
        <f>[30]Janeiro!$C$5</f>
        <v>35.200000000000003</v>
      </c>
      <c r="C34" s="11">
        <f>[30]Janeiro!$C$6</f>
        <v>35.6</v>
      </c>
      <c r="D34" s="11">
        <f>[30]Janeiro!$C$7</f>
        <v>35.299999999999997</v>
      </c>
      <c r="E34" s="11">
        <f>[30]Janeiro!$C$8</f>
        <v>35.700000000000003</v>
      </c>
      <c r="F34" s="11">
        <f>[30]Janeiro!$C$9</f>
        <v>36.5</v>
      </c>
      <c r="G34" s="11">
        <f>[30]Janeiro!$C$10</f>
        <v>34.200000000000003</v>
      </c>
      <c r="H34" s="11">
        <f>[30]Janeiro!$C$11</f>
        <v>34.700000000000003</v>
      </c>
      <c r="I34" s="11">
        <f>[30]Janeiro!$C$12</f>
        <v>32.1</v>
      </c>
      <c r="J34" s="11">
        <f>[30]Janeiro!$C$13</f>
        <v>34</v>
      </c>
      <c r="K34" s="11">
        <f>[30]Janeiro!$C$14</f>
        <v>35.700000000000003</v>
      </c>
      <c r="L34" s="11">
        <f>[30]Janeiro!$C$15</f>
        <v>37.1</v>
      </c>
      <c r="M34" s="11">
        <f>[30]Janeiro!$C$16</f>
        <v>35.799999999999997</v>
      </c>
      <c r="N34" s="11">
        <f>[30]Janeiro!$C$17</f>
        <v>33.1</v>
      </c>
      <c r="O34" s="11">
        <f>[30]Janeiro!$C$18</f>
        <v>36.5</v>
      </c>
      <c r="P34" s="11">
        <f>[30]Janeiro!$C$19</f>
        <v>37</v>
      </c>
      <c r="Q34" s="11">
        <f>[30]Janeiro!$C$20</f>
        <v>38.4</v>
      </c>
      <c r="R34" s="11">
        <f>[30]Janeiro!$C$21</f>
        <v>35.299999999999997</v>
      </c>
      <c r="S34" s="11">
        <f>[30]Janeiro!$C$22</f>
        <v>38.299999999999997</v>
      </c>
      <c r="T34" s="11">
        <f>[30]Janeiro!$C$23</f>
        <v>37.6</v>
      </c>
      <c r="U34" s="11">
        <f>[30]Janeiro!$C$24</f>
        <v>37</v>
      </c>
      <c r="V34" s="11">
        <f>[30]Janeiro!$C$25</f>
        <v>37</v>
      </c>
      <c r="W34" s="11">
        <f>[30]Janeiro!$C$26</f>
        <v>30</v>
      </c>
      <c r="X34" s="11">
        <f>[30]Janeiro!$C$27</f>
        <v>33</v>
      </c>
      <c r="Y34" s="11">
        <f>[30]Janeiro!$C$28</f>
        <v>30.4</v>
      </c>
      <c r="Z34" s="11">
        <f>[30]Janeiro!$C$29</f>
        <v>36.1</v>
      </c>
      <c r="AA34" s="11">
        <f>[30]Janeiro!$C$30</f>
        <v>38.1</v>
      </c>
      <c r="AB34" s="11">
        <f>[30]Janeiro!$C$31</f>
        <v>38.4</v>
      </c>
      <c r="AC34" s="11">
        <f>[30]Janeiro!$C$32</f>
        <v>35.700000000000003</v>
      </c>
      <c r="AD34" s="11">
        <f>[30]Janeiro!$C$33</f>
        <v>32.9</v>
      </c>
      <c r="AE34" s="11">
        <f>[30]Janeiro!$C$34</f>
        <v>34.200000000000003</v>
      </c>
      <c r="AF34" s="11">
        <f>[30]Janeiro!$C$35</f>
        <v>33.9</v>
      </c>
      <c r="AG34" s="133">
        <f t="shared" si="23"/>
        <v>38.4</v>
      </c>
      <c r="AH34" s="94">
        <f t="shared" si="24"/>
        <v>35.316129032258068</v>
      </c>
      <c r="AM34" s="12" t="s">
        <v>46</v>
      </c>
    </row>
    <row r="35" spans="1:39" x14ac:dyDescent="0.2">
      <c r="A35" s="58" t="s">
        <v>172</v>
      </c>
      <c r="B35" s="11">
        <f>[31]Janeiro!$C$5</f>
        <v>33.9</v>
      </c>
      <c r="C35" s="11">
        <f>[31]Janeiro!$C$6</f>
        <v>32.4</v>
      </c>
      <c r="D35" s="11">
        <f>[31]Janeiro!$C$7</f>
        <v>32.9</v>
      </c>
      <c r="E35" s="11">
        <f>[31]Janeiro!$C$8</f>
        <v>32.299999999999997</v>
      </c>
      <c r="F35" s="11">
        <f>[31]Janeiro!$C$9</f>
        <v>32.6</v>
      </c>
      <c r="G35" s="11">
        <f>[31]Janeiro!$C$10</f>
        <v>33.9</v>
      </c>
      <c r="H35" s="11">
        <f>[31]Janeiro!$C$11</f>
        <v>28.6</v>
      </c>
      <c r="I35" s="11">
        <f>[31]Janeiro!$C$12</f>
        <v>29.8</v>
      </c>
      <c r="J35" s="11">
        <f>[31]Janeiro!$C$13</f>
        <v>32.6</v>
      </c>
      <c r="K35" s="11">
        <f>[31]Janeiro!$C$14</f>
        <v>33.9</v>
      </c>
      <c r="L35" s="11">
        <f>[31]Janeiro!$C$15</f>
        <v>32.9</v>
      </c>
      <c r="M35" s="11">
        <f>[31]Janeiro!$C$16</f>
        <v>33.799999999999997</v>
      </c>
      <c r="N35" s="11">
        <f>[31]Janeiro!$C$17</f>
        <v>31.3</v>
      </c>
      <c r="O35" s="11">
        <f>[31]Janeiro!$C$18</f>
        <v>33.299999999999997</v>
      </c>
      <c r="P35" s="11">
        <f>[31]Janeiro!$C$19</f>
        <v>34.5</v>
      </c>
      <c r="Q35" s="11">
        <f>[31]Janeiro!$C$20</f>
        <v>35.6</v>
      </c>
      <c r="R35" s="11">
        <f>[31]Janeiro!$C$21</f>
        <v>33.9</v>
      </c>
      <c r="S35" s="11">
        <f>[31]Janeiro!$C$22</f>
        <v>33.1</v>
      </c>
      <c r="T35" s="11">
        <f>[31]Janeiro!$C$23</f>
        <v>34.200000000000003</v>
      </c>
      <c r="U35" s="11">
        <f>[31]Janeiro!$C$24</f>
        <v>34.700000000000003</v>
      </c>
      <c r="V35" s="11">
        <f>[31]Janeiro!$C$25</f>
        <v>35.299999999999997</v>
      </c>
      <c r="W35" s="11">
        <f>[31]Janeiro!$C$26</f>
        <v>30</v>
      </c>
      <c r="X35" s="11">
        <f>[31]Janeiro!$C$27</f>
        <v>29.9</v>
      </c>
      <c r="Y35" s="11">
        <f>[31]Janeiro!$C$28</f>
        <v>30.1</v>
      </c>
      <c r="Z35" s="11">
        <f>[31]Janeiro!$C$29</f>
        <v>32.6</v>
      </c>
      <c r="AA35" s="11">
        <f>[31]Janeiro!$C$30</f>
        <v>35</v>
      </c>
      <c r="AB35" s="11">
        <f>[31]Janeiro!$C$31</f>
        <v>34.4</v>
      </c>
      <c r="AC35" s="11">
        <f>[31]Janeiro!$C$32</f>
        <v>34.700000000000003</v>
      </c>
      <c r="AD35" s="11">
        <f>[31]Janeiro!$C$33</f>
        <v>33.9</v>
      </c>
      <c r="AE35" s="11">
        <f>[31]Janeiro!$C$34</f>
        <v>31.2</v>
      </c>
      <c r="AF35" s="11">
        <f>[31]Janeiro!$C$35</f>
        <v>30.7</v>
      </c>
      <c r="AG35" s="133">
        <f t="shared" ref="AG35" si="25">MAX(B35:AF35)</f>
        <v>35.6</v>
      </c>
      <c r="AH35" s="94">
        <f t="shared" ref="AH35" si="26">AVERAGE(B35:AF35)</f>
        <v>32.838709677419359</v>
      </c>
      <c r="AK35" s="12" t="s">
        <v>46</v>
      </c>
      <c r="AM35" s="12" t="s">
        <v>46</v>
      </c>
    </row>
    <row r="36" spans="1:39" x14ac:dyDescent="0.2">
      <c r="A36" s="58" t="s">
        <v>143</v>
      </c>
      <c r="B36" s="11" t="str">
        <f>[32]Janeiro!$C$5</f>
        <v>*</v>
      </c>
      <c r="C36" s="11" t="str">
        <f>[32]Janeiro!$C$6</f>
        <v>*</v>
      </c>
      <c r="D36" s="11" t="str">
        <f>[32]Janeiro!$C$7</f>
        <v>*</v>
      </c>
      <c r="E36" s="11" t="str">
        <f>[32]Janeiro!$C$8</f>
        <v>*</v>
      </c>
      <c r="F36" s="11" t="str">
        <f>[32]Janeiro!$C$9</f>
        <v>*</v>
      </c>
      <c r="G36" s="11" t="str">
        <f>[32]Janeiro!$C$10</f>
        <v>*</v>
      </c>
      <c r="H36" s="11" t="str">
        <f>[32]Janeiro!$C$11</f>
        <v>*</v>
      </c>
      <c r="I36" s="11" t="str">
        <f>[32]Janeiro!$C$12</f>
        <v>*</v>
      </c>
      <c r="J36" s="11" t="str">
        <f>[32]Janeiro!$C$13</f>
        <v>*</v>
      </c>
      <c r="K36" s="11" t="str">
        <f>[32]Janeiro!$C$14</f>
        <v>*</v>
      </c>
      <c r="L36" s="11" t="str">
        <f>[32]Janeiro!$C$15</f>
        <v>*</v>
      </c>
      <c r="M36" s="11" t="str">
        <f>[32]Janeiro!$C$16</f>
        <v>*</v>
      </c>
      <c r="N36" s="11" t="str">
        <f>[32]Janeiro!$C$17</f>
        <v>*</v>
      </c>
      <c r="O36" s="11" t="str">
        <f>[32]Janeiro!$C$18</f>
        <v>*</v>
      </c>
      <c r="P36" s="11" t="str">
        <f>[32]Janeiro!$C$19</f>
        <v>*</v>
      </c>
      <c r="Q36" s="11" t="str">
        <f>[32]Janeiro!$C$20</f>
        <v>*</v>
      </c>
      <c r="R36" s="11" t="str">
        <f>[32]Janeiro!$C$21</f>
        <v>*</v>
      </c>
      <c r="S36" s="11" t="str">
        <f>[32]Janeiro!$C$22</f>
        <v>*</v>
      </c>
      <c r="T36" s="11" t="str">
        <f>[32]Janeiro!$C$23</f>
        <v>*</v>
      </c>
      <c r="U36" s="11" t="str">
        <f>[32]Janeiro!$C$24</f>
        <v>*</v>
      </c>
      <c r="V36" s="11" t="str">
        <f>[32]Janeiro!$C$25</f>
        <v>*</v>
      </c>
      <c r="W36" s="11" t="str">
        <f>[32]Janeiro!$C$26</f>
        <v>*</v>
      </c>
      <c r="X36" s="11" t="str">
        <f>[32]Janeiro!$C$27</f>
        <v>*</v>
      </c>
      <c r="Y36" s="11" t="str">
        <f>[32]Janeiro!$C$28</f>
        <v>*</v>
      </c>
      <c r="Z36" s="11" t="str">
        <f>[32]Janeiro!$C$29</f>
        <v>*</v>
      </c>
      <c r="AA36" s="11" t="str">
        <f>[32]Janeiro!$C$30</f>
        <v>*</v>
      </c>
      <c r="AB36" s="11" t="str">
        <f>[32]Janeiro!$C$31</f>
        <v>*</v>
      </c>
      <c r="AC36" s="11" t="str">
        <f>[32]Janeiro!$C$32</f>
        <v>*</v>
      </c>
      <c r="AD36" s="11" t="str">
        <f>[32]Janeiro!$C$33</f>
        <v>*</v>
      </c>
      <c r="AE36" s="11" t="str">
        <f>[32]Janeiro!$C$34</f>
        <v>*</v>
      </c>
      <c r="AF36" s="11" t="str">
        <f>[32]Janeiro!$C$35</f>
        <v>*</v>
      </c>
      <c r="AG36" s="133" t="s">
        <v>225</v>
      </c>
      <c r="AH36" s="94" t="s">
        <v>225</v>
      </c>
      <c r="AL36" t="s">
        <v>46</v>
      </c>
    </row>
    <row r="37" spans="1:39" x14ac:dyDescent="0.2">
      <c r="A37" s="58" t="s">
        <v>14</v>
      </c>
      <c r="B37" s="11">
        <f>[33]Janeiro!$C$5</f>
        <v>35.799999999999997</v>
      </c>
      <c r="C37" s="11">
        <f>[33]Janeiro!$C$6</f>
        <v>34.299999999999997</v>
      </c>
      <c r="D37" s="11">
        <f>[33]Janeiro!$C$7</f>
        <v>32.700000000000003</v>
      </c>
      <c r="E37" s="11">
        <f>[33]Janeiro!$C$8</f>
        <v>32.9</v>
      </c>
      <c r="F37" s="11">
        <f>[33]Janeiro!$C$9</f>
        <v>32</v>
      </c>
      <c r="G37" s="11">
        <f>[33]Janeiro!$C$10</f>
        <v>30.1</v>
      </c>
      <c r="H37" s="11">
        <f>[33]Janeiro!$C$11</f>
        <v>31.7</v>
      </c>
      <c r="I37" s="11">
        <f>[33]Janeiro!$C$12</f>
        <v>30.1</v>
      </c>
      <c r="J37" s="11">
        <f>[33]Janeiro!$C$13</f>
        <v>30.2</v>
      </c>
      <c r="K37" s="11">
        <f>[33]Janeiro!$C$14</f>
        <v>32.5</v>
      </c>
      <c r="L37" s="11">
        <f>[33]Janeiro!$C$15</f>
        <v>34.700000000000003</v>
      </c>
      <c r="M37" s="11">
        <f>[33]Janeiro!$C$16</f>
        <v>34.6</v>
      </c>
      <c r="N37" s="11">
        <f>[33]Janeiro!$C$17</f>
        <v>33</v>
      </c>
      <c r="O37" s="11">
        <f>[33]Janeiro!$C$18</f>
        <v>34.5</v>
      </c>
      <c r="P37" s="11">
        <f>[33]Janeiro!$C$19</f>
        <v>36.200000000000003</v>
      </c>
      <c r="Q37" s="11">
        <f>[33]Janeiro!$C$20</f>
        <v>37.4</v>
      </c>
      <c r="R37" s="11">
        <f>[33]Janeiro!$C$21</f>
        <v>34.700000000000003</v>
      </c>
      <c r="S37" s="11">
        <f>[33]Janeiro!$C$22</f>
        <v>31.7</v>
      </c>
      <c r="T37" s="11">
        <f>[33]Janeiro!$C$23</f>
        <v>33.6</v>
      </c>
      <c r="U37" s="11">
        <f>[33]Janeiro!$C$24</f>
        <v>32.799999999999997</v>
      </c>
      <c r="V37" s="11">
        <f>[33]Janeiro!$C$25</f>
        <v>33.799999999999997</v>
      </c>
      <c r="W37" s="11">
        <f>[33]Janeiro!$C$26</f>
        <v>30.5</v>
      </c>
      <c r="X37" s="11">
        <f>[33]Janeiro!$C$27</f>
        <v>32.1</v>
      </c>
      <c r="Y37" s="11">
        <f>[33]Janeiro!$C$28</f>
        <v>29.1</v>
      </c>
      <c r="Z37" s="11">
        <f>[33]Janeiro!$C$29</f>
        <v>32.799999999999997</v>
      </c>
      <c r="AA37" s="11">
        <f>[33]Janeiro!$C$30</f>
        <v>33.200000000000003</v>
      </c>
      <c r="AB37" s="11">
        <f>[33]Janeiro!$C$31</f>
        <v>34.4</v>
      </c>
      <c r="AC37" s="11">
        <f>[33]Janeiro!$C$32</f>
        <v>34</v>
      </c>
      <c r="AD37" s="11">
        <f>[33]Janeiro!$C$33</f>
        <v>33.9</v>
      </c>
      <c r="AE37" s="11">
        <f>[33]Janeiro!$C$34</f>
        <v>32.299999999999997</v>
      </c>
      <c r="AF37" s="11">
        <f>[33]Janeiro!$C$35</f>
        <v>32.1</v>
      </c>
      <c r="AG37" s="133">
        <f t="shared" ref="AG37" si="27">MAX(B37:AF37)</f>
        <v>37.4</v>
      </c>
      <c r="AH37" s="94">
        <f t="shared" ref="AH37" si="28">AVERAGE(B37:AF37)</f>
        <v>33.022580645161291</v>
      </c>
      <c r="AJ37" t="s">
        <v>46</v>
      </c>
      <c r="AL37" t="s">
        <v>46</v>
      </c>
    </row>
    <row r="38" spans="1:39" x14ac:dyDescent="0.2">
      <c r="A38" s="58" t="s">
        <v>173</v>
      </c>
      <c r="B38" s="11">
        <f>[34]Janeiro!$C$5</f>
        <v>28.9</v>
      </c>
      <c r="C38" s="11">
        <f>[34]Janeiro!$C$6</f>
        <v>29</v>
      </c>
      <c r="D38" s="11">
        <f>[34]Janeiro!$C$7</f>
        <v>30.8</v>
      </c>
      <c r="E38" s="11">
        <f>[34]Janeiro!$C$8</f>
        <v>28.9</v>
      </c>
      <c r="F38" s="11">
        <f>[34]Janeiro!$C$9</f>
        <v>31.6</v>
      </c>
      <c r="G38" s="11">
        <f>[34]Janeiro!$C$10</f>
        <v>29.6</v>
      </c>
      <c r="H38" s="11">
        <f>[34]Janeiro!$C$11</f>
        <v>28.6</v>
      </c>
      <c r="I38" s="11">
        <f>[34]Janeiro!$C$12</f>
        <v>26.6</v>
      </c>
      <c r="J38" s="11">
        <f>[34]Janeiro!$C$13</f>
        <v>29.6</v>
      </c>
      <c r="K38" s="11">
        <f>[34]Janeiro!$C$14</f>
        <v>29.5</v>
      </c>
      <c r="L38" s="11">
        <f>[34]Janeiro!$C$15</f>
        <v>29.5</v>
      </c>
      <c r="M38" s="11">
        <f>[34]Janeiro!$C$16</f>
        <v>32.799999999999997</v>
      </c>
      <c r="N38" s="11">
        <f>[34]Janeiro!$C$17</f>
        <v>29.3</v>
      </c>
      <c r="O38" s="11">
        <f>[34]Janeiro!$C$18</f>
        <v>29.4</v>
      </c>
      <c r="P38" s="11">
        <f>[34]Janeiro!$C$19</f>
        <v>30.9</v>
      </c>
      <c r="Q38" s="11">
        <f>[34]Janeiro!$C$20</f>
        <v>31.2</v>
      </c>
      <c r="R38" s="11">
        <f>[34]Janeiro!$C$21</f>
        <v>30.9</v>
      </c>
      <c r="S38" s="11">
        <f>[34]Janeiro!$C$22</f>
        <v>29.7</v>
      </c>
      <c r="T38" s="11">
        <f>[34]Janeiro!$C$23</f>
        <v>31.2</v>
      </c>
      <c r="U38" s="11">
        <f>[34]Janeiro!$C$24</f>
        <v>29.7</v>
      </c>
      <c r="V38" s="11">
        <f>[34]Janeiro!$C$25</f>
        <v>29.4</v>
      </c>
      <c r="W38" s="11">
        <f>[34]Janeiro!$C$26</f>
        <v>28.1</v>
      </c>
      <c r="X38" s="11">
        <f>[34]Janeiro!$C$27</f>
        <v>29.3</v>
      </c>
      <c r="Y38" s="11">
        <f>[34]Janeiro!$C$28</f>
        <v>29.1</v>
      </c>
      <c r="Z38" s="11">
        <f>[34]Janeiro!$C$29</f>
        <v>30.5</v>
      </c>
      <c r="AA38" s="11">
        <f>[34]Janeiro!$C$30</f>
        <v>28.4</v>
      </c>
      <c r="AB38" s="11">
        <f>[34]Janeiro!$C$31</f>
        <v>32.700000000000003</v>
      </c>
      <c r="AC38" s="11">
        <f>[34]Janeiro!$C$32</f>
        <v>31.5</v>
      </c>
      <c r="AD38" s="11">
        <f>[34]Janeiro!$C$33</f>
        <v>30.1</v>
      </c>
      <c r="AE38" s="11">
        <f>[34]Janeiro!$C$34</f>
        <v>28.7</v>
      </c>
      <c r="AF38" s="11">
        <f>[34]Janeiro!$C$35</f>
        <v>30.2</v>
      </c>
      <c r="AG38" s="133">
        <f t="shared" ref="AG38" si="29">MAX(B38:AF38)</f>
        <v>32.799999999999997</v>
      </c>
      <c r="AH38" s="94">
        <f t="shared" ref="AH38" si="30">AVERAGE(B38:AF38)</f>
        <v>29.861290322580651</v>
      </c>
      <c r="AL38" s="12" t="s">
        <v>46</v>
      </c>
    </row>
    <row r="39" spans="1:39" x14ac:dyDescent="0.2">
      <c r="A39" s="58" t="s">
        <v>15</v>
      </c>
      <c r="B39" s="11">
        <f>[35]Janeiro!$C$5</f>
        <v>30.6</v>
      </c>
      <c r="C39" s="11">
        <f>[35]Janeiro!$C$6</f>
        <v>29.8</v>
      </c>
      <c r="D39" s="11">
        <f>[35]Janeiro!$C$7</f>
        <v>30.9</v>
      </c>
      <c r="E39" s="11">
        <f>[35]Janeiro!$C$8</f>
        <v>29.9</v>
      </c>
      <c r="F39" s="11">
        <f>[35]Janeiro!$C$9</f>
        <v>32.1</v>
      </c>
      <c r="G39" s="11">
        <f>[35]Janeiro!$C$10</f>
        <v>31.5</v>
      </c>
      <c r="H39" s="11">
        <f>[35]Janeiro!$C$11</f>
        <v>27.8</v>
      </c>
      <c r="I39" s="11">
        <f>[35]Janeiro!$C$12</f>
        <v>29.1</v>
      </c>
      <c r="J39" s="11">
        <f>[35]Janeiro!$C$13</f>
        <v>30.8</v>
      </c>
      <c r="K39" s="11">
        <f>[35]Janeiro!$C$14</f>
        <v>32.4</v>
      </c>
      <c r="L39" s="11">
        <f>[35]Janeiro!$C$15</f>
        <v>32</v>
      </c>
      <c r="M39" s="11">
        <f>[35]Janeiro!$C$16</f>
        <v>31.7</v>
      </c>
      <c r="N39" s="11">
        <f>[35]Janeiro!$C$17</f>
        <v>31</v>
      </c>
      <c r="O39" s="11">
        <f>[35]Janeiro!$C$18</f>
        <v>30.5</v>
      </c>
      <c r="P39" s="11">
        <f>[35]Janeiro!$C$19</f>
        <v>33.200000000000003</v>
      </c>
      <c r="Q39" s="11">
        <f>[35]Janeiro!$C$20</f>
        <v>33.700000000000003</v>
      </c>
      <c r="R39" s="11">
        <f>[35]Janeiro!$C$21</f>
        <v>30.8</v>
      </c>
      <c r="S39" s="11">
        <f>[35]Janeiro!$C$22</f>
        <v>29.7</v>
      </c>
      <c r="T39" s="11">
        <f>[35]Janeiro!$C$23</f>
        <v>31.9</v>
      </c>
      <c r="U39" s="11">
        <f>[35]Janeiro!$C$24</f>
        <v>33.1</v>
      </c>
      <c r="V39" s="11">
        <f>[35]Janeiro!$C$25</f>
        <v>33.700000000000003</v>
      </c>
      <c r="W39" s="11">
        <f>[35]Janeiro!$C$26</f>
        <v>28.5</v>
      </c>
      <c r="X39" s="11">
        <f>[35]Janeiro!$C$27</f>
        <v>24.3</v>
      </c>
      <c r="Y39" s="11">
        <f>[35]Janeiro!$C$28</f>
        <v>29.3</v>
      </c>
      <c r="Z39" s="11">
        <f>[35]Janeiro!$C$29</f>
        <v>30.5</v>
      </c>
      <c r="AA39" s="11">
        <f>[35]Janeiro!$C$30</f>
        <v>32.1</v>
      </c>
      <c r="AB39" s="11">
        <f>[35]Janeiro!$C$31</f>
        <v>32.6</v>
      </c>
      <c r="AC39" s="11">
        <f>[35]Janeiro!$C$32</f>
        <v>33.200000000000003</v>
      </c>
      <c r="AD39" s="11">
        <f>[35]Janeiro!$C$33</f>
        <v>29.1</v>
      </c>
      <c r="AE39" s="11">
        <f>[35]Janeiro!$C$34</f>
        <v>24.6</v>
      </c>
      <c r="AF39" s="11">
        <f>[35]Janeiro!$C$35</f>
        <v>27.5</v>
      </c>
      <c r="AG39" s="133">
        <f t="shared" ref="AG39:AG40" si="31">MAX(B39:AF39)</f>
        <v>33.700000000000003</v>
      </c>
      <c r="AH39" s="94">
        <f t="shared" ref="AH39:AH40" si="32">AVERAGE(B39:AF39)</f>
        <v>30.577419354838714</v>
      </c>
      <c r="AI39" s="12" t="s">
        <v>46</v>
      </c>
      <c r="AL39" t="s">
        <v>46</v>
      </c>
      <c r="AM39" s="12" t="s">
        <v>46</v>
      </c>
    </row>
    <row r="40" spans="1:39" x14ac:dyDescent="0.2">
      <c r="A40" s="58" t="s">
        <v>16</v>
      </c>
      <c r="B40" s="11" t="str">
        <f>[36]Janeiro!$C$5</f>
        <v>*</v>
      </c>
      <c r="C40" s="11" t="str">
        <f>[36]Janeiro!$C$6</f>
        <v>*</v>
      </c>
      <c r="D40" s="11">
        <f>[36]Janeiro!$C$7</f>
        <v>34.5</v>
      </c>
      <c r="E40" s="11">
        <f>[36]Janeiro!$C$8</f>
        <v>34.6</v>
      </c>
      <c r="F40" s="11">
        <f>[36]Janeiro!$C$9</f>
        <v>36.5</v>
      </c>
      <c r="G40" s="11">
        <f>[36]Janeiro!$C$10</f>
        <v>34.299999999999997</v>
      </c>
      <c r="H40" s="11">
        <f>[36]Janeiro!$C$11</f>
        <v>30.2</v>
      </c>
      <c r="I40" s="11" t="str">
        <f>[36]Janeiro!$C$12</f>
        <v>*</v>
      </c>
      <c r="J40" s="11" t="str">
        <f>[36]Janeiro!$C$13</f>
        <v>*</v>
      </c>
      <c r="K40" s="11">
        <f>[36]Janeiro!$C$14</f>
        <v>36.200000000000003</v>
      </c>
      <c r="L40" s="11">
        <f>[36]Janeiro!$C$15</f>
        <v>35.9</v>
      </c>
      <c r="M40" s="11">
        <f>[36]Janeiro!$C$16</f>
        <v>36.299999999999997</v>
      </c>
      <c r="N40" s="11">
        <f>[36]Janeiro!$C$17</f>
        <v>31.4</v>
      </c>
      <c r="O40" s="11">
        <f>[36]Janeiro!$C$18</f>
        <v>35.1</v>
      </c>
      <c r="P40" s="11">
        <f>[36]Janeiro!$C$19</f>
        <v>36.200000000000003</v>
      </c>
      <c r="Q40" s="11">
        <f>[36]Janeiro!$C$20</f>
        <v>38.4</v>
      </c>
      <c r="R40" s="11">
        <f>[36]Janeiro!$C$21</f>
        <v>33.200000000000003</v>
      </c>
      <c r="S40" s="11">
        <f>[36]Janeiro!$C$22</f>
        <v>27.1</v>
      </c>
      <c r="T40" s="11" t="str">
        <f>[36]Janeiro!$C$23</f>
        <v>*</v>
      </c>
      <c r="U40" s="11" t="str">
        <f>[36]Janeiro!$C$24</f>
        <v>*</v>
      </c>
      <c r="V40" s="11" t="str">
        <f>[36]Janeiro!$C$25</f>
        <v>*</v>
      </c>
      <c r="W40" s="11">
        <f>[36]Janeiro!$C$26</f>
        <v>32.6</v>
      </c>
      <c r="X40" s="11">
        <f>[36]Janeiro!$C$27</f>
        <v>28.5</v>
      </c>
      <c r="Y40" s="11">
        <f>[36]Janeiro!$C$28</f>
        <v>32.1</v>
      </c>
      <c r="Z40" s="11">
        <f>[36]Janeiro!$C$29</f>
        <v>34.1</v>
      </c>
      <c r="AA40" s="11">
        <f>[36]Janeiro!$C$30</f>
        <v>35.799999999999997</v>
      </c>
      <c r="AB40" s="11">
        <f>[36]Janeiro!$C$31</f>
        <v>36.4</v>
      </c>
      <c r="AC40" s="11">
        <f>[36]Janeiro!$C$32</f>
        <v>36.6</v>
      </c>
      <c r="AD40" s="11">
        <f>[36]Janeiro!$C$33</f>
        <v>30</v>
      </c>
      <c r="AE40" s="11" t="str">
        <f>[36]Janeiro!$C$34</f>
        <v>*</v>
      </c>
      <c r="AF40" s="11" t="str">
        <f>[36]Janeiro!$C$35</f>
        <v>*</v>
      </c>
      <c r="AG40" s="133">
        <f t="shared" si="31"/>
        <v>38.4</v>
      </c>
      <c r="AH40" s="94">
        <f t="shared" si="32"/>
        <v>33.909090909090907</v>
      </c>
      <c r="AK40" t="s">
        <v>46</v>
      </c>
      <c r="AL40" t="s">
        <v>46</v>
      </c>
      <c r="AM40" t="s">
        <v>46</v>
      </c>
    </row>
    <row r="41" spans="1:39" x14ac:dyDescent="0.2">
      <c r="A41" s="58" t="s">
        <v>174</v>
      </c>
      <c r="B41" s="11">
        <f>[37]Janeiro!$C$5</f>
        <v>34.799999999999997</v>
      </c>
      <c r="C41" s="11">
        <f>[37]Janeiro!$C$6</f>
        <v>30.7</v>
      </c>
      <c r="D41" s="11">
        <f>[37]Janeiro!$C$7</f>
        <v>35.200000000000003</v>
      </c>
      <c r="E41" s="11">
        <f>[37]Janeiro!$C$8</f>
        <v>32.6</v>
      </c>
      <c r="F41" s="11">
        <f>[37]Janeiro!$C$9</f>
        <v>34.5</v>
      </c>
      <c r="G41" s="11">
        <f>[37]Janeiro!$C$10</f>
        <v>34.1</v>
      </c>
      <c r="H41" s="11">
        <f>[37]Janeiro!$C$11</f>
        <v>29.8</v>
      </c>
      <c r="I41" s="11">
        <f>[37]Janeiro!$C$12</f>
        <v>30.6</v>
      </c>
      <c r="J41" s="11">
        <f>[37]Janeiro!$C$13</f>
        <v>32.9</v>
      </c>
      <c r="K41" s="11">
        <f>[37]Janeiro!$C$14</f>
        <v>35.1</v>
      </c>
      <c r="L41" s="11">
        <f>[37]Janeiro!$C$15</f>
        <v>36.700000000000003</v>
      </c>
      <c r="M41" s="11">
        <f>[37]Janeiro!$C$16</f>
        <v>34.4</v>
      </c>
      <c r="N41" s="11">
        <f>[37]Janeiro!$C$17</f>
        <v>31.5</v>
      </c>
      <c r="O41" s="11">
        <f>[37]Janeiro!$C$18</f>
        <v>35.5</v>
      </c>
      <c r="P41" s="11">
        <f>[37]Janeiro!$C$19</f>
        <v>36.700000000000003</v>
      </c>
      <c r="Q41" s="11">
        <f>[37]Janeiro!$C$20</f>
        <v>37.700000000000003</v>
      </c>
      <c r="R41" s="11">
        <f>[37]Janeiro!$C$21</f>
        <v>34.9</v>
      </c>
      <c r="S41" s="11">
        <f>[37]Janeiro!$C$22</f>
        <v>31</v>
      </c>
      <c r="T41" s="11">
        <f>[37]Janeiro!$C$23</f>
        <v>34.6</v>
      </c>
      <c r="U41" s="11">
        <f>[37]Janeiro!$C$24</f>
        <v>35.5</v>
      </c>
      <c r="V41" s="11">
        <f>[37]Janeiro!$C$25</f>
        <v>36.1</v>
      </c>
      <c r="W41" s="11">
        <f>[37]Janeiro!$C$26</f>
        <v>28.8</v>
      </c>
      <c r="X41" s="11">
        <f>[37]Janeiro!$C$27</f>
        <v>31.4</v>
      </c>
      <c r="Y41" s="11">
        <f>[37]Janeiro!$C$28</f>
        <v>31.2</v>
      </c>
      <c r="Z41" s="11">
        <f>[37]Janeiro!$C$29</f>
        <v>33.799999999999997</v>
      </c>
      <c r="AA41" s="11">
        <f>[37]Janeiro!$C$30</f>
        <v>35.299999999999997</v>
      </c>
      <c r="AB41" s="11">
        <f>[37]Janeiro!$C$31</f>
        <v>36.200000000000003</v>
      </c>
      <c r="AC41" s="11">
        <f>[37]Janeiro!$C$32</f>
        <v>36.299999999999997</v>
      </c>
      <c r="AD41" s="11">
        <f>[37]Janeiro!$C$33</f>
        <v>35</v>
      </c>
      <c r="AE41" s="11">
        <f>[37]Janeiro!$C$34</f>
        <v>33.4</v>
      </c>
      <c r="AF41" s="11">
        <f>[37]Janeiro!$C$35</f>
        <v>33.200000000000003</v>
      </c>
      <c r="AG41" s="133">
        <f>MAX(B41:AF41)</f>
        <v>37.700000000000003</v>
      </c>
      <c r="AH41" s="94">
        <f>AVERAGE(B41:AF41)</f>
        <v>33.854838709677409</v>
      </c>
      <c r="AJ41" t="s">
        <v>46</v>
      </c>
      <c r="AL41" t="s">
        <v>46</v>
      </c>
    </row>
    <row r="42" spans="1:39" x14ac:dyDescent="0.2">
      <c r="A42" s="58" t="s">
        <v>17</v>
      </c>
      <c r="B42" s="11">
        <f>[38]Janeiro!$C$5</f>
        <v>33.200000000000003</v>
      </c>
      <c r="C42" s="11">
        <f>[38]Janeiro!$C$6</f>
        <v>32.9</v>
      </c>
      <c r="D42" s="11">
        <f>[38]Janeiro!$C$7</f>
        <v>33.799999999999997</v>
      </c>
      <c r="E42" s="11">
        <f>[38]Janeiro!$C$8</f>
        <v>32.4</v>
      </c>
      <c r="F42" s="11">
        <f>[38]Janeiro!$C$9</f>
        <v>34</v>
      </c>
      <c r="G42" s="11">
        <f>[38]Janeiro!$C$10</f>
        <v>33.799999999999997</v>
      </c>
      <c r="H42" s="11">
        <f>[38]Janeiro!$C$11</f>
        <v>28.7</v>
      </c>
      <c r="I42" s="11">
        <f>[38]Janeiro!$C$12</f>
        <v>30.2</v>
      </c>
      <c r="J42" s="11">
        <f>[38]Janeiro!$C$13</f>
        <v>32.299999999999997</v>
      </c>
      <c r="K42" s="11">
        <f>[38]Janeiro!$C$14</f>
        <v>33.299999999999997</v>
      </c>
      <c r="L42" s="11">
        <f>[38]Janeiro!$C$15</f>
        <v>33.200000000000003</v>
      </c>
      <c r="M42" s="11">
        <f>[38]Janeiro!$C$16</f>
        <v>35.4</v>
      </c>
      <c r="N42" s="11">
        <f>[38]Janeiro!$C$17</f>
        <v>30.5</v>
      </c>
      <c r="O42" s="11">
        <f>[38]Janeiro!$C$18</f>
        <v>33.299999999999997</v>
      </c>
      <c r="P42" s="11">
        <f>[38]Janeiro!$C$19</f>
        <v>34.299999999999997</v>
      </c>
      <c r="Q42" s="11">
        <f>[38]Janeiro!$C$20</f>
        <v>35.200000000000003</v>
      </c>
      <c r="R42" s="11">
        <f>[38]Janeiro!$C$21</f>
        <v>33.799999999999997</v>
      </c>
      <c r="S42" s="11">
        <f>[38]Janeiro!$C$22</f>
        <v>33</v>
      </c>
      <c r="T42" s="11">
        <f>[38]Janeiro!$C$23</f>
        <v>33.4</v>
      </c>
      <c r="U42" s="11">
        <f>[38]Janeiro!$C$24</f>
        <v>34.4</v>
      </c>
      <c r="V42" s="11">
        <f>[38]Janeiro!$C$25</f>
        <v>35.299999999999997</v>
      </c>
      <c r="W42" s="11">
        <f>[38]Janeiro!$C$26</f>
        <v>30.1</v>
      </c>
      <c r="X42" s="11">
        <f>[38]Janeiro!$C$27</f>
        <v>28.9</v>
      </c>
      <c r="Y42" s="11">
        <f>[38]Janeiro!$C$28</f>
        <v>30.3</v>
      </c>
      <c r="Z42" s="11">
        <f>[38]Janeiro!$C$29</f>
        <v>33</v>
      </c>
      <c r="AA42" s="11">
        <f>[38]Janeiro!$C$30</f>
        <v>35</v>
      </c>
      <c r="AB42" s="11">
        <f>[38]Janeiro!$C$31</f>
        <v>34.700000000000003</v>
      </c>
      <c r="AC42" s="11">
        <f>[38]Janeiro!$C$32</f>
        <v>36.200000000000003</v>
      </c>
      <c r="AD42" s="11">
        <f>[38]Janeiro!$C$33</f>
        <v>33.799999999999997</v>
      </c>
      <c r="AE42" s="11">
        <f>[38]Janeiro!$C$34</f>
        <v>30.3</v>
      </c>
      <c r="AF42" s="11">
        <f>[38]Janeiro!$C$35</f>
        <v>30.4</v>
      </c>
      <c r="AG42" s="133">
        <f t="shared" ref="AG42:AG43" si="33">MAX(B42:AF42)</f>
        <v>36.200000000000003</v>
      </c>
      <c r="AH42" s="94">
        <f t="shared" ref="AH42:AH43" si="34">AVERAGE(B42:AF42)</f>
        <v>32.87419354838709</v>
      </c>
      <c r="AM42" t="s">
        <v>46</v>
      </c>
    </row>
    <row r="43" spans="1:39" x14ac:dyDescent="0.2">
      <c r="A43" s="58" t="s">
        <v>156</v>
      </c>
      <c r="B43" s="11">
        <f>[39]Janeiro!$C$5</f>
        <v>36.5</v>
      </c>
      <c r="C43" s="11">
        <f>[39]Janeiro!$C$6</f>
        <v>34.4</v>
      </c>
      <c r="D43" s="11">
        <f>[39]Janeiro!$C$7</f>
        <v>33.1</v>
      </c>
      <c r="E43" s="11">
        <f>[39]Janeiro!$C$8</f>
        <v>32.4</v>
      </c>
      <c r="F43" s="11">
        <f>[39]Janeiro!$C$9</f>
        <v>32.1</v>
      </c>
      <c r="G43" s="11">
        <f>[39]Janeiro!$C$10</f>
        <v>34.700000000000003</v>
      </c>
      <c r="H43" s="11">
        <f>[39]Janeiro!$C$11</f>
        <v>28.7</v>
      </c>
      <c r="I43" s="11">
        <f>[39]Janeiro!$C$12</f>
        <v>33.4</v>
      </c>
      <c r="J43" s="11">
        <f>[39]Janeiro!$C$13</f>
        <v>32.5</v>
      </c>
      <c r="K43" s="11">
        <f>[39]Janeiro!$C$14</f>
        <v>34.799999999999997</v>
      </c>
      <c r="L43" s="11">
        <f>[39]Janeiro!$C$15</f>
        <v>35.6</v>
      </c>
      <c r="M43" s="11">
        <f>[39]Janeiro!$C$16</f>
        <v>35.5</v>
      </c>
      <c r="N43" s="11">
        <f>[39]Janeiro!$C$17</f>
        <v>30.9</v>
      </c>
      <c r="O43" s="11">
        <f>[39]Janeiro!$C$18</f>
        <v>35</v>
      </c>
      <c r="P43" s="11">
        <f>[39]Janeiro!$C$19</f>
        <v>36</v>
      </c>
      <c r="Q43" s="11">
        <f>[39]Janeiro!$C$20</f>
        <v>37.6</v>
      </c>
      <c r="R43" s="11">
        <f>[39]Janeiro!$C$21</f>
        <v>34.1</v>
      </c>
      <c r="S43" s="11">
        <f>[39]Janeiro!$C$22</f>
        <v>33.1</v>
      </c>
      <c r="T43" s="11">
        <f>[39]Janeiro!$C$23</f>
        <v>33.700000000000003</v>
      </c>
      <c r="U43" s="11">
        <f>[39]Janeiro!$C$24</f>
        <v>35</v>
      </c>
      <c r="V43" s="11">
        <f>[39]Janeiro!$C$25</f>
        <v>35.6</v>
      </c>
      <c r="W43" s="11">
        <f>[39]Janeiro!$C$26</f>
        <v>32</v>
      </c>
      <c r="X43" s="11">
        <f>[39]Janeiro!$C$27</f>
        <v>29.8</v>
      </c>
      <c r="Y43" s="11">
        <f>[39]Janeiro!$C$28</f>
        <v>30.1</v>
      </c>
      <c r="Z43" s="11">
        <f>[39]Janeiro!$C$29</f>
        <v>33.700000000000003</v>
      </c>
      <c r="AA43" s="11">
        <f>[39]Janeiro!$C$30</f>
        <v>34.4</v>
      </c>
      <c r="AB43" s="11">
        <f>[39]Janeiro!$C$31</f>
        <v>35.200000000000003</v>
      </c>
      <c r="AC43" s="11">
        <f>[39]Janeiro!$C$32</f>
        <v>35.799999999999997</v>
      </c>
      <c r="AD43" s="11">
        <f>[39]Janeiro!$C$33</f>
        <v>35.1</v>
      </c>
      <c r="AE43" s="11">
        <f>[39]Janeiro!$C$34</f>
        <v>33.799999999999997</v>
      </c>
      <c r="AF43" s="11">
        <f>[39]Janeiro!$C$35</f>
        <v>32.700000000000003</v>
      </c>
      <c r="AG43" s="133">
        <f t="shared" si="33"/>
        <v>37.6</v>
      </c>
      <c r="AH43" s="94">
        <f t="shared" si="34"/>
        <v>33.783870967741933</v>
      </c>
      <c r="AJ43" s="12" t="s">
        <v>46</v>
      </c>
      <c r="AL43" t="s">
        <v>46</v>
      </c>
    </row>
    <row r="44" spans="1:39" x14ac:dyDescent="0.2">
      <c r="A44" s="58" t="s">
        <v>18</v>
      </c>
      <c r="B44" s="11">
        <f>[40]Janeiro!$C$5</f>
        <v>31.3</v>
      </c>
      <c r="C44" s="11">
        <f>[40]Janeiro!$C$6</f>
        <v>28.1</v>
      </c>
      <c r="D44" s="11">
        <f>[40]Janeiro!$C$7</f>
        <v>30.6</v>
      </c>
      <c r="E44" s="11">
        <f>[40]Janeiro!$C$8</f>
        <v>31.2</v>
      </c>
      <c r="F44" s="11">
        <f>[40]Janeiro!$C$9</f>
        <v>30.8</v>
      </c>
      <c r="G44" s="11">
        <f>[40]Janeiro!$C$10</f>
        <v>30.7</v>
      </c>
      <c r="H44" s="11">
        <f>[40]Janeiro!$C$11</f>
        <v>29</v>
      </c>
      <c r="I44" s="11">
        <f>[40]Janeiro!$C$12</f>
        <v>29</v>
      </c>
      <c r="J44" s="11">
        <f>[40]Janeiro!$C$13</f>
        <v>30.2</v>
      </c>
      <c r="K44" s="11">
        <f>[40]Janeiro!$C$14</f>
        <v>31.3</v>
      </c>
      <c r="L44" s="11">
        <f>[40]Janeiro!$C$15</f>
        <v>31.7</v>
      </c>
      <c r="M44" s="11">
        <f>[40]Janeiro!$C$16</f>
        <v>31.2</v>
      </c>
      <c r="N44" s="11">
        <f>[40]Janeiro!$C$17</f>
        <v>28.2</v>
      </c>
      <c r="O44" s="11">
        <f>[40]Janeiro!$C$18</f>
        <v>32.6</v>
      </c>
      <c r="P44" s="11">
        <f>[40]Janeiro!$C$19</f>
        <v>33.700000000000003</v>
      </c>
      <c r="Q44" s="11">
        <f>[40]Janeiro!$C$20</f>
        <v>34</v>
      </c>
      <c r="R44" s="11">
        <f>[40]Janeiro!$C$21</f>
        <v>32.1</v>
      </c>
      <c r="S44" s="11">
        <f>[40]Janeiro!$C$22</f>
        <v>24.7</v>
      </c>
      <c r="T44" s="11" t="str">
        <f>[40]Janeiro!$C$23</f>
        <v>*</v>
      </c>
      <c r="U44" s="11">
        <f>[40]Janeiro!$C$24</f>
        <v>33.1</v>
      </c>
      <c r="V44" s="11">
        <f>[40]Janeiro!$C$25</f>
        <v>25.1</v>
      </c>
      <c r="W44" s="11" t="str">
        <f>[40]Janeiro!$C$26</f>
        <v>*</v>
      </c>
      <c r="X44" s="11">
        <f>[40]Janeiro!$C$27</f>
        <v>28.9</v>
      </c>
      <c r="Y44" s="11">
        <f>[40]Janeiro!$C$28</f>
        <v>23.6</v>
      </c>
      <c r="Z44" s="11">
        <f>[40]Janeiro!$C$29</f>
        <v>30.7</v>
      </c>
      <c r="AA44" s="11">
        <f>[40]Janeiro!$C$30</f>
        <v>32.4</v>
      </c>
      <c r="AB44" s="11">
        <f>[40]Janeiro!$C$31</f>
        <v>32.799999999999997</v>
      </c>
      <c r="AC44" s="11">
        <f>[40]Janeiro!$C$32</f>
        <v>32.299999999999997</v>
      </c>
      <c r="AD44" s="11">
        <f>[40]Janeiro!$C$33</f>
        <v>31.2</v>
      </c>
      <c r="AE44" s="11">
        <f>[40]Janeiro!$C$34</f>
        <v>31.1</v>
      </c>
      <c r="AF44" s="11">
        <f>[40]Janeiro!$C$35</f>
        <v>29.9</v>
      </c>
      <c r="AG44" s="133">
        <f t="shared" ref="AG44:AG45" si="35">MAX(B44:AF44)</f>
        <v>34</v>
      </c>
      <c r="AH44" s="94">
        <f t="shared" ref="AH44:AH45" si="36">AVERAGE(B44:AF44)</f>
        <v>30.396551724137932</v>
      </c>
      <c r="AJ44" s="12" t="s">
        <v>46</v>
      </c>
      <c r="AL44" s="12" t="s">
        <v>46</v>
      </c>
    </row>
    <row r="45" spans="1:39" x14ac:dyDescent="0.2">
      <c r="A45" s="58" t="s">
        <v>161</v>
      </c>
      <c r="B45" s="11">
        <f>[41]Janeiro!$C$5</f>
        <v>36.1</v>
      </c>
      <c r="C45" s="11">
        <f>[41]Janeiro!$C$6</f>
        <v>34.799999999999997</v>
      </c>
      <c r="D45" s="11">
        <f>[41]Janeiro!$C$7</f>
        <v>31.2</v>
      </c>
      <c r="E45" s="11">
        <f>[41]Janeiro!$C$8</f>
        <v>32.4</v>
      </c>
      <c r="F45" s="11">
        <f>[41]Janeiro!$C$9</f>
        <v>29.5</v>
      </c>
      <c r="G45" s="11">
        <f>[41]Janeiro!$C$10</f>
        <v>30.8</v>
      </c>
      <c r="H45" s="11">
        <f>[41]Janeiro!$C$11</f>
        <v>31.7</v>
      </c>
      <c r="I45" s="11">
        <f>[41]Janeiro!$C$12</f>
        <v>31.3</v>
      </c>
      <c r="J45" s="11">
        <f>[41]Janeiro!$C$13</f>
        <v>31.7</v>
      </c>
      <c r="K45" s="11">
        <f>[41]Janeiro!$C$14</f>
        <v>32</v>
      </c>
      <c r="L45" s="11">
        <f>[41]Janeiro!$C$15</f>
        <v>34.1</v>
      </c>
      <c r="M45" s="11">
        <f>[41]Janeiro!$C$16</f>
        <v>33.799999999999997</v>
      </c>
      <c r="N45" s="11">
        <f>[41]Janeiro!$C$17</f>
        <v>31</v>
      </c>
      <c r="O45" s="11">
        <f>[41]Janeiro!$C$18</f>
        <v>34.299999999999997</v>
      </c>
      <c r="P45" s="11">
        <f>[41]Janeiro!$C$19</f>
        <v>35.299999999999997</v>
      </c>
      <c r="Q45" s="11">
        <f>[41]Janeiro!$C$20</f>
        <v>37.6</v>
      </c>
      <c r="R45" s="11">
        <f>[41]Janeiro!$C$21</f>
        <v>33.200000000000003</v>
      </c>
      <c r="S45" s="11">
        <f>[41]Janeiro!$C$22</f>
        <v>31.9</v>
      </c>
      <c r="T45" s="11">
        <f>[41]Janeiro!$C$23</f>
        <v>33.200000000000003</v>
      </c>
      <c r="U45" s="11">
        <f>[41]Janeiro!$C$24</f>
        <v>34.1</v>
      </c>
      <c r="V45" s="11">
        <f>[41]Janeiro!$C$25</f>
        <v>34.299999999999997</v>
      </c>
      <c r="W45" s="11">
        <f>[41]Janeiro!$C$26</f>
        <v>31.5</v>
      </c>
      <c r="X45" s="11">
        <f>[41]Janeiro!$C$27</f>
        <v>30.5</v>
      </c>
      <c r="Y45" s="11">
        <f>[41]Janeiro!$C$28</f>
        <v>30.7</v>
      </c>
      <c r="Z45" s="11">
        <f>[41]Janeiro!$C$29</f>
        <v>32.700000000000003</v>
      </c>
      <c r="AA45" s="11">
        <f>[41]Janeiro!$C$30</f>
        <v>33.799999999999997</v>
      </c>
      <c r="AB45" s="11">
        <f>[41]Janeiro!$C$31</f>
        <v>35</v>
      </c>
      <c r="AC45" s="11">
        <f>[41]Janeiro!$C$32</f>
        <v>35.1</v>
      </c>
      <c r="AD45" s="11">
        <f>[41]Janeiro!$C$33</f>
        <v>34.700000000000003</v>
      </c>
      <c r="AE45" s="11">
        <f>[41]Janeiro!$C$34</f>
        <v>32.5</v>
      </c>
      <c r="AF45" s="11">
        <f>[41]Janeiro!$C$35</f>
        <v>31.9</v>
      </c>
      <c r="AG45" s="133">
        <f t="shared" si="35"/>
        <v>37.6</v>
      </c>
      <c r="AH45" s="94">
        <f t="shared" si="36"/>
        <v>32.990322580645163</v>
      </c>
      <c r="AL45" t="s">
        <v>46</v>
      </c>
    </row>
    <row r="46" spans="1:39" x14ac:dyDescent="0.2">
      <c r="A46" s="58" t="s">
        <v>19</v>
      </c>
      <c r="B46" s="11">
        <f>[42]Janeiro!$C$5</f>
        <v>32.1</v>
      </c>
      <c r="C46" s="11">
        <f>[42]Janeiro!$C$6</f>
        <v>32.700000000000003</v>
      </c>
      <c r="D46" s="11">
        <f>[42]Janeiro!$C$7</f>
        <v>31.6</v>
      </c>
      <c r="E46" s="11">
        <f>[42]Janeiro!$C$8</f>
        <v>30.9</v>
      </c>
      <c r="F46" s="11">
        <f>[42]Janeiro!$C$9</f>
        <v>32.299999999999997</v>
      </c>
      <c r="G46" s="11">
        <f>[42]Janeiro!$C$10</f>
        <v>33.299999999999997</v>
      </c>
      <c r="H46" s="11">
        <f>[42]Janeiro!$C$11</f>
        <v>28</v>
      </c>
      <c r="I46" s="11">
        <f>[42]Janeiro!$C$12</f>
        <v>30.9</v>
      </c>
      <c r="J46" s="11">
        <f>[42]Janeiro!$C$13</f>
        <v>32.9</v>
      </c>
      <c r="K46" s="11">
        <f>[42]Janeiro!$C$14</f>
        <v>34</v>
      </c>
      <c r="L46" s="11">
        <f>[42]Janeiro!$C$15</f>
        <v>33.299999999999997</v>
      </c>
      <c r="M46" s="11">
        <f>[42]Janeiro!$C$16</f>
        <v>33.200000000000003</v>
      </c>
      <c r="N46" s="11">
        <f>[42]Janeiro!$C$17</f>
        <v>31.1</v>
      </c>
      <c r="O46" s="11">
        <f>[42]Janeiro!$C$18</f>
        <v>32.299999999999997</v>
      </c>
      <c r="P46" s="11">
        <f>[42]Janeiro!$C$19</f>
        <v>33.9</v>
      </c>
      <c r="Q46" s="11">
        <f>[42]Janeiro!$C$20</f>
        <v>33</v>
      </c>
      <c r="R46" s="11">
        <f>[42]Janeiro!$C$21</f>
        <v>31.5</v>
      </c>
      <c r="S46" s="11">
        <f>[42]Janeiro!$C$22</f>
        <v>31.9</v>
      </c>
      <c r="T46" s="11">
        <f>[42]Janeiro!$C$23</f>
        <v>33.1</v>
      </c>
      <c r="U46" s="11">
        <f>[42]Janeiro!$C$24</f>
        <v>34</v>
      </c>
      <c r="V46" s="11">
        <f>[42]Janeiro!$C$25</f>
        <v>32.200000000000003</v>
      </c>
      <c r="W46" s="11">
        <f>[42]Janeiro!$C$26</f>
        <v>27.1</v>
      </c>
      <c r="X46" s="11">
        <f>[42]Janeiro!$C$27</f>
        <v>22.2</v>
      </c>
      <c r="Y46" s="11">
        <f>[42]Janeiro!$C$28</f>
        <v>31.1</v>
      </c>
      <c r="Z46" s="11">
        <f>[42]Janeiro!$C$29</f>
        <v>33</v>
      </c>
      <c r="AA46" s="11">
        <f>[42]Janeiro!$C$30</f>
        <v>34.200000000000003</v>
      </c>
      <c r="AB46" s="11">
        <f>[42]Janeiro!$C$31</f>
        <v>34.299999999999997</v>
      </c>
      <c r="AC46" s="11">
        <f>[42]Janeiro!$C$32</f>
        <v>34.799999999999997</v>
      </c>
      <c r="AD46" s="11">
        <f>[42]Janeiro!$C$33</f>
        <v>29.9</v>
      </c>
      <c r="AE46" s="11">
        <f>[42]Janeiro!$C$34</f>
        <v>24.5</v>
      </c>
      <c r="AF46" s="11">
        <f>[42]Janeiro!$C$35</f>
        <v>29.6</v>
      </c>
      <c r="AG46" s="133">
        <f t="shared" ref="AG46:AG47" si="37">MAX(B46:AF46)</f>
        <v>34.799999999999997</v>
      </c>
      <c r="AH46" s="94">
        <f t="shared" ref="AH46:AH47" si="38">AVERAGE(B46:AF46)</f>
        <v>31.577419354838714</v>
      </c>
      <c r="AI46" s="12" t="s">
        <v>46</v>
      </c>
      <c r="AJ46" s="12" t="s">
        <v>46</v>
      </c>
      <c r="AL46" t="s">
        <v>46</v>
      </c>
      <c r="AM46" t="s">
        <v>46</v>
      </c>
    </row>
    <row r="47" spans="1:39" x14ac:dyDescent="0.2">
      <c r="A47" s="58" t="s">
        <v>30</v>
      </c>
      <c r="B47" s="11">
        <f>[43]Janeiro!$C$5</f>
        <v>32.4</v>
      </c>
      <c r="C47" s="11">
        <f>[43]Janeiro!$C$6</f>
        <v>32.9</v>
      </c>
      <c r="D47" s="11">
        <f>[43]Janeiro!$C$7</f>
        <v>32.299999999999997</v>
      </c>
      <c r="E47" s="11">
        <f>[43]Janeiro!$C$8</f>
        <v>30.4</v>
      </c>
      <c r="F47" s="11">
        <f>[43]Janeiro!$C$9</f>
        <v>32.5</v>
      </c>
      <c r="G47" s="11">
        <f>[43]Janeiro!$C$10</f>
        <v>32.1</v>
      </c>
      <c r="H47" s="11">
        <f>[43]Janeiro!$C$11</f>
        <v>26.7</v>
      </c>
      <c r="I47" s="11">
        <f>[43]Janeiro!$C$12</f>
        <v>27.8</v>
      </c>
      <c r="J47" s="11">
        <f>[43]Janeiro!$C$13</f>
        <v>31.6</v>
      </c>
      <c r="K47" s="11">
        <f>[43]Janeiro!$C$14</f>
        <v>32.9</v>
      </c>
      <c r="L47" s="11">
        <f>[43]Janeiro!$C$15</f>
        <v>33.9</v>
      </c>
      <c r="M47" s="11">
        <f>[43]Janeiro!$C$16</f>
        <v>32.700000000000003</v>
      </c>
      <c r="N47" s="11">
        <f>[43]Janeiro!$C$17</f>
        <v>30.2</v>
      </c>
      <c r="O47" s="11">
        <f>[43]Janeiro!$C$18</f>
        <v>34</v>
      </c>
      <c r="P47" s="11">
        <f>[43]Janeiro!$C$19</f>
        <v>34.700000000000003</v>
      </c>
      <c r="Q47" s="11">
        <f>[43]Janeiro!$C$20</f>
        <v>35.9</v>
      </c>
      <c r="R47" s="11">
        <f>[43]Janeiro!$C$21</f>
        <v>34.5</v>
      </c>
      <c r="S47" s="11">
        <f>[43]Janeiro!$C$22</f>
        <v>31.9</v>
      </c>
      <c r="T47" s="11">
        <f>[43]Janeiro!$C$23</f>
        <v>34.6</v>
      </c>
      <c r="U47" s="11">
        <f>[43]Janeiro!$C$24</f>
        <v>34.9</v>
      </c>
      <c r="V47" s="11">
        <f>[43]Janeiro!$C$25</f>
        <v>35.299999999999997</v>
      </c>
      <c r="W47" s="11">
        <f>[43]Janeiro!$C$26</f>
        <v>29.5</v>
      </c>
      <c r="X47" s="11">
        <f>[43]Janeiro!$C$27</f>
        <v>29.5</v>
      </c>
      <c r="Y47" s="11">
        <f>[43]Janeiro!$C$28</f>
        <v>30.2</v>
      </c>
      <c r="Z47" s="11">
        <f>[43]Janeiro!$C$29</f>
        <v>32</v>
      </c>
      <c r="AA47" s="11">
        <f>[43]Janeiro!$C$30</f>
        <v>33.5</v>
      </c>
      <c r="AB47" s="11">
        <f>[43]Janeiro!$C$31</f>
        <v>33.799999999999997</v>
      </c>
      <c r="AC47" s="11">
        <f>[43]Janeiro!$C$32</f>
        <v>33.9</v>
      </c>
      <c r="AD47" s="11">
        <f>[43]Janeiro!$C$33</f>
        <v>32.200000000000003</v>
      </c>
      <c r="AE47" s="11">
        <f>[43]Janeiro!$C$34</f>
        <v>28.8</v>
      </c>
      <c r="AF47" s="11">
        <f>[43]Janeiro!$C$35</f>
        <v>29.3</v>
      </c>
      <c r="AG47" s="133">
        <f t="shared" si="37"/>
        <v>35.9</v>
      </c>
      <c r="AH47" s="94">
        <f t="shared" si="38"/>
        <v>32.158064516129024</v>
      </c>
      <c r="AJ47" s="12" t="s">
        <v>46</v>
      </c>
      <c r="AK47" t="s">
        <v>46</v>
      </c>
      <c r="AL47" t="s">
        <v>46</v>
      </c>
    </row>
    <row r="48" spans="1:39" x14ac:dyDescent="0.2">
      <c r="A48" s="58" t="s">
        <v>43</v>
      </c>
      <c r="B48" s="11">
        <f>[44]Janeiro!$C$5</f>
        <v>32.9</v>
      </c>
      <c r="C48" s="11">
        <f>[44]Janeiro!$C$6</f>
        <v>31.1</v>
      </c>
      <c r="D48" s="11">
        <f>[44]Janeiro!$C$7</f>
        <v>31.9</v>
      </c>
      <c r="E48" s="11">
        <f>[44]Janeiro!$C$8</f>
        <v>31.7</v>
      </c>
      <c r="F48" s="11">
        <f>[44]Janeiro!$C$9</f>
        <v>32.299999999999997</v>
      </c>
      <c r="G48" s="11">
        <f>[44]Janeiro!$C$10</f>
        <v>30.1</v>
      </c>
      <c r="H48" s="11">
        <f>[44]Janeiro!$C$11</f>
        <v>31.8</v>
      </c>
      <c r="I48" s="11">
        <f>[44]Janeiro!$C$12</f>
        <v>30.8</v>
      </c>
      <c r="J48" s="11">
        <f>[44]Janeiro!$C$13</f>
        <v>29.5</v>
      </c>
      <c r="K48" s="11">
        <f>[44]Janeiro!$C$14</f>
        <v>32.299999999999997</v>
      </c>
      <c r="L48" s="11">
        <f>[44]Janeiro!$C$15</f>
        <v>31.3</v>
      </c>
      <c r="M48" s="11">
        <f>[44]Janeiro!$C$16</f>
        <v>32.5</v>
      </c>
      <c r="N48" s="11">
        <f>[44]Janeiro!$C$17</f>
        <v>33.4</v>
      </c>
      <c r="O48" s="11">
        <f>[44]Janeiro!$C$18</f>
        <v>33.299999999999997</v>
      </c>
      <c r="P48" s="11">
        <f>[44]Janeiro!$C$19</f>
        <v>34.5</v>
      </c>
      <c r="Q48" s="11">
        <f>[44]Janeiro!$C$20</f>
        <v>34.700000000000003</v>
      </c>
      <c r="R48" s="11">
        <f>[44]Janeiro!$C$21</f>
        <v>32.1</v>
      </c>
      <c r="S48" s="11">
        <f>[44]Janeiro!$C$22</f>
        <v>31.4</v>
      </c>
      <c r="T48" s="11">
        <f>[44]Janeiro!$C$23</f>
        <v>33.1</v>
      </c>
      <c r="U48" s="11">
        <f>[44]Janeiro!$C$24</f>
        <v>33.799999999999997</v>
      </c>
      <c r="V48" s="11">
        <f>[44]Janeiro!$C$25</f>
        <v>29.2</v>
      </c>
      <c r="W48" s="11">
        <f>[44]Janeiro!$C$26</f>
        <v>28.6</v>
      </c>
      <c r="X48" s="11">
        <f>[44]Janeiro!$C$27</f>
        <v>31.1</v>
      </c>
      <c r="Y48" s="11">
        <f>[44]Janeiro!$C$28</f>
        <v>27.6</v>
      </c>
      <c r="Z48" s="11">
        <f>[44]Janeiro!$C$29</f>
        <v>31</v>
      </c>
      <c r="AA48" s="11">
        <f>[44]Janeiro!$C$30</f>
        <v>33.5</v>
      </c>
      <c r="AB48" s="11">
        <f>[44]Janeiro!$C$31</f>
        <v>34.299999999999997</v>
      </c>
      <c r="AC48" s="11">
        <f>[44]Janeiro!$C$32</f>
        <v>33.200000000000003</v>
      </c>
      <c r="AD48" s="11">
        <f>[44]Janeiro!$C$33</f>
        <v>29.4</v>
      </c>
      <c r="AE48" s="11">
        <f>[44]Janeiro!$C$34</f>
        <v>31.7</v>
      </c>
      <c r="AF48" s="11">
        <f>[44]Janeiro!$C$35</f>
        <v>32.700000000000003</v>
      </c>
      <c r="AG48" s="133">
        <f>MAX(B48:AF48)</f>
        <v>34.700000000000003</v>
      </c>
      <c r="AH48" s="94">
        <f>AVERAGE(B48:AF48)</f>
        <v>31.832258064516136</v>
      </c>
      <c r="AI48" s="12" t="s">
        <v>46</v>
      </c>
      <c r="AJ48" s="12" t="s">
        <v>46</v>
      </c>
      <c r="AK48" t="s">
        <v>46</v>
      </c>
      <c r="AM48" t="s">
        <v>46</v>
      </c>
    </row>
    <row r="49" spans="1:39" x14ac:dyDescent="0.2">
      <c r="A49" s="58" t="s">
        <v>20</v>
      </c>
      <c r="B49" s="11" t="str">
        <f>[45]Janeiro!$C$5</f>
        <v>*</v>
      </c>
      <c r="C49" s="11" t="str">
        <f>[45]Janeiro!$C$6</f>
        <v>*</v>
      </c>
      <c r="D49" s="11" t="str">
        <f>[45]Janeiro!$C$7</f>
        <v>*</v>
      </c>
      <c r="E49" s="11" t="str">
        <f>[45]Janeiro!$C$8</f>
        <v>*</v>
      </c>
      <c r="F49" s="11" t="str">
        <f>[45]Janeiro!$C$9</f>
        <v>*</v>
      </c>
      <c r="G49" s="11" t="str">
        <f>[45]Janeiro!$C$10</f>
        <v>*</v>
      </c>
      <c r="H49" s="11" t="str">
        <f>[45]Janeiro!$C$11</f>
        <v>*</v>
      </c>
      <c r="I49" s="11" t="str">
        <f>[45]Janeiro!$C$12</f>
        <v>*</v>
      </c>
      <c r="J49" s="11" t="str">
        <f>[45]Janeiro!$C$13</f>
        <v>*</v>
      </c>
      <c r="K49" s="11" t="str">
        <f>[45]Janeiro!$C$14</f>
        <v>*</v>
      </c>
      <c r="L49" s="11" t="str">
        <f>[45]Janeiro!$C$15</f>
        <v>*</v>
      </c>
      <c r="M49" s="11" t="str">
        <f>[45]Janeiro!$C$16</f>
        <v>*</v>
      </c>
      <c r="N49" s="11" t="str">
        <f>[45]Janeiro!$C$17</f>
        <v>*</v>
      </c>
      <c r="O49" s="11" t="str">
        <f>[45]Janeiro!$C$18</f>
        <v>*</v>
      </c>
      <c r="P49" s="11" t="str">
        <f>[45]Janeiro!$C$19</f>
        <v>*</v>
      </c>
      <c r="Q49" s="11" t="str">
        <f>[45]Janeiro!$C$20</f>
        <v>*</v>
      </c>
      <c r="R49" s="11" t="str">
        <f>[45]Janeiro!$C$21</f>
        <v>*</v>
      </c>
      <c r="S49" s="11" t="str">
        <f>[45]Janeiro!$C$22</f>
        <v>*</v>
      </c>
      <c r="T49" s="11" t="str">
        <f>[45]Janeiro!$C$23</f>
        <v>*</v>
      </c>
      <c r="U49" s="11" t="str">
        <f>[45]Janeiro!$C$24</f>
        <v>*</v>
      </c>
      <c r="V49" s="11" t="str">
        <f>[45]Janeiro!$C$25</f>
        <v>*</v>
      </c>
      <c r="W49" s="11" t="str">
        <f>[45]Janeiro!$C$26</f>
        <v>*</v>
      </c>
      <c r="X49" s="11" t="str">
        <f>[45]Janeiro!$C$27</f>
        <v>*</v>
      </c>
      <c r="Y49" s="11" t="str">
        <f>[45]Janeiro!$C$28</f>
        <v>*</v>
      </c>
      <c r="Z49" s="11" t="str">
        <f>[45]Janeiro!$C$29</f>
        <v>*</v>
      </c>
      <c r="AA49" s="11" t="str">
        <f>[45]Janeiro!$C$30</f>
        <v>*</v>
      </c>
      <c r="AB49" s="11" t="str">
        <f>[45]Janeiro!$C$31</f>
        <v>*</v>
      </c>
      <c r="AC49" s="11" t="str">
        <f>[45]Janeiro!$C$32</f>
        <v>*</v>
      </c>
      <c r="AD49" s="11" t="str">
        <f>[45]Janeiro!$C$33</f>
        <v>*</v>
      </c>
      <c r="AE49" s="11" t="str">
        <f>[45]Janeiro!$C$34</f>
        <v>*</v>
      </c>
      <c r="AF49" s="11" t="str">
        <f>[45]Janeiro!$C$35</f>
        <v>*</v>
      </c>
      <c r="AG49" s="133" t="s">
        <v>225</v>
      </c>
      <c r="AH49" s="94" t="s">
        <v>225</v>
      </c>
      <c r="AL49" t="s">
        <v>46</v>
      </c>
    </row>
    <row r="50" spans="1:39" s="5" customFormat="1" ht="17.100000000000001" customHeight="1" x14ac:dyDescent="0.2">
      <c r="A50" s="59" t="s">
        <v>32</v>
      </c>
      <c r="B50" s="13">
        <f t="shared" ref="B50:AG50" si="39">MAX(B5:B49)</f>
        <v>38.5</v>
      </c>
      <c r="C50" s="13">
        <f t="shared" si="39"/>
        <v>36</v>
      </c>
      <c r="D50" s="13">
        <f t="shared" si="39"/>
        <v>35.4</v>
      </c>
      <c r="E50" s="13">
        <f t="shared" si="39"/>
        <v>35.700000000000003</v>
      </c>
      <c r="F50" s="13">
        <f t="shared" si="39"/>
        <v>37.4</v>
      </c>
      <c r="G50" s="13">
        <f t="shared" si="39"/>
        <v>35.700000000000003</v>
      </c>
      <c r="H50" s="13">
        <f t="shared" si="39"/>
        <v>34.700000000000003</v>
      </c>
      <c r="I50" s="13">
        <f t="shared" si="39"/>
        <v>33.6</v>
      </c>
      <c r="J50" s="13">
        <f t="shared" si="39"/>
        <v>34.1</v>
      </c>
      <c r="K50" s="13">
        <f t="shared" si="39"/>
        <v>36.299999999999997</v>
      </c>
      <c r="L50" s="13">
        <f t="shared" si="39"/>
        <v>37.1</v>
      </c>
      <c r="M50" s="13">
        <f t="shared" si="39"/>
        <v>36.299999999999997</v>
      </c>
      <c r="N50" s="13">
        <f t="shared" si="39"/>
        <v>33.6</v>
      </c>
      <c r="O50" s="13">
        <f t="shared" si="39"/>
        <v>36.5</v>
      </c>
      <c r="P50" s="13">
        <f t="shared" si="39"/>
        <v>38</v>
      </c>
      <c r="Q50" s="13">
        <f t="shared" si="39"/>
        <v>38.799999999999997</v>
      </c>
      <c r="R50" s="13">
        <f t="shared" si="39"/>
        <v>36.4</v>
      </c>
      <c r="S50" s="13">
        <f t="shared" si="39"/>
        <v>38.299999999999997</v>
      </c>
      <c r="T50" s="13">
        <f t="shared" si="39"/>
        <v>37.6</v>
      </c>
      <c r="U50" s="13">
        <f t="shared" si="39"/>
        <v>37.6</v>
      </c>
      <c r="V50" s="13">
        <f t="shared" si="39"/>
        <v>37</v>
      </c>
      <c r="W50" s="13">
        <f t="shared" si="39"/>
        <v>33.1</v>
      </c>
      <c r="X50" s="13">
        <f t="shared" si="39"/>
        <v>33</v>
      </c>
      <c r="Y50" s="13">
        <f t="shared" si="39"/>
        <v>32.200000000000003</v>
      </c>
      <c r="Z50" s="13">
        <f t="shared" si="39"/>
        <v>36.1</v>
      </c>
      <c r="AA50" s="13">
        <f t="shared" si="39"/>
        <v>38.1</v>
      </c>
      <c r="AB50" s="13">
        <f t="shared" si="39"/>
        <v>39</v>
      </c>
      <c r="AC50" s="13">
        <f t="shared" si="39"/>
        <v>37.6</v>
      </c>
      <c r="AD50" s="13">
        <f t="shared" si="39"/>
        <v>35.4</v>
      </c>
      <c r="AE50" s="13">
        <f t="shared" si="39"/>
        <v>34.4</v>
      </c>
      <c r="AF50" s="13">
        <f t="shared" si="39"/>
        <v>33.9</v>
      </c>
      <c r="AG50" s="15">
        <f t="shared" si="39"/>
        <v>39</v>
      </c>
      <c r="AH50" s="94">
        <f>AVERAGE(AH5:AH49)</f>
        <v>32.569799904060197</v>
      </c>
      <c r="AL50" s="5" t="s">
        <v>46</v>
      </c>
    </row>
    <row r="51" spans="1:39" x14ac:dyDescent="0.2">
      <c r="A51" s="47"/>
      <c r="B51" s="48"/>
      <c r="C51" s="48"/>
      <c r="D51" s="48" t="s">
        <v>100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55"/>
      <c r="AF51" s="61" t="s">
        <v>46</v>
      </c>
      <c r="AG51" s="52"/>
      <c r="AH51" s="54"/>
      <c r="AK51" t="s">
        <v>46</v>
      </c>
      <c r="AL51" t="s">
        <v>46</v>
      </c>
    </row>
    <row r="52" spans="1:39" x14ac:dyDescent="0.2">
      <c r="A52" s="47"/>
      <c r="B52" s="49" t="s">
        <v>101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44</v>
      </c>
      <c r="N52" s="90"/>
      <c r="O52" s="90"/>
      <c r="P52" s="90"/>
      <c r="Q52" s="90"/>
      <c r="R52" s="90"/>
      <c r="S52" s="90"/>
      <c r="T52" s="148" t="s">
        <v>96</v>
      </c>
      <c r="U52" s="148"/>
      <c r="V52" s="148"/>
      <c r="W52" s="148"/>
      <c r="X52" s="148"/>
      <c r="Y52" s="90"/>
      <c r="Z52" s="90"/>
      <c r="AA52" s="90"/>
      <c r="AB52" s="90"/>
      <c r="AC52" s="90"/>
      <c r="AD52" s="90"/>
      <c r="AE52" s="117"/>
      <c r="AF52" s="90"/>
      <c r="AG52" s="52"/>
      <c r="AH52" s="51"/>
      <c r="AM52" t="s">
        <v>46</v>
      </c>
    </row>
    <row r="53" spans="1:39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45</v>
      </c>
      <c r="N53" s="91"/>
      <c r="O53" s="91"/>
      <c r="P53" s="91"/>
      <c r="Q53" s="90"/>
      <c r="R53" s="90"/>
      <c r="S53" s="90"/>
      <c r="T53" s="149" t="s">
        <v>97</v>
      </c>
      <c r="U53" s="149"/>
      <c r="V53" s="149"/>
      <c r="W53" s="149"/>
      <c r="X53" s="149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9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9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117"/>
      <c r="AF55" s="55"/>
      <c r="AG55" s="52"/>
      <c r="AH55" s="54"/>
      <c r="AJ55" s="12" t="s">
        <v>46</v>
      </c>
    </row>
    <row r="56" spans="1:39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117"/>
      <c r="AF56" s="56"/>
      <c r="AG56" s="52"/>
      <c r="AH56" s="54"/>
    </row>
    <row r="57" spans="1:39" ht="13.5" thickBot="1" x14ac:dyDescent="0.25">
      <c r="A57" s="62"/>
      <c r="B57" s="63"/>
      <c r="C57" s="63"/>
      <c r="D57" s="63"/>
      <c r="E57" s="63"/>
      <c r="F57" s="63"/>
      <c r="G57" s="63" t="s">
        <v>46</v>
      </c>
      <c r="H57" s="63"/>
      <c r="I57" s="63"/>
      <c r="J57" s="63"/>
      <c r="K57" s="63"/>
      <c r="L57" s="63" t="s">
        <v>46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9" x14ac:dyDescent="0.2">
      <c r="AH58" s="1"/>
    </row>
    <row r="59" spans="1:39" x14ac:dyDescent="0.2">
      <c r="Z59" s="2" t="s">
        <v>46</v>
      </c>
      <c r="AH59" s="1"/>
      <c r="AJ59" t="s">
        <v>46</v>
      </c>
    </row>
    <row r="61" spans="1:39" x14ac:dyDescent="0.2">
      <c r="AL61" s="12" t="s">
        <v>46</v>
      </c>
    </row>
    <row r="62" spans="1:39" x14ac:dyDescent="0.2">
      <c r="X62" s="2" t="s">
        <v>46</v>
      </c>
      <c r="Z62" s="2" t="s">
        <v>46</v>
      </c>
      <c r="AF62" s="2" t="s">
        <v>46</v>
      </c>
    </row>
    <row r="63" spans="1:39" x14ac:dyDescent="0.2">
      <c r="L63" s="2" t="s">
        <v>46</v>
      </c>
      <c r="S63" s="2" t="s">
        <v>46</v>
      </c>
      <c r="AM63" s="12" t="s">
        <v>46</v>
      </c>
    </row>
    <row r="64" spans="1:39" x14ac:dyDescent="0.2">
      <c r="V64" s="2" t="s">
        <v>46</v>
      </c>
      <c r="AI64" t="s">
        <v>46</v>
      </c>
    </row>
    <row r="66" spans="19:33" x14ac:dyDescent="0.2">
      <c r="S66" s="2" t="s">
        <v>46</v>
      </c>
    </row>
    <row r="67" spans="19:33" x14ac:dyDescent="0.2">
      <c r="U67" s="2" t="s">
        <v>46</v>
      </c>
      <c r="AG67" s="7" t="s">
        <v>46</v>
      </c>
    </row>
  </sheetData>
  <sheetProtection password="C6EC" sheet="1" objects="1" scenarios="1"/>
  <mergeCells count="36">
    <mergeCell ref="C3:C4"/>
    <mergeCell ref="T3:T4"/>
    <mergeCell ref="M3:M4"/>
    <mergeCell ref="N3:N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  <mergeCell ref="T53:X53"/>
    <mergeCell ref="T52:X52"/>
    <mergeCell ref="G3:G4"/>
    <mergeCell ref="U3:U4"/>
    <mergeCell ref="H3:H4"/>
    <mergeCell ref="J3:J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2"/>
  <sheetViews>
    <sheetView zoomScale="90" zoomScaleNormal="90" workbookViewId="0">
      <selection activeCell="AM74" sqref="AM74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6" ht="20.100000000000001" customHeight="1" x14ac:dyDescent="0.2">
      <c r="A1" s="156" t="s">
        <v>24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8"/>
    </row>
    <row r="2" spans="1:36" s="4" customFormat="1" ht="20.100000000000001" customHeight="1" x14ac:dyDescent="0.2">
      <c r="A2" s="159" t="s">
        <v>21</v>
      </c>
      <c r="B2" s="153" t="s">
        <v>232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69"/>
      <c r="AF2" s="154"/>
      <c r="AG2" s="154"/>
      <c r="AH2" s="155"/>
    </row>
    <row r="3" spans="1:36" s="5" customFormat="1" ht="20.100000000000001" customHeight="1" x14ac:dyDescent="0.2">
      <c r="A3" s="159"/>
      <c r="B3" s="150">
        <v>1</v>
      </c>
      <c r="C3" s="150">
        <f>SUM(B3+1)</f>
        <v>2</v>
      </c>
      <c r="D3" s="150">
        <f t="shared" ref="D3:AD3" si="0">SUM(C3+1)</f>
        <v>3</v>
      </c>
      <c r="E3" s="150">
        <f t="shared" si="0"/>
        <v>4</v>
      </c>
      <c r="F3" s="150">
        <f t="shared" si="0"/>
        <v>5</v>
      </c>
      <c r="G3" s="150">
        <f t="shared" si="0"/>
        <v>6</v>
      </c>
      <c r="H3" s="150">
        <f t="shared" si="0"/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 t="shared" si="0"/>
        <v>28</v>
      </c>
      <c r="AD3" s="168">
        <f t="shared" si="0"/>
        <v>29</v>
      </c>
      <c r="AE3" s="170">
        <v>30</v>
      </c>
      <c r="AF3" s="170">
        <v>31</v>
      </c>
      <c r="AG3" s="46" t="s">
        <v>37</v>
      </c>
      <c r="AH3" s="60" t="s">
        <v>35</v>
      </c>
    </row>
    <row r="4" spans="1:36" s="5" customFormat="1" ht="20.100000000000001" customHeight="1" x14ac:dyDescent="0.2">
      <c r="A4" s="15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68"/>
      <c r="AE4" s="170"/>
      <c r="AF4" s="170"/>
      <c r="AG4" s="46" t="s">
        <v>34</v>
      </c>
      <c r="AH4" s="60" t="s">
        <v>34</v>
      </c>
    </row>
    <row r="5" spans="1:36" s="5" customFormat="1" x14ac:dyDescent="0.2">
      <c r="A5" s="58" t="s">
        <v>39</v>
      </c>
      <c r="B5" s="129">
        <f>[1]Janeiro!$D$5</f>
        <v>22.7</v>
      </c>
      <c r="C5" s="129">
        <f>[1]Janeiro!$D$6</f>
        <v>22.4</v>
      </c>
      <c r="D5" s="129">
        <f>[1]Janeiro!$D$7</f>
        <v>23.6</v>
      </c>
      <c r="E5" s="129">
        <f>[1]Janeiro!$D$8</f>
        <v>23.2</v>
      </c>
      <c r="F5" s="129">
        <f>[1]Janeiro!$D$9</f>
        <v>22.3</v>
      </c>
      <c r="G5" s="129">
        <f>[1]Janeiro!$D$10</f>
        <v>21.2</v>
      </c>
      <c r="H5" s="129">
        <f>[1]Janeiro!$D$11</f>
        <v>22.6</v>
      </c>
      <c r="I5" s="129">
        <f>[1]Janeiro!$D$12</f>
        <v>23.4</v>
      </c>
      <c r="J5" s="129">
        <f>[1]Janeiro!$D$13</f>
        <v>23.1</v>
      </c>
      <c r="K5" s="129">
        <f>[1]Janeiro!$D$14</f>
        <v>23.5</v>
      </c>
      <c r="L5" s="129">
        <f>[1]Janeiro!$D$15</f>
        <v>24.5</v>
      </c>
      <c r="M5" s="129">
        <f>[1]Janeiro!$D$16</f>
        <v>24</v>
      </c>
      <c r="N5" s="129">
        <f>[1]Janeiro!$D$17</f>
        <v>22.5</v>
      </c>
      <c r="O5" s="129">
        <f>[1]Janeiro!$D$18</f>
        <v>22.8</v>
      </c>
      <c r="P5" s="129">
        <f>[1]Janeiro!$D$19</f>
        <v>23.8</v>
      </c>
      <c r="Q5" s="129">
        <f>[1]Janeiro!$D$20</f>
        <v>24.7</v>
      </c>
      <c r="R5" s="129">
        <f>[1]Janeiro!$D$21</f>
        <v>22.4</v>
      </c>
      <c r="S5" s="129">
        <f>[1]Janeiro!$D$22</f>
        <v>22.8</v>
      </c>
      <c r="T5" s="129">
        <f>[1]Janeiro!$D$23</f>
        <v>23</v>
      </c>
      <c r="U5" s="129">
        <f>[1]Janeiro!$D$24</f>
        <v>23.3</v>
      </c>
      <c r="V5" s="129">
        <f>[1]Janeiro!$D$25</f>
        <v>23.3</v>
      </c>
      <c r="W5" s="129">
        <f>[1]Janeiro!$D$26</f>
        <v>24.2</v>
      </c>
      <c r="X5" s="129">
        <f>[1]Janeiro!$D$27</f>
        <v>23.5</v>
      </c>
      <c r="Y5" s="129">
        <f>[1]Janeiro!$D$28</f>
        <v>21.5</v>
      </c>
      <c r="Z5" s="129">
        <f>[1]Janeiro!$D$29</f>
        <v>21.5</v>
      </c>
      <c r="AA5" s="129">
        <f>[1]Janeiro!$D$30</f>
        <v>20.5</v>
      </c>
      <c r="AB5" s="129">
        <f>[1]Janeiro!$D$31</f>
        <v>20.2</v>
      </c>
      <c r="AC5" s="129">
        <f>[1]Janeiro!$D$32</f>
        <v>20.7</v>
      </c>
      <c r="AD5" s="129">
        <f>[1]Janeiro!$D$33</f>
        <v>23.3</v>
      </c>
      <c r="AE5" s="129">
        <f>[1]Janeiro!$D$34</f>
        <v>23.7</v>
      </c>
      <c r="AF5" s="129">
        <f>[1]Janeiro!$D$35</f>
        <v>23</v>
      </c>
      <c r="AG5" s="15">
        <f t="shared" ref="AG5:AG6" si="1">MIN(B5:AF5)</f>
        <v>20.2</v>
      </c>
      <c r="AH5" s="94">
        <f t="shared" ref="AH5:AH6" si="2">AVERAGE(B5:AF5)</f>
        <v>22.812903225806455</v>
      </c>
    </row>
    <row r="6" spans="1:36" x14ac:dyDescent="0.2">
      <c r="A6" s="58" t="s">
        <v>0</v>
      </c>
      <c r="B6" s="11">
        <f>[2]Janeiro!$D$5</f>
        <v>21.2</v>
      </c>
      <c r="C6" s="11">
        <f>[2]Janeiro!$D$6</f>
        <v>20.8</v>
      </c>
      <c r="D6" s="11">
        <f>[2]Janeiro!$D$7</f>
        <v>20.6</v>
      </c>
      <c r="E6" s="11">
        <f>[2]Janeiro!$D$8</f>
        <v>19.100000000000001</v>
      </c>
      <c r="F6" s="11">
        <f>[2]Janeiro!$D$9</f>
        <v>18.100000000000001</v>
      </c>
      <c r="G6" s="11">
        <f>[2]Janeiro!$D$10</f>
        <v>20.2</v>
      </c>
      <c r="H6" s="11">
        <f>[2]Janeiro!$D$11</f>
        <v>20.399999999999999</v>
      </c>
      <c r="I6" s="11">
        <f>[2]Janeiro!$D$12</f>
        <v>19.5</v>
      </c>
      <c r="J6" s="11">
        <f>[2]Janeiro!$D$13</f>
        <v>22.3</v>
      </c>
      <c r="K6" s="11">
        <f>[2]Janeiro!$D$14</f>
        <v>22.9</v>
      </c>
      <c r="L6" s="11">
        <f>[2]Janeiro!$D$15</f>
        <v>23.5</v>
      </c>
      <c r="M6" s="11">
        <f>[2]Janeiro!$D$16</f>
        <v>23</v>
      </c>
      <c r="N6" s="11">
        <f>[2]Janeiro!$D$17</f>
        <v>22.3</v>
      </c>
      <c r="O6" s="11">
        <f>[2]Janeiro!$D$18</f>
        <v>21.2</v>
      </c>
      <c r="P6" s="11">
        <f>[2]Janeiro!$D$19</f>
        <v>22</v>
      </c>
      <c r="Q6" s="11">
        <f>[2]Janeiro!$D$20</f>
        <v>22.4</v>
      </c>
      <c r="R6" s="11">
        <f>[2]Janeiro!$D$21</f>
        <v>20.8</v>
      </c>
      <c r="S6" s="11">
        <f>[2]Janeiro!$D$22</f>
        <v>21.7</v>
      </c>
      <c r="T6" s="11">
        <f>[2]Janeiro!$D$23</f>
        <v>20.6</v>
      </c>
      <c r="U6" s="11">
        <f>[2]Janeiro!$D$24</f>
        <v>19.5</v>
      </c>
      <c r="V6" s="11">
        <f>[2]Janeiro!$D$25</f>
        <v>20</v>
      </c>
      <c r="W6" s="11">
        <f>[2]Janeiro!$D$26</f>
        <v>22.1</v>
      </c>
      <c r="X6" s="11">
        <f>[2]Janeiro!$D$27</f>
        <v>21</v>
      </c>
      <c r="Y6" s="11">
        <f>[2]Janeiro!$D$28</f>
        <v>19.8</v>
      </c>
      <c r="Z6" s="11">
        <f>[2]Janeiro!$D$29</f>
        <v>16.8</v>
      </c>
      <c r="AA6" s="11">
        <f>[2]Janeiro!$D$30</f>
        <v>17.399999999999999</v>
      </c>
      <c r="AB6" s="11">
        <f>[2]Janeiro!$D$31</f>
        <v>19.3</v>
      </c>
      <c r="AC6" s="11">
        <f>[2]Janeiro!$D$32</f>
        <v>20.8</v>
      </c>
      <c r="AD6" s="11">
        <f>[2]Janeiro!$D$33</f>
        <v>20.7</v>
      </c>
      <c r="AE6" s="11">
        <f>[2]Janeiro!$D$34</f>
        <v>19.899999999999999</v>
      </c>
      <c r="AF6" s="11">
        <f>[2]Janeiro!$D$35</f>
        <v>19.399999999999999</v>
      </c>
      <c r="AG6" s="15">
        <f t="shared" si="1"/>
        <v>16.8</v>
      </c>
      <c r="AH6" s="94">
        <f t="shared" si="2"/>
        <v>20.622580645161289</v>
      </c>
    </row>
    <row r="7" spans="1:36" x14ac:dyDescent="0.2">
      <c r="A7" s="58" t="s">
        <v>103</v>
      </c>
      <c r="B7" s="11">
        <f>[3]Janeiro!$D$5</f>
        <v>22.3</v>
      </c>
      <c r="C7" s="11">
        <f>[3]Janeiro!$D$6</f>
        <v>22.3</v>
      </c>
      <c r="D7" s="11">
        <f>[3]Janeiro!$D$7</f>
        <v>23.2</v>
      </c>
      <c r="E7" s="11">
        <f>[3]Janeiro!$D$8</f>
        <v>22.3</v>
      </c>
      <c r="F7" s="11">
        <f>[3]Janeiro!$D$9</f>
        <v>21.1</v>
      </c>
      <c r="G7" s="11">
        <f>[3]Janeiro!$D$10</f>
        <v>21.7</v>
      </c>
      <c r="H7" s="11">
        <f>[3]Janeiro!$D$11</f>
        <v>21.6</v>
      </c>
      <c r="I7" s="11">
        <f>[3]Janeiro!$D$12</f>
        <v>21.3</v>
      </c>
      <c r="J7" s="11">
        <f>[3]Janeiro!$D$13</f>
        <v>24</v>
      </c>
      <c r="K7" s="11">
        <f>[3]Janeiro!$D$14</f>
        <v>23.7</v>
      </c>
      <c r="L7" s="11">
        <f>[3]Janeiro!$D$15</f>
        <v>24</v>
      </c>
      <c r="M7" s="11">
        <f>[3]Janeiro!$D$16</f>
        <v>22.6</v>
      </c>
      <c r="N7" s="11">
        <f>[3]Janeiro!$D$17</f>
        <v>23.1</v>
      </c>
      <c r="O7" s="11">
        <f>[3]Janeiro!$D$18</f>
        <v>22.3</v>
      </c>
      <c r="P7" s="11">
        <f>[3]Janeiro!$D$19</f>
        <v>23.7</v>
      </c>
      <c r="Q7" s="11">
        <f>[3]Janeiro!$D$20</f>
        <v>25</v>
      </c>
      <c r="R7" s="11">
        <f>[3]Janeiro!$D$21</f>
        <v>23.9</v>
      </c>
      <c r="S7" s="11">
        <f>[3]Janeiro!$D$22</f>
        <v>21.7</v>
      </c>
      <c r="T7" s="11">
        <f>[3]Janeiro!$D$23</f>
        <v>21.9</v>
      </c>
      <c r="U7" s="11">
        <f>[3]Janeiro!$D$24</f>
        <v>22.7</v>
      </c>
      <c r="V7" s="11">
        <f>[3]Janeiro!$D$25</f>
        <v>23.1</v>
      </c>
      <c r="W7" s="11">
        <f>[3]Janeiro!$D$26</f>
        <v>24.6</v>
      </c>
      <c r="X7" s="11">
        <f>[3]Janeiro!$D$27</f>
        <v>21.2</v>
      </c>
      <c r="Y7" s="11">
        <f>[3]Janeiro!$D$28</f>
        <v>22</v>
      </c>
      <c r="Z7" s="11">
        <f>[3]Janeiro!$D$29</f>
        <v>20</v>
      </c>
      <c r="AA7" s="11">
        <f>[3]Janeiro!$D$30</f>
        <v>21.3</v>
      </c>
      <c r="AB7" s="11">
        <f>[3]Janeiro!$D$31</f>
        <v>22.1</v>
      </c>
      <c r="AC7" s="11">
        <f>[3]Janeiro!$D$32</f>
        <v>23.3</v>
      </c>
      <c r="AD7" s="11">
        <f>[3]Janeiro!$D$33</f>
        <v>21.9</v>
      </c>
      <c r="AE7" s="11">
        <f>[3]Janeiro!$D$34</f>
        <v>21.6</v>
      </c>
      <c r="AF7" s="11">
        <f>[3]Janeiro!$D$35</f>
        <v>21.6</v>
      </c>
      <c r="AG7" s="15">
        <f t="shared" ref="AG7" si="3">MIN(B7:AF7)</f>
        <v>20</v>
      </c>
      <c r="AH7" s="94">
        <f t="shared" ref="AH7" si="4">AVERAGE(B7:AF7)</f>
        <v>22.487096774193546</v>
      </c>
    </row>
    <row r="8" spans="1:36" x14ac:dyDescent="0.2">
      <c r="A8" s="58" t="s">
        <v>1</v>
      </c>
      <c r="B8" s="11">
        <f>[4]Janeiro!$D$5</f>
        <v>21.9</v>
      </c>
      <c r="C8" s="11">
        <f>[4]Janeiro!$D$6</f>
        <v>23.6</v>
      </c>
      <c r="D8" s="11">
        <f>[4]Janeiro!$D$7</f>
        <v>23.9</v>
      </c>
      <c r="E8" s="11" t="str">
        <f>[4]Janeiro!$D$8</f>
        <v>*</v>
      </c>
      <c r="F8" s="11" t="str">
        <f>[4]Janeiro!$D$9</f>
        <v>*</v>
      </c>
      <c r="G8" s="11" t="str">
        <f>[4]Janeiro!$D$10</f>
        <v>*</v>
      </c>
      <c r="H8" s="11" t="str">
        <f>[4]Janeiro!$D$11</f>
        <v>*</v>
      </c>
      <c r="I8" s="11" t="str">
        <f>[4]Janeiro!$D$12</f>
        <v>*</v>
      </c>
      <c r="J8" s="11" t="str">
        <f>[4]Janeiro!$D$13</f>
        <v>*</v>
      </c>
      <c r="K8" s="11">
        <f>[4]Janeiro!$D$14</f>
        <v>28.3</v>
      </c>
      <c r="L8" s="11">
        <f>[4]Janeiro!$D$15</f>
        <v>24.9</v>
      </c>
      <c r="M8" s="11">
        <f>[4]Janeiro!$D$16</f>
        <v>26</v>
      </c>
      <c r="N8" s="11">
        <f>[4]Janeiro!$D$17</f>
        <v>24.2</v>
      </c>
      <c r="O8" s="11">
        <f>[4]Janeiro!$D$18</f>
        <v>24.5</v>
      </c>
      <c r="P8" s="11">
        <f>[4]Janeiro!$D$19</f>
        <v>24.3</v>
      </c>
      <c r="Q8" s="11">
        <f>[4]Janeiro!$D$20</f>
        <v>24.8</v>
      </c>
      <c r="R8" s="11">
        <f>[4]Janeiro!$D$21</f>
        <v>25.2</v>
      </c>
      <c r="S8" s="11">
        <f>[4]Janeiro!$D$22</f>
        <v>24.5</v>
      </c>
      <c r="T8" s="11" t="str">
        <f>[4]Janeiro!$D$23</f>
        <v>*</v>
      </c>
      <c r="U8" s="11" t="str">
        <f>[4]Janeiro!$D$24</f>
        <v>*</v>
      </c>
      <c r="V8" s="11" t="str">
        <f>[4]Janeiro!$D$25</f>
        <v>*</v>
      </c>
      <c r="W8" s="11" t="str">
        <f>[4]Janeiro!$D$26</f>
        <v>*</v>
      </c>
      <c r="X8" s="11" t="str">
        <f>[4]Janeiro!$D$27</f>
        <v>*</v>
      </c>
      <c r="Y8" s="11" t="str">
        <f>[4]Janeiro!$D$28</f>
        <v>*</v>
      </c>
      <c r="Z8" s="11">
        <f>[4]Janeiro!$D$29</f>
        <v>26.3</v>
      </c>
      <c r="AA8" s="11">
        <f>[4]Janeiro!$D$30</f>
        <v>21.8</v>
      </c>
      <c r="AB8" s="11">
        <f>[4]Janeiro!$D$31</f>
        <v>22.8</v>
      </c>
      <c r="AC8" s="11">
        <f>[4]Janeiro!$D$32</f>
        <v>23.4</v>
      </c>
      <c r="AD8" s="11">
        <f>[4]Janeiro!$D$33</f>
        <v>23.8</v>
      </c>
      <c r="AE8" s="11">
        <f>[4]Janeiro!$D$34</f>
        <v>20.8</v>
      </c>
      <c r="AF8" s="11" t="str">
        <f>[4]Janeiro!$D$35</f>
        <v>*</v>
      </c>
      <c r="AG8" s="15">
        <f t="shared" ref="AG8" si="5">MIN(B8:AF8)</f>
        <v>20.8</v>
      </c>
      <c r="AH8" s="94">
        <f t="shared" ref="AH8" si="6">AVERAGE(B8:AF8)</f>
        <v>24.166666666666671</v>
      </c>
    </row>
    <row r="9" spans="1:36" x14ac:dyDescent="0.2">
      <c r="A9" s="58" t="s">
        <v>166</v>
      </c>
      <c r="B9" s="11">
        <f>[5]Janeiro!$D$5</f>
        <v>21.4</v>
      </c>
      <c r="C9" s="11">
        <f>[5]Janeiro!$D$6</f>
        <v>21.4</v>
      </c>
      <c r="D9" s="11">
        <f>[5]Janeiro!$D$7</f>
        <v>20.6</v>
      </c>
      <c r="E9" s="11">
        <f>[5]Janeiro!$D$8</f>
        <v>19.3</v>
      </c>
      <c r="F9" s="11">
        <f>[5]Janeiro!$D$9</f>
        <v>19.2</v>
      </c>
      <c r="G9" s="11">
        <f>[5]Janeiro!$D$10</f>
        <v>20.9</v>
      </c>
      <c r="H9" s="11">
        <f>[5]Janeiro!$D$11</f>
        <v>19.8</v>
      </c>
      <c r="I9" s="11">
        <f>[5]Janeiro!$D$12</f>
        <v>20.399999999999999</v>
      </c>
      <c r="J9" s="11">
        <f>[5]Janeiro!$D$13</f>
        <v>22.8</v>
      </c>
      <c r="K9" s="11">
        <f>[5]Janeiro!$D$14</f>
        <v>23.8</v>
      </c>
      <c r="L9" s="11">
        <f>[5]Janeiro!$D$15</f>
        <v>25.4</v>
      </c>
      <c r="M9" s="11">
        <f>[5]Janeiro!$D$16</f>
        <v>23.2</v>
      </c>
      <c r="N9" s="11">
        <f>[5]Janeiro!$D$17</f>
        <v>21.7</v>
      </c>
      <c r="O9" s="11">
        <f>[5]Janeiro!$D$18</f>
        <v>21</v>
      </c>
      <c r="P9" s="11">
        <f>[5]Janeiro!$D$19</f>
        <v>21.9</v>
      </c>
      <c r="Q9" s="11">
        <f>[5]Janeiro!$D$20</f>
        <v>23.9</v>
      </c>
      <c r="R9" s="11">
        <f>[5]Janeiro!$D$21</f>
        <v>20.9</v>
      </c>
      <c r="S9" s="11">
        <f>[5]Janeiro!$D$22</f>
        <v>21.9</v>
      </c>
      <c r="T9" s="11">
        <f>[5]Janeiro!$D$23</f>
        <v>21.7</v>
      </c>
      <c r="U9" s="11">
        <f>[5]Janeiro!$D$24</f>
        <v>21.9</v>
      </c>
      <c r="V9" s="11">
        <f>[5]Janeiro!$D$25</f>
        <v>22</v>
      </c>
      <c r="W9" s="11">
        <f>[5]Janeiro!$D$26</f>
        <v>21</v>
      </c>
      <c r="X9" s="11">
        <f>[5]Janeiro!$D$27</f>
        <v>19.7</v>
      </c>
      <c r="Y9" s="11">
        <f>[5]Janeiro!$D$28</f>
        <v>18.8</v>
      </c>
      <c r="Z9" s="11">
        <f>[5]Janeiro!$D$29</f>
        <v>19.399999999999999</v>
      </c>
      <c r="AA9" s="11">
        <f>[5]Janeiro!$D$30</f>
        <v>21.3</v>
      </c>
      <c r="AB9" s="11">
        <f>[5]Janeiro!$D$31</f>
        <v>22.1</v>
      </c>
      <c r="AC9" s="11">
        <f>[5]Janeiro!$D$32</f>
        <v>23.4</v>
      </c>
      <c r="AD9" s="11">
        <f>[5]Janeiro!$D$33</f>
        <v>19.5</v>
      </c>
      <c r="AE9" s="11">
        <f>[5]Janeiro!$D$34</f>
        <v>18.7</v>
      </c>
      <c r="AF9" s="11">
        <f>[5]Janeiro!$D$35</f>
        <v>20.2</v>
      </c>
      <c r="AG9" s="15">
        <f t="shared" ref="AG9" si="7">MIN(B9:AF9)</f>
        <v>18.7</v>
      </c>
      <c r="AH9" s="94">
        <f t="shared" ref="AH9" si="8">AVERAGE(B9:AF9)</f>
        <v>21.264516129032256</v>
      </c>
    </row>
    <row r="10" spans="1:36" x14ac:dyDescent="0.2">
      <c r="A10" s="58" t="s">
        <v>110</v>
      </c>
      <c r="B10" s="11" t="str">
        <f>[6]Janeiro!$D$5</f>
        <v>*</v>
      </c>
      <c r="C10" s="11" t="str">
        <f>[6]Janeiro!$D$6</f>
        <v>*</v>
      </c>
      <c r="D10" s="11" t="str">
        <f>[6]Janeiro!$D$7</f>
        <v>*</v>
      </c>
      <c r="E10" s="11" t="str">
        <f>[6]Janeiro!$D$8</f>
        <v>*</v>
      </c>
      <c r="F10" s="11" t="str">
        <f>[6]Janeiro!$D$9</f>
        <v>*</v>
      </c>
      <c r="G10" s="11" t="str">
        <f>[6]Janeiro!$D$10</f>
        <v>*</v>
      </c>
      <c r="H10" s="11" t="str">
        <f>[6]Janeiro!$D$11</f>
        <v>*</v>
      </c>
      <c r="I10" s="11" t="str">
        <f>[6]Janeiro!$D$12</f>
        <v>*</v>
      </c>
      <c r="J10" s="11" t="str">
        <f>[6]Janeiro!$D$13</f>
        <v>*</v>
      </c>
      <c r="K10" s="11" t="str">
        <f>[6]Janeiro!$D$14</f>
        <v>*</v>
      </c>
      <c r="L10" s="11" t="str">
        <f>[6]Janeiro!$D$15</f>
        <v>*</v>
      </c>
      <c r="M10" s="11" t="str">
        <f>[6]Janeiro!$D$16</f>
        <v>*</v>
      </c>
      <c r="N10" s="11" t="str">
        <f>[6]Janeiro!$D$17</f>
        <v>*</v>
      </c>
      <c r="O10" s="11" t="str">
        <f>[6]Janeiro!$D$18</f>
        <v>*</v>
      </c>
      <c r="P10" s="11" t="str">
        <f>[6]Janeiro!$D$19</f>
        <v>*</v>
      </c>
      <c r="Q10" s="11" t="str">
        <f>[6]Janeiro!$D$20</f>
        <v>*</v>
      </c>
      <c r="R10" s="11" t="str">
        <f>[6]Janeiro!$D$21</f>
        <v>*</v>
      </c>
      <c r="S10" s="11" t="str">
        <f>[6]Janeiro!$D$22</f>
        <v>*</v>
      </c>
      <c r="T10" s="11" t="str">
        <f>[6]Janeiro!$D$23</f>
        <v>*</v>
      </c>
      <c r="U10" s="11" t="str">
        <f>[6]Janeiro!$D$24</f>
        <v>*</v>
      </c>
      <c r="V10" s="11" t="str">
        <f>[6]Janeiro!$D$25</f>
        <v>*</v>
      </c>
      <c r="W10" s="11" t="str">
        <f>[6]Janeiro!$D$26</f>
        <v>*</v>
      </c>
      <c r="X10" s="11" t="str">
        <f>[6]Janeiro!$D$27</f>
        <v>*</v>
      </c>
      <c r="Y10" s="11" t="str">
        <f>[6]Janeiro!$D$28</f>
        <v>*</v>
      </c>
      <c r="Z10" s="11" t="str">
        <f>[6]Janeiro!$D$29</f>
        <v>*</v>
      </c>
      <c r="AA10" s="11" t="str">
        <f>[6]Janeiro!$D$30</f>
        <v>*</v>
      </c>
      <c r="AB10" s="11" t="str">
        <f>[6]Janeiro!$D$31</f>
        <v>*</v>
      </c>
      <c r="AC10" s="11" t="str">
        <f>[6]Janeiro!$D$32</f>
        <v>*</v>
      </c>
      <c r="AD10" s="11" t="str">
        <f>[6]Janeiro!$D$33</f>
        <v>*</v>
      </c>
      <c r="AE10" s="11" t="str">
        <f>[6]Janeiro!$D$34</f>
        <v>*</v>
      </c>
      <c r="AF10" s="11" t="str">
        <f>[6]Janeiro!$D$35</f>
        <v>*</v>
      </c>
      <c r="AG10" s="15" t="s">
        <v>225</v>
      </c>
      <c r="AH10" s="94" t="s">
        <v>225</v>
      </c>
    </row>
    <row r="11" spans="1:36" x14ac:dyDescent="0.2">
      <c r="A11" s="58" t="s">
        <v>63</v>
      </c>
      <c r="B11" s="11">
        <f>[7]Janeiro!$D$5</f>
        <v>22.4</v>
      </c>
      <c r="C11" s="11">
        <f>[7]Janeiro!$D$6</f>
        <v>23.4</v>
      </c>
      <c r="D11" s="11">
        <f>[7]Janeiro!$D$7</f>
        <v>23.3</v>
      </c>
      <c r="E11" s="11">
        <f>[7]Janeiro!$D$8</f>
        <v>22.7</v>
      </c>
      <c r="F11" s="11">
        <f>[7]Janeiro!$D$9</f>
        <v>19.899999999999999</v>
      </c>
      <c r="G11" s="11">
        <f>[7]Janeiro!$D$10</f>
        <v>21.6</v>
      </c>
      <c r="H11" s="11">
        <f>[7]Janeiro!$D$11</f>
        <v>22.9</v>
      </c>
      <c r="I11" s="11">
        <f>[7]Janeiro!$D$12</f>
        <v>22.6</v>
      </c>
      <c r="J11" s="11">
        <f>[7]Janeiro!$D$13</f>
        <v>23.7</v>
      </c>
      <c r="K11" s="11">
        <f>[7]Janeiro!$D$14</f>
        <v>22.5</v>
      </c>
      <c r="L11" s="11">
        <f>[7]Janeiro!$D$15</f>
        <v>23.8</v>
      </c>
      <c r="M11" s="11">
        <f>[7]Janeiro!$D$16</f>
        <v>24.3</v>
      </c>
      <c r="N11" s="11">
        <f>[7]Janeiro!$D$17</f>
        <v>22.4</v>
      </c>
      <c r="O11" s="11">
        <f>[7]Janeiro!$D$18</f>
        <v>22.9</v>
      </c>
      <c r="P11" s="11">
        <f>[7]Janeiro!$D$19</f>
        <v>24</v>
      </c>
      <c r="Q11" s="11">
        <f>[7]Janeiro!$D$20</f>
        <v>24.9</v>
      </c>
      <c r="R11" s="11">
        <f>[7]Janeiro!$D$21</f>
        <v>23.6</v>
      </c>
      <c r="S11" s="11">
        <f>[7]Janeiro!$D$22</f>
        <v>20.8</v>
      </c>
      <c r="T11" s="11">
        <f>[7]Janeiro!$D$23</f>
        <v>21.6</v>
      </c>
      <c r="U11" s="11">
        <f>[7]Janeiro!$D$24</f>
        <v>23.3</v>
      </c>
      <c r="V11" s="11">
        <f>[7]Janeiro!$D$25</f>
        <v>22.8</v>
      </c>
      <c r="W11" s="11">
        <f>[7]Janeiro!$D$26</f>
        <v>23</v>
      </c>
      <c r="X11" s="11">
        <f>[7]Janeiro!$D$27</f>
        <v>22.1</v>
      </c>
      <c r="Y11" s="11">
        <f>[7]Janeiro!$D$28</f>
        <v>21.8</v>
      </c>
      <c r="Z11" s="11">
        <f>[7]Janeiro!$D$29</f>
        <v>21.8</v>
      </c>
      <c r="AA11" s="11">
        <f>[7]Janeiro!$D$30</f>
        <v>20.399999999999999</v>
      </c>
      <c r="AB11" s="11">
        <f>[7]Janeiro!$D$31</f>
        <v>21.3</v>
      </c>
      <c r="AC11" s="11">
        <f>[7]Janeiro!$D$32</f>
        <v>22.1</v>
      </c>
      <c r="AD11" s="11">
        <f>[7]Janeiro!$D$33</f>
        <v>21.8</v>
      </c>
      <c r="AE11" s="11">
        <f>[7]Janeiro!$D$34</f>
        <v>22.4</v>
      </c>
      <c r="AF11" s="11">
        <f>[7]Janeiro!$D$35</f>
        <v>22.4</v>
      </c>
      <c r="AG11" s="15">
        <f t="shared" ref="AG11:AG12" si="9">MIN(B11:AF11)</f>
        <v>19.899999999999999</v>
      </c>
      <c r="AH11" s="94">
        <f t="shared" ref="AH11:AH12" si="10">AVERAGE(B11:AF11)</f>
        <v>22.532258064516121</v>
      </c>
    </row>
    <row r="12" spans="1:36" x14ac:dyDescent="0.2">
      <c r="A12" s="58" t="s">
        <v>40</v>
      </c>
      <c r="B12" s="11">
        <f>[8]Janeiro!$D$5</f>
        <v>22.5</v>
      </c>
      <c r="C12" s="11">
        <f>[8]Janeiro!$D$6</f>
        <v>21.3</v>
      </c>
      <c r="D12" s="11">
        <f>[8]Janeiro!$D$7</f>
        <v>19.8</v>
      </c>
      <c r="E12" s="11">
        <f>[8]Janeiro!$D$8</f>
        <v>21.3</v>
      </c>
      <c r="F12" s="11">
        <f>[8]Janeiro!$D$9</f>
        <v>20.5</v>
      </c>
      <c r="G12" s="11">
        <f>[8]Janeiro!$D$10</f>
        <v>22.5</v>
      </c>
      <c r="H12" s="11">
        <f>[8]Janeiro!$D$11</f>
        <v>21.1</v>
      </c>
      <c r="I12" s="11">
        <f>[8]Janeiro!$D$12</f>
        <v>21.5</v>
      </c>
      <c r="J12" s="11">
        <f>[8]Janeiro!$D$13</f>
        <v>24.8</v>
      </c>
      <c r="K12" s="11">
        <f>[8]Janeiro!$D$14</f>
        <v>25.8</v>
      </c>
      <c r="L12" s="11">
        <f>[8]Janeiro!$D$15</f>
        <v>25.6</v>
      </c>
      <c r="M12" s="11">
        <f>[8]Janeiro!$D$16</f>
        <v>23.5</v>
      </c>
      <c r="N12" s="11">
        <f>[8]Janeiro!$D$17</f>
        <v>23.7</v>
      </c>
      <c r="O12" s="11">
        <f>[8]Janeiro!$D$18</f>
        <v>24.9</v>
      </c>
      <c r="P12" s="11">
        <f>[8]Janeiro!$D$19</f>
        <v>24.8</v>
      </c>
      <c r="Q12" s="11">
        <f>[8]Janeiro!$D$20</f>
        <v>24.3</v>
      </c>
      <c r="R12" s="11">
        <f>[8]Janeiro!$D$21</f>
        <v>23.3</v>
      </c>
      <c r="S12" s="11">
        <f>[8]Janeiro!$D$22</f>
        <v>23.4</v>
      </c>
      <c r="T12" s="11">
        <f>[8]Janeiro!$D$23</f>
        <v>23.2</v>
      </c>
      <c r="U12" s="11">
        <f>[8]Janeiro!$D$24</f>
        <v>22.5</v>
      </c>
      <c r="V12" s="11">
        <f>[8]Janeiro!$D$25</f>
        <v>23</v>
      </c>
      <c r="W12" s="11">
        <f>[8]Janeiro!$D$26</f>
        <v>22.2</v>
      </c>
      <c r="X12" s="11">
        <f>[8]Janeiro!$D$27</f>
        <v>23.9</v>
      </c>
      <c r="Y12" s="11">
        <f>[8]Janeiro!$D$28</f>
        <v>21.7</v>
      </c>
      <c r="Z12" s="11">
        <f>[8]Janeiro!$D$29</f>
        <v>19.399999999999999</v>
      </c>
      <c r="AA12" s="11">
        <f>[8]Janeiro!$D$30</f>
        <v>19.100000000000001</v>
      </c>
      <c r="AB12" s="11">
        <f>[8]Janeiro!$D$31</f>
        <v>21</v>
      </c>
      <c r="AC12" s="11">
        <f>[8]Janeiro!$D$32</f>
        <v>21.8</v>
      </c>
      <c r="AD12" s="11">
        <f>[8]Janeiro!$D$33</f>
        <v>23.5</v>
      </c>
      <c r="AE12" s="11">
        <f>[8]Janeiro!$D$34</f>
        <v>20.5</v>
      </c>
      <c r="AF12" s="11">
        <f>[8]Janeiro!$D$35</f>
        <v>21.5</v>
      </c>
      <c r="AG12" s="15">
        <f t="shared" si="9"/>
        <v>19.100000000000001</v>
      </c>
      <c r="AH12" s="94">
        <f t="shared" si="10"/>
        <v>22.512903225806451</v>
      </c>
    </row>
    <row r="13" spans="1:36" x14ac:dyDescent="0.2">
      <c r="A13" s="58" t="s">
        <v>113</v>
      </c>
      <c r="B13" s="11" t="str">
        <f>[9]Janeiro!$D$5</f>
        <v>*</v>
      </c>
      <c r="C13" s="11" t="str">
        <f>[9]Janeiro!$D$6</f>
        <v>*</v>
      </c>
      <c r="D13" s="11" t="str">
        <f>[9]Janeiro!$D$7</f>
        <v>*</v>
      </c>
      <c r="E13" s="11" t="str">
        <f>[9]Janeiro!$D$8</f>
        <v>*</v>
      </c>
      <c r="F13" s="11" t="str">
        <f>[9]Janeiro!$D$9</f>
        <v>*</v>
      </c>
      <c r="G13" s="11" t="str">
        <f>[9]Janeiro!$D$10</f>
        <v>*</v>
      </c>
      <c r="H13" s="11" t="str">
        <f>[9]Janeiro!$D$11</f>
        <v>*</v>
      </c>
      <c r="I13" s="11" t="str">
        <f>[9]Janeiro!$D$12</f>
        <v>*</v>
      </c>
      <c r="J13" s="11" t="str">
        <f>[9]Janeiro!$D$13</f>
        <v>*</v>
      </c>
      <c r="K13" s="11" t="str">
        <f>[9]Janeiro!$D$14</f>
        <v>*</v>
      </c>
      <c r="L13" s="11" t="str">
        <f>[9]Janeiro!$D$15</f>
        <v>*</v>
      </c>
      <c r="M13" s="11" t="str">
        <f>[9]Janeiro!$D$16</f>
        <v>*</v>
      </c>
      <c r="N13" s="11" t="str">
        <f>[9]Janeiro!$D$17</f>
        <v>*</v>
      </c>
      <c r="O13" s="11" t="str">
        <f>[9]Janeiro!$D$18</f>
        <v>*</v>
      </c>
      <c r="P13" s="11" t="str">
        <f>[9]Janeiro!$D$19</f>
        <v>*</v>
      </c>
      <c r="Q13" s="11" t="str">
        <f>[9]Janeiro!$D$20</f>
        <v>*</v>
      </c>
      <c r="R13" s="11" t="str">
        <f>[9]Janeiro!$D$21</f>
        <v>*</v>
      </c>
      <c r="S13" s="11" t="str">
        <f>[9]Janeiro!$D$22</f>
        <v>*</v>
      </c>
      <c r="T13" s="11" t="str">
        <f>[9]Janeiro!$D$23</f>
        <v>*</v>
      </c>
      <c r="U13" s="11" t="str">
        <f>[9]Janeiro!$D$24</f>
        <v>*</v>
      </c>
      <c r="V13" s="11" t="str">
        <f>[9]Janeiro!$D$25</f>
        <v>*</v>
      </c>
      <c r="W13" s="11" t="str">
        <f>[9]Janeiro!$D$26</f>
        <v>*</v>
      </c>
      <c r="X13" s="11" t="str">
        <f>[9]Janeiro!$D$27</f>
        <v>*</v>
      </c>
      <c r="Y13" s="11" t="str">
        <f>[9]Janeiro!$D$28</f>
        <v>*</v>
      </c>
      <c r="Z13" s="11" t="str">
        <f>[9]Janeiro!$D$29</f>
        <v>*</v>
      </c>
      <c r="AA13" s="11" t="str">
        <f>[9]Janeiro!$D$30</f>
        <v>*</v>
      </c>
      <c r="AB13" s="11" t="str">
        <f>[9]Janeiro!$D$31</f>
        <v>*</v>
      </c>
      <c r="AC13" s="11" t="str">
        <f>[9]Janeiro!$D$32</f>
        <v>*</v>
      </c>
      <c r="AD13" s="11" t="str">
        <f>[9]Janeiro!$D$33</f>
        <v>*</v>
      </c>
      <c r="AE13" s="11" t="str">
        <f>[9]Janeiro!$D$34</f>
        <v>*</v>
      </c>
      <c r="AF13" s="11" t="str">
        <f>[9]Janeiro!$D$35</f>
        <v>*</v>
      </c>
      <c r="AG13" s="14" t="s">
        <v>225</v>
      </c>
      <c r="AH13" s="113" t="s">
        <v>225</v>
      </c>
    </row>
    <row r="14" spans="1:36" x14ac:dyDescent="0.2">
      <c r="A14" s="58" t="s">
        <v>117</v>
      </c>
      <c r="B14" s="11" t="str">
        <f>[10]Janeiro!$D$5</f>
        <v>*</v>
      </c>
      <c r="C14" s="11" t="str">
        <f>[10]Janeiro!$D$6</f>
        <v>*</v>
      </c>
      <c r="D14" s="11" t="str">
        <f>[10]Janeiro!$D$7</f>
        <v>*</v>
      </c>
      <c r="E14" s="11" t="str">
        <f>[10]Janeiro!$D$8</f>
        <v>*</v>
      </c>
      <c r="F14" s="11" t="str">
        <f>[10]Janeiro!$D$9</f>
        <v>*</v>
      </c>
      <c r="G14" s="11" t="str">
        <f>[10]Janeiro!$D$10</f>
        <v>*</v>
      </c>
      <c r="H14" s="11" t="str">
        <f>[10]Janeiro!$D$11</f>
        <v>*</v>
      </c>
      <c r="I14" s="11" t="str">
        <f>[10]Janeiro!$D$12</f>
        <v>*</v>
      </c>
      <c r="J14" s="11" t="str">
        <f>[10]Janeiro!$D$13</f>
        <v>*</v>
      </c>
      <c r="K14" s="11" t="str">
        <f>[10]Janeiro!$D$14</f>
        <v>*</v>
      </c>
      <c r="L14" s="11" t="str">
        <f>[10]Janeiro!$D$15</f>
        <v>*</v>
      </c>
      <c r="M14" s="11" t="str">
        <f>[10]Janeiro!$D$16</f>
        <v>*</v>
      </c>
      <c r="N14" s="11" t="str">
        <f>[10]Janeiro!$D$17</f>
        <v>*</v>
      </c>
      <c r="O14" s="11" t="str">
        <f>[10]Janeiro!$D$18</f>
        <v>*</v>
      </c>
      <c r="P14" s="11" t="str">
        <f>[10]Janeiro!$D$19</f>
        <v>*</v>
      </c>
      <c r="Q14" s="11" t="str">
        <f>[10]Janeiro!$D$20</f>
        <v>*</v>
      </c>
      <c r="R14" s="11" t="str">
        <f>[10]Janeiro!$D$21</f>
        <v>*</v>
      </c>
      <c r="S14" s="11" t="str">
        <f>[10]Janeiro!$D$22</f>
        <v>*</v>
      </c>
      <c r="T14" s="11" t="str">
        <f>[10]Janeiro!$D$23</f>
        <v>*</v>
      </c>
      <c r="U14" s="11" t="str">
        <f>[10]Janeiro!$D$24</f>
        <v>*</v>
      </c>
      <c r="V14" s="11" t="str">
        <f>[10]Janeiro!$D$25</f>
        <v>*</v>
      </c>
      <c r="W14" s="11" t="str">
        <f>[10]Janeiro!$D$26</f>
        <v>*</v>
      </c>
      <c r="X14" s="11" t="str">
        <f>[10]Janeiro!$D$27</f>
        <v>*</v>
      </c>
      <c r="Y14" s="11" t="str">
        <f>[10]Janeiro!$D$28</f>
        <v>*</v>
      </c>
      <c r="Z14" s="11" t="str">
        <f>[10]Janeiro!$D$29</f>
        <v>*</v>
      </c>
      <c r="AA14" s="11" t="str">
        <f>[10]Janeiro!$D$30</f>
        <v>*</v>
      </c>
      <c r="AB14" s="11" t="str">
        <f>[10]Janeiro!$D$31</f>
        <v>*</v>
      </c>
      <c r="AC14" s="11" t="str">
        <f>[10]Janeiro!$D$32</f>
        <v>*</v>
      </c>
      <c r="AD14" s="11" t="str">
        <f>[10]Janeiro!$D$33</f>
        <v>*</v>
      </c>
      <c r="AE14" s="11" t="str">
        <f>[10]Janeiro!$D$34</f>
        <v>*</v>
      </c>
      <c r="AF14" s="11" t="str">
        <f>[10]Janeiro!$D$35</f>
        <v>*</v>
      </c>
      <c r="AG14" s="14" t="s">
        <v>225</v>
      </c>
      <c r="AH14" s="113" t="s">
        <v>225</v>
      </c>
      <c r="AJ14" t="s">
        <v>46</v>
      </c>
    </row>
    <row r="15" spans="1:36" x14ac:dyDescent="0.2">
      <c r="A15" s="58" t="s">
        <v>120</v>
      </c>
      <c r="B15" s="11">
        <f>[11]Janeiro!$D$5</f>
        <v>23.5</v>
      </c>
      <c r="C15" s="11">
        <f>[11]Janeiro!$D$6</f>
        <v>21.6</v>
      </c>
      <c r="D15" s="11">
        <f>[11]Janeiro!$D$7</f>
        <v>21.6</v>
      </c>
      <c r="E15" s="11">
        <f>[11]Janeiro!$D$8</f>
        <v>21.8</v>
      </c>
      <c r="F15" s="11">
        <f>[11]Janeiro!$D$9</f>
        <v>19.899999999999999</v>
      </c>
      <c r="G15" s="11">
        <f>[11]Janeiro!$D$10</f>
        <v>21.5</v>
      </c>
      <c r="H15" s="11">
        <f>[11]Janeiro!$D$11</f>
        <v>20.8</v>
      </c>
      <c r="I15" s="11">
        <f>[11]Janeiro!$D$12</f>
        <v>20.5</v>
      </c>
      <c r="J15" s="11">
        <f>[11]Janeiro!$D$13</f>
        <v>23.6</v>
      </c>
      <c r="K15" s="11">
        <f>[11]Janeiro!$D$14</f>
        <v>24.2</v>
      </c>
      <c r="L15" s="11">
        <f>[11]Janeiro!$D$15</f>
        <v>24</v>
      </c>
      <c r="M15" s="11">
        <f>[11]Janeiro!$D$16</f>
        <v>23</v>
      </c>
      <c r="N15" s="11">
        <f>[11]Janeiro!$D$17</f>
        <v>22.5</v>
      </c>
      <c r="O15" s="11">
        <f>[11]Janeiro!$D$18</f>
        <v>22.5</v>
      </c>
      <c r="P15" s="11">
        <f>[11]Janeiro!$D$19</f>
        <v>23.2</v>
      </c>
      <c r="Q15" s="11">
        <f>[11]Janeiro!$D$20</f>
        <v>20.3</v>
      </c>
      <c r="R15" s="11">
        <f>[11]Janeiro!$D$21</f>
        <v>21.5</v>
      </c>
      <c r="S15" s="11">
        <f>[11]Janeiro!$D$22</f>
        <v>21.7</v>
      </c>
      <c r="T15" s="11">
        <f>[11]Janeiro!$D$23</f>
        <v>22.1</v>
      </c>
      <c r="U15" s="11">
        <f>[11]Janeiro!$D$24</f>
        <v>20.7</v>
      </c>
      <c r="V15" s="11">
        <f>[11]Janeiro!$D$25</f>
        <v>21.2</v>
      </c>
      <c r="W15" s="11">
        <f>[11]Janeiro!$D$26</f>
        <v>21.8</v>
      </c>
      <c r="X15" s="11">
        <f>[11]Janeiro!$D$27</f>
        <v>21.2</v>
      </c>
      <c r="Y15" s="11">
        <f>[11]Janeiro!$D$28</f>
        <v>20.399999999999999</v>
      </c>
      <c r="Z15" s="11">
        <f>[11]Janeiro!$D$29</f>
        <v>20.8</v>
      </c>
      <c r="AA15" s="11">
        <f>[11]Janeiro!$D$30</f>
        <v>20</v>
      </c>
      <c r="AB15" s="11">
        <f>[11]Janeiro!$D$31</f>
        <v>23.5</v>
      </c>
      <c r="AC15" s="11">
        <f>[11]Janeiro!$D$32</f>
        <v>23.9</v>
      </c>
      <c r="AD15" s="11">
        <f>[11]Janeiro!$D$33</f>
        <v>24.4</v>
      </c>
      <c r="AE15" s="11">
        <f>[11]Janeiro!$D$34</f>
        <v>20.5</v>
      </c>
      <c r="AF15" s="11">
        <f>[11]Janeiro!$D$35</f>
        <v>21.7</v>
      </c>
      <c r="AG15" s="15">
        <f t="shared" ref="AG15" si="11">MIN(B15:AF15)</f>
        <v>19.899999999999999</v>
      </c>
      <c r="AH15" s="94">
        <f t="shared" ref="AH15" si="12">AVERAGE(B15:AF15)</f>
        <v>21.932258064516127</v>
      </c>
    </row>
    <row r="16" spans="1:36" x14ac:dyDescent="0.2">
      <c r="A16" s="58" t="s">
        <v>167</v>
      </c>
      <c r="B16" s="11" t="str">
        <f>[12]Janeiro!$D$5</f>
        <v>*</v>
      </c>
      <c r="C16" s="11" t="str">
        <f>[12]Janeiro!$D$6</f>
        <v>*</v>
      </c>
      <c r="D16" s="11" t="str">
        <f>[12]Janeiro!$D$7</f>
        <v>*</v>
      </c>
      <c r="E16" s="11" t="str">
        <f>[12]Janeiro!$D$8</f>
        <v>*</v>
      </c>
      <c r="F16" s="11" t="str">
        <f>[12]Janeiro!$D$9</f>
        <v>*</v>
      </c>
      <c r="G16" s="11" t="str">
        <f>[12]Janeiro!$D$10</f>
        <v>*</v>
      </c>
      <c r="H16" s="11" t="str">
        <f>[12]Janeiro!$D$11</f>
        <v>*</v>
      </c>
      <c r="I16" s="11" t="str">
        <f>[12]Janeiro!$D$12</f>
        <v>*</v>
      </c>
      <c r="J16" s="11" t="str">
        <f>[12]Janeiro!$D$13</f>
        <v>*</v>
      </c>
      <c r="K16" s="11" t="str">
        <f>[12]Janeiro!$D$14</f>
        <v>*</v>
      </c>
      <c r="L16" s="11" t="str">
        <f>[12]Janeiro!$D$15</f>
        <v>*</v>
      </c>
      <c r="M16" s="11" t="str">
        <f>[12]Janeiro!$D$16</f>
        <v>*</v>
      </c>
      <c r="N16" s="11" t="str">
        <f>[12]Janeiro!$D$17</f>
        <v>*</v>
      </c>
      <c r="O16" s="11" t="str">
        <f>[12]Janeiro!$D$18</f>
        <v>*</v>
      </c>
      <c r="P16" s="11" t="str">
        <f>[12]Janeiro!$D$19</f>
        <v>*</v>
      </c>
      <c r="Q16" s="11" t="str">
        <f>[12]Janeiro!$D$20</f>
        <v>*</v>
      </c>
      <c r="R16" s="11" t="str">
        <f>[12]Janeiro!$D$21</f>
        <v>*</v>
      </c>
      <c r="S16" s="11" t="str">
        <f>[12]Janeiro!$D$22</f>
        <v>*</v>
      </c>
      <c r="T16" s="11" t="str">
        <f>[12]Janeiro!$D$23</f>
        <v>*</v>
      </c>
      <c r="U16" s="11" t="str">
        <f>[12]Janeiro!$D$24</f>
        <v>*</v>
      </c>
      <c r="V16" s="11" t="str">
        <f>[12]Janeiro!$D$25</f>
        <v>*</v>
      </c>
      <c r="W16" s="11" t="str">
        <f>[12]Janeiro!$D$26</f>
        <v>*</v>
      </c>
      <c r="X16" s="11" t="str">
        <f>[12]Janeiro!$D$27</f>
        <v>*</v>
      </c>
      <c r="Y16" s="11" t="str">
        <f>[12]Janeiro!$D$28</f>
        <v>*</v>
      </c>
      <c r="Z16" s="11" t="str">
        <f>[12]Janeiro!$D$29</f>
        <v>*</v>
      </c>
      <c r="AA16" s="11" t="str">
        <f>[12]Janeiro!$D$30</f>
        <v>*</v>
      </c>
      <c r="AB16" s="11" t="str">
        <f>[12]Janeiro!$D$31</f>
        <v>*</v>
      </c>
      <c r="AC16" s="11" t="str">
        <f>[12]Janeiro!$D$32</f>
        <v>*</v>
      </c>
      <c r="AD16" s="11" t="str">
        <f>[12]Janeiro!$D$33</f>
        <v>*</v>
      </c>
      <c r="AE16" s="11" t="str">
        <f>[12]Janeiro!$D$34</f>
        <v>*</v>
      </c>
      <c r="AF16" s="11" t="str">
        <f>[12]Janeiro!$D$35</f>
        <v>*</v>
      </c>
      <c r="AG16" s="14" t="s">
        <v>225</v>
      </c>
      <c r="AH16" s="113" t="s">
        <v>225</v>
      </c>
      <c r="AJ16" s="12" t="s">
        <v>46</v>
      </c>
    </row>
    <row r="17" spans="1:39" x14ac:dyDescent="0.2">
      <c r="A17" s="58" t="s">
        <v>2</v>
      </c>
      <c r="B17" s="11">
        <f>[13]Janeiro!$D$5</f>
        <v>19.3</v>
      </c>
      <c r="C17" s="11">
        <f>[13]Janeiro!$D$6</f>
        <v>21.7</v>
      </c>
      <c r="D17" s="11">
        <f>[13]Janeiro!$D$7</f>
        <v>21.6</v>
      </c>
      <c r="E17" s="11">
        <f>[13]Janeiro!$D$8</f>
        <v>20.399999999999999</v>
      </c>
      <c r="F17" s="11">
        <f>[13]Janeiro!$D$9</f>
        <v>20.2</v>
      </c>
      <c r="G17" s="11">
        <f>[13]Janeiro!$D$10</f>
        <v>21.6</v>
      </c>
      <c r="H17" s="11">
        <f>[13]Janeiro!$D$11</f>
        <v>21.5</v>
      </c>
      <c r="I17" s="11">
        <f>[13]Janeiro!$D$12</f>
        <v>21.9</v>
      </c>
      <c r="J17" s="11">
        <f>[13]Janeiro!$D$13</f>
        <v>22</v>
      </c>
      <c r="K17" s="11">
        <f>[13]Janeiro!$D$14</f>
        <v>23</v>
      </c>
      <c r="L17" s="11">
        <f>[13]Janeiro!$D$15</f>
        <v>23.3</v>
      </c>
      <c r="M17" s="11">
        <f>[13]Janeiro!$D$16</f>
        <v>22.8</v>
      </c>
      <c r="N17" s="11">
        <f>[13]Janeiro!$D$17</f>
        <v>21.6</v>
      </c>
      <c r="O17" s="11">
        <f>[13]Janeiro!$D$18</f>
        <v>22.2</v>
      </c>
      <c r="P17" s="11">
        <f>[13]Janeiro!$D$19</f>
        <v>23.5</v>
      </c>
      <c r="Q17" s="11">
        <f>[13]Janeiro!$D$20</f>
        <v>22.7</v>
      </c>
      <c r="R17" s="11">
        <f>[13]Janeiro!$D$21</f>
        <v>22.6</v>
      </c>
      <c r="S17" s="11">
        <f>[13]Janeiro!$D$22</f>
        <v>22.2</v>
      </c>
      <c r="T17" s="11">
        <f>[13]Janeiro!$D$23</f>
        <v>22.7</v>
      </c>
      <c r="U17" s="11">
        <f>[13]Janeiro!$D$24</f>
        <v>22.6</v>
      </c>
      <c r="V17" s="11">
        <f>[13]Janeiro!$D$25</f>
        <v>23.8</v>
      </c>
      <c r="W17" s="11">
        <f>[13]Janeiro!$D$26</f>
        <v>20.2</v>
      </c>
      <c r="X17" s="11">
        <f>[13]Janeiro!$D$27</f>
        <v>21.6</v>
      </c>
      <c r="Y17" s="11">
        <f>[13]Janeiro!$D$28</f>
        <v>20.6</v>
      </c>
      <c r="Z17" s="11">
        <f>[13]Janeiro!$D$29</f>
        <v>20.3</v>
      </c>
      <c r="AA17" s="11">
        <f>[13]Janeiro!$D$30</f>
        <v>20.2</v>
      </c>
      <c r="AB17" s="11">
        <f>[13]Janeiro!$D$31</f>
        <v>22.1</v>
      </c>
      <c r="AC17" s="11">
        <f>[13]Janeiro!$D$32</f>
        <v>22</v>
      </c>
      <c r="AD17" s="11">
        <f>[13]Janeiro!$D$33</f>
        <v>23.3</v>
      </c>
      <c r="AE17" s="11">
        <f>[13]Janeiro!$D$34</f>
        <v>21.1</v>
      </c>
      <c r="AF17" s="11">
        <f>[13]Janeiro!$D$35</f>
        <v>21.1</v>
      </c>
      <c r="AG17" s="15">
        <f t="shared" ref="AG17:AG23" si="13">MIN(B17:AF17)</f>
        <v>19.3</v>
      </c>
      <c r="AH17" s="94">
        <f t="shared" ref="AH17:AH22" si="14">AVERAGE(B17:AF17)</f>
        <v>21.796774193548387</v>
      </c>
      <c r="AJ17" s="12" t="s">
        <v>46</v>
      </c>
    </row>
    <row r="18" spans="1:39" x14ac:dyDescent="0.2">
      <c r="A18" s="58" t="s">
        <v>3</v>
      </c>
      <c r="B18" s="11">
        <f>[14]Janeiro!$D$5</f>
        <v>21.8</v>
      </c>
      <c r="C18" s="11">
        <f>[14]Janeiro!$D$6</f>
        <v>22.3</v>
      </c>
      <c r="D18" s="11">
        <f>[14]Janeiro!$D$7</f>
        <v>21.5</v>
      </c>
      <c r="E18" s="11">
        <f>[14]Janeiro!$D$8</f>
        <v>21.2</v>
      </c>
      <c r="F18" s="11">
        <f>[14]Janeiro!$D$9</f>
        <v>21</v>
      </c>
      <c r="G18" s="11">
        <f>[14]Janeiro!$D$10</f>
        <v>21.3</v>
      </c>
      <c r="H18" s="11">
        <f>[14]Janeiro!$D$11</f>
        <v>21.5</v>
      </c>
      <c r="I18" s="11">
        <f>[14]Janeiro!$D$12</f>
        <v>22.2</v>
      </c>
      <c r="J18" s="11">
        <f>[14]Janeiro!$D$13</f>
        <v>22.4</v>
      </c>
      <c r="K18" s="11">
        <f>[14]Janeiro!$D$14</f>
        <v>22.8</v>
      </c>
      <c r="L18" s="11">
        <f>[14]Janeiro!$D$15</f>
        <v>22.7</v>
      </c>
      <c r="M18" s="11">
        <f>[14]Janeiro!$D$16</f>
        <v>23</v>
      </c>
      <c r="N18" s="11">
        <f>[14]Janeiro!$D$17</f>
        <v>22.3</v>
      </c>
      <c r="O18" s="11">
        <f>[14]Janeiro!$D$18</f>
        <v>21.8</v>
      </c>
      <c r="P18" s="11">
        <f>[14]Janeiro!$D$19</f>
        <v>22.3</v>
      </c>
      <c r="Q18" s="11">
        <f>[14]Janeiro!$D$20</f>
        <v>23.1</v>
      </c>
      <c r="R18" s="11">
        <f>[14]Janeiro!$D$21</f>
        <v>22.7</v>
      </c>
      <c r="S18" s="11">
        <f>[14]Janeiro!$D$22</f>
        <v>22.5</v>
      </c>
      <c r="T18" s="11">
        <f>[14]Janeiro!$D$23</f>
        <v>22.8</v>
      </c>
      <c r="U18" s="11">
        <f>[14]Janeiro!$D$24</f>
        <v>22.4</v>
      </c>
      <c r="V18" s="11">
        <f>[14]Janeiro!$D$25</f>
        <v>22</v>
      </c>
      <c r="W18" s="11">
        <f>[14]Janeiro!$D$26</f>
        <v>21.6</v>
      </c>
      <c r="X18" s="11">
        <f>[14]Janeiro!$D$27</f>
        <v>22.3</v>
      </c>
      <c r="Y18" s="11" t="str">
        <f>[14]Janeiro!$D$28</f>
        <v>*</v>
      </c>
      <c r="Z18" s="11">
        <f>[14]Janeiro!$D$29</f>
        <v>27</v>
      </c>
      <c r="AA18" s="11">
        <f>[14]Janeiro!$D$30</f>
        <v>19.8</v>
      </c>
      <c r="AB18" s="11">
        <f>[14]Janeiro!$D$31</f>
        <v>18.5</v>
      </c>
      <c r="AC18" s="11">
        <f>[14]Janeiro!$D$32</f>
        <v>22.8</v>
      </c>
      <c r="AD18" s="11" t="str">
        <f>[14]Janeiro!$D$33</f>
        <v>*</v>
      </c>
      <c r="AE18" s="11">
        <f>[14]Janeiro!$D$34</f>
        <v>21.6</v>
      </c>
      <c r="AF18" s="11">
        <f>[14]Janeiro!$D$35</f>
        <v>21.5</v>
      </c>
      <c r="AG18" s="15">
        <f t="shared" si="13"/>
        <v>18.5</v>
      </c>
      <c r="AH18" s="94">
        <f>AVERAGE(B18:AF18)</f>
        <v>22.093103448275858</v>
      </c>
      <c r="AI18" s="12" t="s">
        <v>46</v>
      </c>
      <c r="AJ18" s="12" t="s">
        <v>46</v>
      </c>
    </row>
    <row r="19" spans="1:39" x14ac:dyDescent="0.2">
      <c r="A19" s="58" t="s">
        <v>4</v>
      </c>
      <c r="B19" s="11">
        <f>[15]Janeiro!$D$5</f>
        <v>20.100000000000001</v>
      </c>
      <c r="C19" s="11">
        <f>[15]Janeiro!$D$6</f>
        <v>20.399999999999999</v>
      </c>
      <c r="D19" s="11">
        <f>[15]Janeiro!$D$7</f>
        <v>20.3</v>
      </c>
      <c r="E19" s="11">
        <f>[15]Janeiro!$D$8</f>
        <v>20.2</v>
      </c>
      <c r="F19" s="11">
        <f>[15]Janeiro!$D$9</f>
        <v>20.100000000000001</v>
      </c>
      <c r="G19" s="11">
        <f>[15]Janeiro!$D$10</f>
        <v>20.7</v>
      </c>
      <c r="H19" s="11">
        <f>[15]Janeiro!$D$11</f>
        <v>20.6</v>
      </c>
      <c r="I19" s="11">
        <f>[15]Janeiro!$D$12</f>
        <v>20.8</v>
      </c>
      <c r="J19" s="11">
        <f>[15]Janeiro!$D$13</f>
        <v>20.9</v>
      </c>
      <c r="K19" s="11">
        <f>[15]Janeiro!$D$14</f>
        <v>20.6</v>
      </c>
      <c r="L19" s="11">
        <f>[15]Janeiro!$D$15</f>
        <v>21.2</v>
      </c>
      <c r="M19" s="11">
        <f>[15]Janeiro!$D$16</f>
        <v>20.7</v>
      </c>
      <c r="N19" s="11">
        <f>[15]Janeiro!$D$17</f>
        <v>18.5</v>
      </c>
      <c r="O19" s="11">
        <f>[15]Janeiro!$D$18</f>
        <v>19.600000000000001</v>
      </c>
      <c r="P19" s="11">
        <f>[15]Janeiro!$D$19</f>
        <v>21.1</v>
      </c>
      <c r="Q19" s="11">
        <f>[15]Janeiro!$D$20</f>
        <v>22.7</v>
      </c>
      <c r="R19" s="11">
        <f>[15]Janeiro!$D$21</f>
        <v>21.2</v>
      </c>
      <c r="S19" s="11">
        <f>[15]Janeiro!$D$22</f>
        <v>20.8</v>
      </c>
      <c r="T19" s="11">
        <f>[15]Janeiro!$D$23</f>
        <v>21.2</v>
      </c>
      <c r="U19" s="11">
        <f>[15]Janeiro!$D$24</f>
        <v>21.2</v>
      </c>
      <c r="V19" s="11">
        <f>[15]Janeiro!$D$25</f>
        <v>21.4</v>
      </c>
      <c r="W19" s="11">
        <f>[15]Janeiro!$D$26</f>
        <v>19.5</v>
      </c>
      <c r="X19" s="11">
        <f>[15]Janeiro!$D$27</f>
        <v>20.399999999999999</v>
      </c>
      <c r="Y19" s="11">
        <f>[15]Janeiro!$D$28</f>
        <v>20.9</v>
      </c>
      <c r="Z19" s="11">
        <f>[15]Janeiro!$D$29</f>
        <v>19</v>
      </c>
      <c r="AA19" s="11">
        <f>[15]Janeiro!$D$30</f>
        <v>20</v>
      </c>
      <c r="AB19" s="11">
        <f>[15]Janeiro!$D$31</f>
        <v>20.2</v>
      </c>
      <c r="AC19" s="11">
        <f>[15]Janeiro!$D$32</f>
        <v>20.5</v>
      </c>
      <c r="AD19" s="11">
        <f>[15]Janeiro!$D$33</f>
        <v>20.7</v>
      </c>
      <c r="AE19" s="11">
        <f>[15]Janeiro!$D$34</f>
        <v>20.9</v>
      </c>
      <c r="AF19" s="11">
        <f>[15]Janeiro!$D$35</f>
        <v>20.7</v>
      </c>
      <c r="AG19" s="15">
        <f t="shared" si="13"/>
        <v>18.5</v>
      </c>
      <c r="AH19" s="94">
        <f t="shared" si="14"/>
        <v>20.551612903225806</v>
      </c>
    </row>
    <row r="20" spans="1:39" x14ac:dyDescent="0.2">
      <c r="A20" s="58" t="s">
        <v>5</v>
      </c>
      <c r="B20" s="11">
        <f>[16]Janeiro!$D$5</f>
        <v>23.6</v>
      </c>
      <c r="C20" s="11">
        <f>[16]Janeiro!$D$6</f>
        <v>24.3</v>
      </c>
      <c r="D20" s="11">
        <f>[16]Janeiro!$D$7</f>
        <v>24.5</v>
      </c>
      <c r="E20" s="11">
        <f>[16]Janeiro!$D$8</f>
        <v>22.6</v>
      </c>
      <c r="F20" s="11">
        <f>[16]Janeiro!$D$9</f>
        <v>22.6</v>
      </c>
      <c r="G20" s="11">
        <f>[16]Janeiro!$D$10</f>
        <v>25.2</v>
      </c>
      <c r="H20" s="11">
        <f>[16]Janeiro!$D$11</f>
        <v>23</v>
      </c>
      <c r="I20" s="11">
        <f>[16]Janeiro!$D$12</f>
        <v>22.7</v>
      </c>
      <c r="J20" s="11">
        <f>[16]Janeiro!$D$13</f>
        <v>25.3</v>
      </c>
      <c r="K20" s="11">
        <f>[16]Janeiro!$D$14</f>
        <v>25.6</v>
      </c>
      <c r="L20" s="11">
        <f>[16]Janeiro!$D$15</f>
        <v>27.1</v>
      </c>
      <c r="M20" s="11">
        <f>[16]Janeiro!$D$16</f>
        <v>26.8</v>
      </c>
      <c r="N20" s="11">
        <f>[16]Janeiro!$D$17</f>
        <v>25.2</v>
      </c>
      <c r="O20" s="11">
        <f>[16]Janeiro!$D$18</f>
        <v>25.1</v>
      </c>
      <c r="P20" s="11">
        <f>[16]Janeiro!$D$19</f>
        <v>26.4</v>
      </c>
      <c r="Q20" s="11">
        <f>[16]Janeiro!$D$20</f>
        <v>27.8</v>
      </c>
      <c r="R20" s="11">
        <f>[16]Janeiro!$D$21</f>
        <v>24.6</v>
      </c>
      <c r="S20" s="11">
        <f>[16]Janeiro!$D$22</f>
        <v>24.1</v>
      </c>
      <c r="T20" s="11">
        <f>[16]Janeiro!$D$23</f>
        <v>24.3</v>
      </c>
      <c r="U20" s="11">
        <f>[16]Janeiro!$D$24</f>
        <v>26.7</v>
      </c>
      <c r="V20" s="11">
        <f>[16]Janeiro!$D$25</f>
        <v>27.5</v>
      </c>
      <c r="W20" s="11">
        <f>[16]Janeiro!$D$26</f>
        <v>25.5</v>
      </c>
      <c r="X20" s="11">
        <f>[16]Janeiro!$D$27</f>
        <v>25.8</v>
      </c>
      <c r="Y20" s="11">
        <f>[16]Janeiro!$D$28</f>
        <v>24.1</v>
      </c>
      <c r="Z20" s="11">
        <f>[16]Janeiro!$D$29</f>
        <v>23.8</v>
      </c>
      <c r="AA20" s="11">
        <f>[16]Janeiro!$D$30</f>
        <v>24.4</v>
      </c>
      <c r="AB20" s="11">
        <f>[16]Janeiro!$D$31</f>
        <v>26.7</v>
      </c>
      <c r="AC20" s="11">
        <f>[16]Janeiro!$D$32</f>
        <v>23.4</v>
      </c>
      <c r="AD20" s="11">
        <f>[16]Janeiro!$D$33</f>
        <v>25.8</v>
      </c>
      <c r="AE20" s="11">
        <f>[16]Janeiro!$D$34</f>
        <v>25</v>
      </c>
      <c r="AF20" s="11">
        <f>[16]Janeiro!$D$35</f>
        <v>22.9</v>
      </c>
      <c r="AG20" s="15">
        <f t="shared" si="13"/>
        <v>22.6</v>
      </c>
      <c r="AH20" s="94">
        <f>AVERAGE(B20:AF20)</f>
        <v>24.916129032258059</v>
      </c>
      <c r="AI20" s="12" t="s">
        <v>46</v>
      </c>
      <c r="AL20" t="s">
        <v>46</v>
      </c>
    </row>
    <row r="21" spans="1:39" x14ac:dyDescent="0.2">
      <c r="A21" s="58" t="s">
        <v>42</v>
      </c>
      <c r="B21" s="11">
        <f>[17]Janeiro!$D$5</f>
        <v>20.100000000000001</v>
      </c>
      <c r="C21" s="11">
        <f>[17]Janeiro!$D$6</f>
        <v>21.3</v>
      </c>
      <c r="D21" s="11">
        <f>[17]Janeiro!$D$7</f>
        <v>19.2</v>
      </c>
      <c r="E21" s="11">
        <f>[17]Janeiro!$D$8</f>
        <v>20.2</v>
      </c>
      <c r="F21" s="11">
        <f>[17]Janeiro!$D$9</f>
        <v>20.7</v>
      </c>
      <c r="G21" s="11">
        <f>[17]Janeiro!$D$10</f>
        <v>21.1</v>
      </c>
      <c r="H21" s="11">
        <f>[17]Janeiro!$D$11</f>
        <v>20.5</v>
      </c>
      <c r="I21" s="11">
        <f>[17]Janeiro!$D$12</f>
        <v>21.4</v>
      </c>
      <c r="J21" s="11">
        <f>[17]Janeiro!$D$13</f>
        <v>20.7</v>
      </c>
      <c r="K21" s="11">
        <f>[17]Janeiro!$D$14</f>
        <v>19.600000000000001</v>
      </c>
      <c r="L21" s="11">
        <f>[17]Janeiro!$D$15</f>
        <v>20.9</v>
      </c>
      <c r="M21" s="11">
        <f>[17]Janeiro!$D$16</f>
        <v>20.9</v>
      </c>
      <c r="N21" s="11">
        <f>[17]Janeiro!$D$17</f>
        <v>20.2</v>
      </c>
      <c r="O21" s="11">
        <f>[17]Janeiro!$D$18</f>
        <v>19.2</v>
      </c>
      <c r="P21" s="11">
        <f>[17]Janeiro!$D$19</f>
        <v>20.9</v>
      </c>
      <c r="Q21" s="11">
        <f>[17]Janeiro!$D$20</f>
        <v>21</v>
      </c>
      <c r="R21" s="11">
        <f>[17]Janeiro!$D$21</f>
        <v>20.9</v>
      </c>
      <c r="S21" s="11">
        <f>[17]Janeiro!$D$22</f>
        <v>21.3</v>
      </c>
      <c r="T21" s="11">
        <f>[17]Janeiro!$D$23</f>
        <v>21.4</v>
      </c>
      <c r="U21" s="11">
        <f>[17]Janeiro!$D$24</f>
        <v>20.7</v>
      </c>
      <c r="V21" s="11">
        <f>[17]Janeiro!$D$25</f>
        <v>22</v>
      </c>
      <c r="W21" s="11">
        <f>[17]Janeiro!$D$26</f>
        <v>21</v>
      </c>
      <c r="X21" s="11">
        <f>[17]Janeiro!$D$27</f>
        <v>20.5</v>
      </c>
      <c r="Y21" s="11">
        <f>[17]Janeiro!$D$28</f>
        <v>21.6</v>
      </c>
      <c r="Z21" s="11">
        <f>[17]Janeiro!$D$29</f>
        <v>20.9</v>
      </c>
      <c r="AA21" s="11">
        <f>[17]Janeiro!$D$30</f>
        <v>20.2</v>
      </c>
      <c r="AB21" s="11">
        <f>[17]Janeiro!$D$31</f>
        <v>20.100000000000001</v>
      </c>
      <c r="AC21" s="11">
        <f>[17]Janeiro!$D$32</f>
        <v>20</v>
      </c>
      <c r="AD21" s="11">
        <f>[17]Janeiro!$D$33</f>
        <v>20.6</v>
      </c>
      <c r="AE21" s="11">
        <f>[17]Janeiro!$D$34</f>
        <v>21</v>
      </c>
      <c r="AF21" s="11">
        <f>[17]Janeiro!$D$35</f>
        <v>20.7</v>
      </c>
      <c r="AG21" s="15">
        <f>MIN(B21:AF21)</f>
        <v>19.2</v>
      </c>
      <c r="AH21" s="94">
        <f>AVERAGE(B21:AF21)</f>
        <v>20.670967741935485</v>
      </c>
      <c r="AJ21" t="s">
        <v>46</v>
      </c>
    </row>
    <row r="22" spans="1:39" x14ac:dyDescent="0.2">
      <c r="A22" s="58" t="s">
        <v>6</v>
      </c>
      <c r="B22" s="11">
        <f>[18]Janeiro!$D$5</f>
        <v>21.2</v>
      </c>
      <c r="C22" s="11">
        <f>[18]Janeiro!$D$6</f>
        <v>24.7</v>
      </c>
      <c r="D22" s="11">
        <f>[18]Janeiro!$D$7</f>
        <v>22.9</v>
      </c>
      <c r="E22" s="11">
        <f>[18]Janeiro!$D$8</f>
        <v>21.6</v>
      </c>
      <c r="F22" s="11">
        <f>[18]Janeiro!$D$9</f>
        <v>22.1</v>
      </c>
      <c r="G22" s="11">
        <f>[18]Janeiro!$D$10</f>
        <v>23.7</v>
      </c>
      <c r="H22" s="11">
        <f>[18]Janeiro!$D$11</f>
        <v>22.2</v>
      </c>
      <c r="I22" s="11">
        <f>[18]Janeiro!$D$12</f>
        <v>23.3</v>
      </c>
      <c r="J22" s="11">
        <f>[18]Janeiro!$D$13</f>
        <v>23.2</v>
      </c>
      <c r="K22" s="11">
        <f>[18]Janeiro!$D$14</f>
        <v>23.6</v>
      </c>
      <c r="L22" s="11">
        <f>[18]Janeiro!$D$15</f>
        <v>24.8</v>
      </c>
      <c r="M22" s="11">
        <f>[18]Janeiro!$D$16</f>
        <v>23.7</v>
      </c>
      <c r="N22" s="11">
        <f>[18]Janeiro!$D$17</f>
        <v>21.8</v>
      </c>
      <c r="O22" s="11">
        <f>[18]Janeiro!$D$18</f>
        <v>21.3</v>
      </c>
      <c r="P22" s="11">
        <f>[18]Janeiro!$D$19</f>
        <v>24</v>
      </c>
      <c r="Q22" s="11">
        <f>[18]Janeiro!$D$20</f>
        <v>24.4</v>
      </c>
      <c r="R22" s="11">
        <f>[18]Janeiro!$D$21</f>
        <v>22.6</v>
      </c>
      <c r="S22" s="11">
        <f>[18]Janeiro!$D$22</f>
        <v>24.3</v>
      </c>
      <c r="T22" s="11">
        <f>[18]Janeiro!$D$23</f>
        <v>23.1</v>
      </c>
      <c r="U22" s="11">
        <f>[18]Janeiro!$D$24</f>
        <v>23.9</v>
      </c>
      <c r="V22" s="11">
        <f>[18]Janeiro!$D$25</f>
        <v>23.7</v>
      </c>
      <c r="W22" s="11">
        <f>[18]Janeiro!$D$26</f>
        <v>22.6</v>
      </c>
      <c r="X22" s="11">
        <f>[18]Janeiro!$D$27</f>
        <v>21.8</v>
      </c>
      <c r="Y22" s="11">
        <f>[18]Janeiro!$D$28</f>
        <v>24.1</v>
      </c>
      <c r="Z22" s="11">
        <f>[18]Janeiro!$D$29</f>
        <v>23.3</v>
      </c>
      <c r="AA22" s="11">
        <f>[18]Janeiro!$D$30</f>
        <v>22.5</v>
      </c>
      <c r="AB22" s="11">
        <f>[18]Janeiro!$D$31</f>
        <v>23</v>
      </c>
      <c r="AC22" s="11">
        <f>[18]Janeiro!$D$32</f>
        <v>22.7</v>
      </c>
      <c r="AD22" s="11">
        <f>[18]Janeiro!$D$33</f>
        <v>23.7</v>
      </c>
      <c r="AE22" s="11">
        <f>[18]Janeiro!$D$34</f>
        <v>22.8</v>
      </c>
      <c r="AF22" s="11">
        <f>[18]Janeiro!$D$35</f>
        <v>23.1</v>
      </c>
      <c r="AG22" s="15">
        <f t="shared" si="13"/>
        <v>21.2</v>
      </c>
      <c r="AH22" s="94">
        <f t="shared" si="14"/>
        <v>23.087096774193551</v>
      </c>
      <c r="AJ22" t="s">
        <v>46</v>
      </c>
      <c r="AL22" t="s">
        <v>46</v>
      </c>
    </row>
    <row r="23" spans="1:39" x14ac:dyDescent="0.2">
      <c r="A23" s="58" t="s">
        <v>7</v>
      </c>
      <c r="B23" s="11">
        <f>[19]Janeiro!$D$5</f>
        <v>21.6</v>
      </c>
      <c r="C23" s="11">
        <f>[19]Janeiro!$D$6</f>
        <v>20.6</v>
      </c>
      <c r="D23" s="11">
        <f>[19]Janeiro!$D$7</f>
        <v>20.6</v>
      </c>
      <c r="E23" s="11">
        <f>[19]Janeiro!$D$8</f>
        <v>21.8</v>
      </c>
      <c r="F23" s="11">
        <f>[19]Janeiro!$D$9</f>
        <v>20.100000000000001</v>
      </c>
      <c r="G23" s="11">
        <f>[19]Janeiro!$D$10</f>
        <v>20.5</v>
      </c>
      <c r="H23" s="11">
        <f>[19]Janeiro!$D$11</f>
        <v>20.6</v>
      </c>
      <c r="I23" s="11">
        <f>[19]Janeiro!$D$12</f>
        <v>20.3</v>
      </c>
      <c r="J23" s="11">
        <f>[19]Janeiro!$D$13</f>
        <v>22.8</v>
      </c>
      <c r="K23" s="11">
        <f>[19]Janeiro!$D$14</f>
        <v>22.6</v>
      </c>
      <c r="L23" s="11">
        <f>[19]Janeiro!$D$15</f>
        <v>23.1</v>
      </c>
      <c r="M23" s="11">
        <f>[19]Janeiro!$D$16</f>
        <v>22.8</v>
      </c>
      <c r="N23" s="11">
        <f>[19]Janeiro!$D$17</f>
        <v>22</v>
      </c>
      <c r="O23" s="11">
        <f>[19]Janeiro!$D$18</f>
        <v>22.2</v>
      </c>
      <c r="P23" s="11">
        <f>[19]Janeiro!$D$19</f>
        <v>22.8</v>
      </c>
      <c r="Q23" s="11">
        <f>[19]Janeiro!$D$20</f>
        <v>24</v>
      </c>
      <c r="R23" s="11">
        <f>[19]Janeiro!$D$21</f>
        <v>22.4</v>
      </c>
      <c r="S23" s="11">
        <f>[19]Janeiro!$D$22</f>
        <v>22.1</v>
      </c>
      <c r="T23" s="11">
        <f>[19]Janeiro!$D$23</f>
        <v>22.4</v>
      </c>
      <c r="U23" s="11">
        <f>[19]Janeiro!$D$24</f>
        <v>22.7</v>
      </c>
      <c r="V23" s="11">
        <f>[19]Janeiro!$D$25</f>
        <v>22.9</v>
      </c>
      <c r="W23" s="11">
        <f>[19]Janeiro!$D$26</f>
        <v>22</v>
      </c>
      <c r="X23" s="11">
        <f>[19]Janeiro!$D$27</f>
        <v>21.5</v>
      </c>
      <c r="Y23" s="11">
        <f>[19]Janeiro!$D$28</f>
        <v>20.2</v>
      </c>
      <c r="Z23" s="11">
        <f>[19]Janeiro!$D$29</f>
        <v>19.100000000000001</v>
      </c>
      <c r="AA23" s="11">
        <f>[19]Janeiro!$D$30</f>
        <v>20.3</v>
      </c>
      <c r="AB23" s="11">
        <f>[19]Janeiro!$D$31</f>
        <v>22.5</v>
      </c>
      <c r="AC23" s="11">
        <f>[19]Janeiro!$D$32</f>
        <v>22.9</v>
      </c>
      <c r="AD23" s="11">
        <f>[19]Janeiro!$D$33</f>
        <v>22.2</v>
      </c>
      <c r="AE23" s="11">
        <f>[19]Janeiro!$D$34</f>
        <v>20.5</v>
      </c>
      <c r="AF23" s="11">
        <f>[19]Janeiro!$D$35</f>
        <v>19.8</v>
      </c>
      <c r="AG23" s="15">
        <f t="shared" si="13"/>
        <v>19.100000000000001</v>
      </c>
      <c r="AH23" s="94">
        <f>AVERAGE(B23:AF23)</f>
        <v>21.674193548387095</v>
      </c>
      <c r="AJ23" t="s">
        <v>46</v>
      </c>
      <c r="AK23" t="s">
        <v>46</v>
      </c>
      <c r="AL23" t="s">
        <v>46</v>
      </c>
    </row>
    <row r="24" spans="1:39" x14ac:dyDescent="0.2">
      <c r="A24" s="58" t="s">
        <v>168</v>
      </c>
      <c r="B24" s="11" t="str">
        <f>[20]Janeiro!$D$5</f>
        <v>*</v>
      </c>
      <c r="C24" s="11" t="str">
        <f>[20]Janeiro!$D$6</f>
        <v>*</v>
      </c>
      <c r="D24" s="11" t="str">
        <f>[20]Janeiro!$D$7</f>
        <v>*</v>
      </c>
      <c r="E24" s="11" t="str">
        <f>[20]Janeiro!$D$8</f>
        <v>*</v>
      </c>
      <c r="F24" s="11" t="str">
        <f>[20]Janeiro!$D$9</f>
        <v>*</v>
      </c>
      <c r="G24" s="11" t="str">
        <f>[20]Janeiro!$D$10</f>
        <v>*</v>
      </c>
      <c r="H24" s="11" t="str">
        <f>[20]Janeiro!$D$11</f>
        <v>*</v>
      </c>
      <c r="I24" s="11" t="str">
        <f>[20]Janeiro!$D$12</f>
        <v>*</v>
      </c>
      <c r="J24" s="11" t="str">
        <f>[20]Janeiro!$D$13</f>
        <v>*</v>
      </c>
      <c r="K24" s="11" t="str">
        <f>[20]Janeiro!$D$14</f>
        <v>*</v>
      </c>
      <c r="L24" s="11" t="str">
        <f>[20]Janeiro!$D$15</f>
        <v>*</v>
      </c>
      <c r="M24" s="11" t="str">
        <f>[20]Janeiro!$D$16</f>
        <v>*</v>
      </c>
      <c r="N24" s="11" t="str">
        <f>[20]Janeiro!$D$17</f>
        <v>*</v>
      </c>
      <c r="O24" s="11" t="str">
        <f>[20]Janeiro!$D$18</f>
        <v>*</v>
      </c>
      <c r="P24" s="11" t="str">
        <f>[20]Janeiro!$D$19</f>
        <v>*</v>
      </c>
      <c r="Q24" s="11" t="str">
        <f>[20]Janeiro!$D$20</f>
        <v>*</v>
      </c>
      <c r="R24" s="11" t="str">
        <f>[20]Janeiro!$D$21</f>
        <v>*</v>
      </c>
      <c r="S24" s="11" t="str">
        <f>[20]Janeiro!$D$22</f>
        <v>*</v>
      </c>
      <c r="T24" s="11" t="str">
        <f>[20]Janeiro!$D$23</f>
        <v>*</v>
      </c>
      <c r="U24" s="11" t="str">
        <f>[20]Janeiro!$D$24</f>
        <v>*</v>
      </c>
      <c r="V24" s="11" t="str">
        <f>[20]Janeiro!$D$25</f>
        <v>*</v>
      </c>
      <c r="W24" s="11" t="str">
        <f>[20]Janeiro!$D$26</f>
        <v>*</v>
      </c>
      <c r="X24" s="11" t="str">
        <f>[20]Janeiro!$D$27</f>
        <v>*</v>
      </c>
      <c r="Y24" s="11" t="str">
        <f>[20]Janeiro!$D$28</f>
        <v>*</v>
      </c>
      <c r="Z24" s="11" t="str">
        <f>[20]Janeiro!$D$29</f>
        <v>*</v>
      </c>
      <c r="AA24" s="11" t="str">
        <f>[20]Janeiro!$D$30</f>
        <v>*</v>
      </c>
      <c r="AB24" s="11" t="str">
        <f>[20]Janeiro!$D$31</f>
        <v>*</v>
      </c>
      <c r="AC24" s="11" t="str">
        <f>[20]Janeiro!$D$32</f>
        <v>*</v>
      </c>
      <c r="AD24" s="11" t="str">
        <f>[20]Janeiro!$D$33</f>
        <v>*</v>
      </c>
      <c r="AE24" s="11" t="str">
        <f>[20]Janeiro!$D$34</f>
        <v>*</v>
      </c>
      <c r="AF24" s="11" t="str">
        <f>[20]Janeiro!$D$35</f>
        <v>*</v>
      </c>
      <c r="AG24" s="15" t="s">
        <v>225</v>
      </c>
      <c r="AH24" s="94" t="s">
        <v>225</v>
      </c>
      <c r="AJ24" t="s">
        <v>46</v>
      </c>
      <c r="AM24" t="s">
        <v>46</v>
      </c>
    </row>
    <row r="25" spans="1:39" x14ac:dyDescent="0.2">
      <c r="A25" s="58" t="s">
        <v>169</v>
      </c>
      <c r="B25" s="11">
        <f>[21]Janeiro!$D$5</f>
        <v>23.1</v>
      </c>
      <c r="C25" s="11">
        <f>[21]Janeiro!$D$6</f>
        <v>23.1</v>
      </c>
      <c r="D25" s="11">
        <f>[21]Janeiro!$D$7</f>
        <v>21.4</v>
      </c>
      <c r="E25" s="11">
        <f>[21]Janeiro!$D$8</f>
        <v>22.1</v>
      </c>
      <c r="F25" s="11">
        <f>[21]Janeiro!$D$9</f>
        <v>20.8</v>
      </c>
      <c r="G25" s="11">
        <f>[21]Janeiro!$D$10</f>
        <v>21.9</v>
      </c>
      <c r="H25" s="11">
        <f>[21]Janeiro!$D$11</f>
        <v>21.3</v>
      </c>
      <c r="I25" s="11">
        <f>[21]Janeiro!$D$12</f>
        <v>20.3</v>
      </c>
      <c r="J25" s="11">
        <f>[21]Janeiro!$D$13</f>
        <v>23.3</v>
      </c>
      <c r="K25" s="11">
        <f>[21]Janeiro!$D$14</f>
        <v>24.1</v>
      </c>
      <c r="L25" s="11">
        <f>[21]Janeiro!$D$15</f>
        <v>23.3</v>
      </c>
      <c r="M25" s="11">
        <f>[21]Janeiro!$D$16</f>
        <v>22.8</v>
      </c>
      <c r="N25" s="11">
        <f>[21]Janeiro!$D$17</f>
        <v>23.4</v>
      </c>
      <c r="O25" s="11">
        <f>[21]Janeiro!$D$18</f>
        <v>22.2</v>
      </c>
      <c r="P25" s="11">
        <f>[21]Janeiro!$D$19</f>
        <v>23.2</v>
      </c>
      <c r="Q25" s="11">
        <f>[21]Janeiro!$D$20</f>
        <v>23.4</v>
      </c>
      <c r="R25" s="11">
        <f>[21]Janeiro!$D$21</f>
        <v>22.5</v>
      </c>
      <c r="S25" s="11">
        <f>[21]Janeiro!$D$22</f>
        <v>22</v>
      </c>
      <c r="T25" s="11">
        <f>[21]Janeiro!$D$23</f>
        <v>21.2</v>
      </c>
      <c r="U25" s="11">
        <f>[21]Janeiro!$D$24</f>
        <v>20.3</v>
      </c>
      <c r="V25" s="11">
        <f>[21]Janeiro!$D$25</f>
        <v>20.6</v>
      </c>
      <c r="W25" s="11">
        <f>[21]Janeiro!$D$26</f>
        <v>23</v>
      </c>
      <c r="X25" s="11">
        <f>[21]Janeiro!$D$27</f>
        <v>21</v>
      </c>
      <c r="Y25" s="11">
        <f>[21]Janeiro!$D$28</f>
        <v>20.8</v>
      </c>
      <c r="Z25" s="11">
        <f>[21]Janeiro!$D$29</f>
        <v>18.3</v>
      </c>
      <c r="AA25" s="11">
        <f>[21]Janeiro!$D$30</f>
        <v>18.399999999999999</v>
      </c>
      <c r="AB25" s="11">
        <f>[21]Janeiro!$D$31</f>
        <v>19.8</v>
      </c>
      <c r="AC25" s="11">
        <f>[21]Janeiro!$D$32</f>
        <v>21.6</v>
      </c>
      <c r="AD25" s="11">
        <f>[21]Janeiro!$D$33</f>
        <v>21.7</v>
      </c>
      <c r="AE25" s="11">
        <f>[21]Janeiro!$D$34</f>
        <v>21.7</v>
      </c>
      <c r="AF25" s="11">
        <f>[21]Janeiro!$D$35</f>
        <v>21</v>
      </c>
      <c r="AG25" s="15">
        <f t="shared" ref="AG25" si="15">MIN(B25:AF25)</f>
        <v>18.3</v>
      </c>
      <c r="AH25" s="94">
        <f>AVERAGE(B25:AF25)</f>
        <v>21.729032258064514</v>
      </c>
      <c r="AI25" s="12" t="s">
        <v>46</v>
      </c>
      <c r="AJ25" t="s">
        <v>46</v>
      </c>
      <c r="AL25" t="s">
        <v>46</v>
      </c>
      <c r="AM25" t="s">
        <v>46</v>
      </c>
    </row>
    <row r="26" spans="1:39" x14ac:dyDescent="0.2">
      <c r="A26" s="58" t="s">
        <v>170</v>
      </c>
      <c r="B26" s="11">
        <f>[22]Janeiro!$D$5</f>
        <v>21.3</v>
      </c>
      <c r="C26" s="11">
        <f>[22]Janeiro!$D$6</f>
        <v>21.8</v>
      </c>
      <c r="D26" s="11">
        <f>[22]Janeiro!$D$7</f>
        <v>22.1</v>
      </c>
      <c r="E26" s="11">
        <f>[22]Janeiro!$D$8</f>
        <v>22.4</v>
      </c>
      <c r="F26" s="11">
        <f>[22]Janeiro!$D$9</f>
        <v>20.6</v>
      </c>
      <c r="G26" s="11">
        <f>[22]Janeiro!$D$10</f>
        <v>21.1</v>
      </c>
      <c r="H26" s="11">
        <f>[22]Janeiro!$D$11</f>
        <v>21.2</v>
      </c>
      <c r="I26" s="11">
        <f>[22]Janeiro!$D$12</f>
        <v>21.1</v>
      </c>
      <c r="J26" s="11">
        <f>[22]Janeiro!$D$13</f>
        <v>23.5</v>
      </c>
      <c r="K26" s="11">
        <f>[22]Janeiro!$D$14</f>
        <v>23.5</v>
      </c>
      <c r="L26" s="11">
        <f>[22]Janeiro!$D$15</f>
        <v>23.8</v>
      </c>
      <c r="M26" s="11">
        <f>[22]Janeiro!$D$16</f>
        <v>23.3</v>
      </c>
      <c r="N26" s="11">
        <f>[22]Janeiro!$D$17</f>
        <v>22.9</v>
      </c>
      <c r="O26" s="11">
        <f>[22]Janeiro!$D$18</f>
        <v>23</v>
      </c>
      <c r="P26" s="11">
        <f>[22]Janeiro!$D$19</f>
        <v>23</v>
      </c>
      <c r="Q26" s="11">
        <f>[22]Janeiro!$D$20</f>
        <v>23.8</v>
      </c>
      <c r="R26" s="11">
        <f>[22]Janeiro!$D$21</f>
        <v>22.9</v>
      </c>
      <c r="S26" s="11">
        <f>[22]Janeiro!$D$22</f>
        <v>22.5</v>
      </c>
      <c r="T26" s="11">
        <f>[22]Janeiro!$D$23</f>
        <v>22.2</v>
      </c>
      <c r="U26" s="11">
        <f>[22]Janeiro!$D$24</f>
        <v>21.6</v>
      </c>
      <c r="V26" s="11">
        <f>[22]Janeiro!$D$25</f>
        <v>22.1</v>
      </c>
      <c r="W26" s="11">
        <f>[22]Janeiro!$D$26</f>
        <v>22.3</v>
      </c>
      <c r="X26" s="11">
        <f>[22]Janeiro!$D$27</f>
        <v>22.2</v>
      </c>
      <c r="Y26" s="11">
        <f>[22]Janeiro!$D$28</f>
        <v>21.4</v>
      </c>
      <c r="Z26" s="11">
        <f>[22]Janeiro!$D$29</f>
        <v>18.7</v>
      </c>
      <c r="AA26" s="11">
        <f>[22]Janeiro!$D$30</f>
        <v>20.100000000000001</v>
      </c>
      <c r="AB26" s="11">
        <f>[22]Janeiro!$D$31</f>
        <v>22.2</v>
      </c>
      <c r="AC26" s="11">
        <f>[22]Janeiro!$D$32</f>
        <v>22.5</v>
      </c>
      <c r="AD26" s="11">
        <f>[22]Janeiro!$D$33</f>
        <v>22.7</v>
      </c>
      <c r="AE26" s="11">
        <f>[22]Janeiro!$D$34</f>
        <v>21.2</v>
      </c>
      <c r="AF26" s="11">
        <f>[22]Janeiro!$D$35</f>
        <v>20.7</v>
      </c>
      <c r="AG26" s="15">
        <f t="shared" ref="AG26" si="16">MIN(B26:AF26)</f>
        <v>18.7</v>
      </c>
      <c r="AH26" s="94">
        <f>AVERAGE(B26:AF26)</f>
        <v>22.05483870967743</v>
      </c>
      <c r="AJ26" t="s">
        <v>46</v>
      </c>
      <c r="AM26" t="s">
        <v>46</v>
      </c>
    </row>
    <row r="27" spans="1:39" x14ac:dyDescent="0.2">
      <c r="A27" s="58" t="s">
        <v>8</v>
      </c>
      <c r="B27" s="11">
        <f>[23]Janeiro!$D$5</f>
        <v>22.6</v>
      </c>
      <c r="C27" s="11">
        <f>[23]Janeiro!$D$6</f>
        <v>22.4</v>
      </c>
      <c r="D27" s="11">
        <f>[23]Janeiro!$D$7</f>
        <v>23.4</v>
      </c>
      <c r="E27" s="11">
        <f>[23]Janeiro!$D$8</f>
        <v>21.4</v>
      </c>
      <c r="F27" s="11">
        <f>[23]Janeiro!$D$9</f>
        <v>21.8</v>
      </c>
      <c r="G27" s="11">
        <f>[23]Janeiro!$D$10</f>
        <v>21.4</v>
      </c>
      <c r="H27" s="11">
        <f>[23]Janeiro!$D$11</f>
        <v>20.7</v>
      </c>
      <c r="I27" s="11">
        <f>[23]Janeiro!$D$12</f>
        <v>21.4</v>
      </c>
      <c r="J27" s="11">
        <f>[23]Janeiro!$D$13</f>
        <v>23.7</v>
      </c>
      <c r="K27" s="11">
        <f>[23]Janeiro!$D$14</f>
        <v>23.7</v>
      </c>
      <c r="L27" s="11">
        <f>[23]Janeiro!$D$15</f>
        <v>23.4</v>
      </c>
      <c r="M27" s="11">
        <f>[23]Janeiro!$D$16</f>
        <v>22.7</v>
      </c>
      <c r="N27" s="11">
        <f>[23]Janeiro!$D$17</f>
        <v>23.1</v>
      </c>
      <c r="O27" s="11">
        <f>[23]Janeiro!$D$18</f>
        <v>22.6</v>
      </c>
      <c r="P27" s="11">
        <f>[23]Janeiro!$D$19</f>
        <v>23.3</v>
      </c>
      <c r="Q27" s="11">
        <f>[23]Janeiro!$D$20</f>
        <v>24</v>
      </c>
      <c r="R27" s="11">
        <f>[23]Janeiro!$D$21</f>
        <v>23.1</v>
      </c>
      <c r="S27" s="11">
        <f>[23]Janeiro!$D$22</f>
        <v>21.3</v>
      </c>
      <c r="T27" s="11">
        <f>[23]Janeiro!$D$23</f>
        <v>21.8</v>
      </c>
      <c r="U27" s="11">
        <f>[23]Janeiro!$D$24</f>
        <v>21.2</v>
      </c>
      <c r="V27" s="11">
        <f>[23]Janeiro!$D$25</f>
        <v>22.1</v>
      </c>
      <c r="W27" s="11">
        <f>[23]Janeiro!$D$26</f>
        <v>22.7</v>
      </c>
      <c r="X27" s="11">
        <f>[23]Janeiro!$D$27</f>
        <v>20.2</v>
      </c>
      <c r="Y27" s="11">
        <f>[23]Janeiro!$D$28</f>
        <v>21.3</v>
      </c>
      <c r="Z27" s="11">
        <f>[23]Janeiro!$D$29</f>
        <v>18.600000000000001</v>
      </c>
      <c r="AA27" s="11">
        <f>[23]Janeiro!$D$30</f>
        <v>20</v>
      </c>
      <c r="AB27" s="11">
        <f>[23]Janeiro!$D$31</f>
        <v>20.399999999999999</v>
      </c>
      <c r="AC27" s="11">
        <f>[23]Janeiro!$D$32</f>
        <v>22.2</v>
      </c>
      <c r="AD27" s="11">
        <f>[23]Janeiro!$D$33</f>
        <v>21.8</v>
      </c>
      <c r="AE27" s="11">
        <f>[23]Janeiro!$D$34</f>
        <v>21.4</v>
      </c>
      <c r="AF27" s="11">
        <f>[23]Janeiro!$D$35</f>
        <v>20.6</v>
      </c>
      <c r="AG27" s="15">
        <f>MIN(B27:AF27)</f>
        <v>18.600000000000001</v>
      </c>
      <c r="AH27" s="94">
        <f>AVERAGE(B27:AF27)</f>
        <v>21.945161290322584</v>
      </c>
      <c r="AJ27" t="s">
        <v>46</v>
      </c>
      <c r="AL27" t="s">
        <v>46</v>
      </c>
      <c r="AM27" s="12" t="s">
        <v>46</v>
      </c>
    </row>
    <row r="28" spans="1:39" x14ac:dyDescent="0.2">
      <c r="A28" s="58" t="s">
        <v>9</v>
      </c>
      <c r="B28" s="11">
        <f>[24]Janeiro!$D$5</f>
        <v>22.8</v>
      </c>
      <c r="C28" s="11">
        <f>[24]Janeiro!$D$6</f>
        <v>22.8</v>
      </c>
      <c r="D28" s="11">
        <f>[24]Janeiro!$D$7</f>
        <v>21.8</v>
      </c>
      <c r="E28" s="11">
        <f>[24]Janeiro!$D$8</f>
        <v>22.3</v>
      </c>
      <c r="F28" s="11">
        <f>[24]Janeiro!$D$9</f>
        <v>22.1</v>
      </c>
      <c r="G28" s="11">
        <f>[24]Janeiro!$D$10</f>
        <v>21.4</v>
      </c>
      <c r="H28" s="11">
        <f>[24]Janeiro!$D$11</f>
        <v>20.9</v>
      </c>
      <c r="I28" s="11">
        <f>[24]Janeiro!$D$12</f>
        <v>21.3</v>
      </c>
      <c r="J28" s="11">
        <f>[24]Janeiro!$D$13</f>
        <v>23.8</v>
      </c>
      <c r="K28" s="11">
        <f>[24]Janeiro!$D$14</f>
        <v>23.8</v>
      </c>
      <c r="L28" s="11">
        <f>[24]Janeiro!$D$15</f>
        <v>24.4</v>
      </c>
      <c r="M28" s="11">
        <f>[24]Janeiro!$D$16</f>
        <v>22.9</v>
      </c>
      <c r="N28" s="11">
        <f>[24]Janeiro!$D$17</f>
        <v>22.9</v>
      </c>
      <c r="O28" s="11">
        <f>[24]Janeiro!$D$18</f>
        <v>22.1</v>
      </c>
      <c r="P28" s="11">
        <f>[24]Janeiro!$D$19</f>
        <v>23.6</v>
      </c>
      <c r="Q28" s="11">
        <f>[24]Janeiro!$D$20</f>
        <v>26.2</v>
      </c>
      <c r="R28" s="11">
        <f>[24]Janeiro!$D$21</f>
        <v>23.8</v>
      </c>
      <c r="S28" s="11">
        <f>[24]Janeiro!$D$22</f>
        <v>21.6</v>
      </c>
      <c r="T28" s="11">
        <f>[24]Janeiro!$D$23</f>
        <v>22</v>
      </c>
      <c r="U28" s="11">
        <f>[24]Janeiro!$D$24</f>
        <v>23.3</v>
      </c>
      <c r="V28" s="11">
        <f>[24]Janeiro!$D$25</f>
        <v>23.5</v>
      </c>
      <c r="W28" s="11">
        <f>[24]Janeiro!$D$26</f>
        <v>23.1</v>
      </c>
      <c r="X28" s="11">
        <f>[24]Janeiro!$D$27</f>
        <v>20.9</v>
      </c>
      <c r="Y28" s="11">
        <f>[24]Janeiro!$D$28</f>
        <v>21.7</v>
      </c>
      <c r="Z28" s="11">
        <f>[24]Janeiro!$D$29</f>
        <v>21.6</v>
      </c>
      <c r="AA28" s="11">
        <f>[24]Janeiro!$D$30</f>
        <v>22</v>
      </c>
      <c r="AB28" s="11">
        <f>[24]Janeiro!$D$31</f>
        <v>24</v>
      </c>
      <c r="AC28" s="11">
        <f>[24]Janeiro!$D$32</f>
        <v>24.3</v>
      </c>
      <c r="AD28" s="11">
        <f>[24]Janeiro!$D$33</f>
        <v>21.7</v>
      </c>
      <c r="AE28" s="11">
        <f>[24]Janeiro!$D$34</f>
        <v>21.5</v>
      </c>
      <c r="AF28" s="11">
        <f>[24]Janeiro!$D$35</f>
        <v>21.3</v>
      </c>
      <c r="AG28" s="15">
        <f t="shared" ref="AG28:AG30" si="17">MIN(B28:AF28)</f>
        <v>20.9</v>
      </c>
      <c r="AH28" s="94">
        <f t="shared" ref="AH28:AH30" si="18">AVERAGE(B28:AF28)</f>
        <v>22.62580645161291</v>
      </c>
      <c r="AL28" t="s">
        <v>46</v>
      </c>
      <c r="AM28" t="s">
        <v>46</v>
      </c>
    </row>
    <row r="29" spans="1:39" x14ac:dyDescent="0.2">
      <c r="A29" s="58" t="s">
        <v>41</v>
      </c>
      <c r="B29" s="11">
        <f>[25]Janeiro!$D$5</f>
        <v>23.4</v>
      </c>
      <c r="C29" s="11">
        <f>[25]Janeiro!$D$6</f>
        <v>24.2</v>
      </c>
      <c r="D29" s="11">
        <f>[25]Janeiro!$D$7</f>
        <v>22.6</v>
      </c>
      <c r="E29" s="11">
        <f>[25]Janeiro!$D$8</f>
        <v>24.7</v>
      </c>
      <c r="F29" s="11">
        <f>[25]Janeiro!$D$9</f>
        <v>23.1</v>
      </c>
      <c r="G29" s="11">
        <f>[25]Janeiro!$D$10</f>
        <v>24.4</v>
      </c>
      <c r="H29" s="11">
        <f>[25]Janeiro!$D$11</f>
        <v>22.5</v>
      </c>
      <c r="I29" s="11">
        <f>[25]Janeiro!$D$12</f>
        <v>22.9</v>
      </c>
      <c r="J29" s="11">
        <f>[25]Janeiro!$D$13</f>
        <v>25.5</v>
      </c>
      <c r="K29" s="11">
        <f>[25]Janeiro!$D$14</f>
        <v>26.2</v>
      </c>
      <c r="L29" s="11">
        <f>[25]Janeiro!$D$15</f>
        <v>26.1</v>
      </c>
      <c r="M29" s="11">
        <f>[25]Janeiro!$D$16</f>
        <v>25.8</v>
      </c>
      <c r="N29" s="11">
        <f>[25]Janeiro!$D$17</f>
        <v>24.6</v>
      </c>
      <c r="O29" s="11">
        <f>[25]Janeiro!$D$18</f>
        <v>26.3</v>
      </c>
      <c r="P29" s="11">
        <f>[25]Janeiro!$D$19</f>
        <v>26</v>
      </c>
      <c r="Q29" s="11">
        <f>[25]Janeiro!$D$20</f>
        <v>26.2</v>
      </c>
      <c r="R29" s="11">
        <f>[25]Janeiro!$D$21</f>
        <v>26.5</v>
      </c>
      <c r="S29" s="11">
        <f>[25]Janeiro!$D$22</f>
        <v>25.8</v>
      </c>
      <c r="T29" s="11">
        <f>[25]Janeiro!$D$23</f>
        <v>25.7</v>
      </c>
      <c r="U29" s="11">
        <f>[25]Janeiro!$D$24</f>
        <v>24.8</v>
      </c>
      <c r="V29" s="11">
        <f>[25]Janeiro!$D$25</f>
        <v>25.4</v>
      </c>
      <c r="W29" s="11">
        <f>[25]Janeiro!$D$26</f>
        <v>24.7</v>
      </c>
      <c r="X29" s="11">
        <f>[25]Janeiro!$D$27</f>
        <v>24.9</v>
      </c>
      <c r="Y29" s="11">
        <f>[25]Janeiro!$D$28</f>
        <v>23.6</v>
      </c>
      <c r="Z29" s="11">
        <f>[25]Janeiro!$D$29</f>
        <v>23</v>
      </c>
      <c r="AA29" s="11">
        <f>[25]Janeiro!$D$30</f>
        <v>22.1</v>
      </c>
      <c r="AB29" s="11">
        <f>[25]Janeiro!$D$31</f>
        <v>23.5</v>
      </c>
      <c r="AC29" s="11">
        <f>[25]Janeiro!$D$32</f>
        <v>24.3</v>
      </c>
      <c r="AD29" s="11">
        <f>[25]Janeiro!$D$33</f>
        <v>25.2</v>
      </c>
      <c r="AE29" s="11">
        <f>[25]Janeiro!$D$34</f>
        <v>21.5</v>
      </c>
      <c r="AF29" s="11">
        <f>[25]Janeiro!$D$35</f>
        <v>22.5</v>
      </c>
      <c r="AG29" s="15">
        <f t="shared" si="17"/>
        <v>21.5</v>
      </c>
      <c r="AH29" s="94">
        <f t="shared" si="18"/>
        <v>24.451612903225811</v>
      </c>
      <c r="AL29" s="12" t="s">
        <v>46</v>
      </c>
      <c r="AM29" t="s">
        <v>46</v>
      </c>
    </row>
    <row r="30" spans="1:39" x14ac:dyDescent="0.2">
      <c r="A30" s="58" t="s">
        <v>10</v>
      </c>
      <c r="B30" s="11">
        <f>[26]Janeiro!$D$5</f>
        <v>22.3</v>
      </c>
      <c r="C30" s="11">
        <f>[26]Janeiro!$D$6</f>
        <v>22</v>
      </c>
      <c r="D30" s="11">
        <f>[26]Janeiro!$D$7</f>
        <v>22.5</v>
      </c>
      <c r="E30" s="11">
        <f>[26]Janeiro!$D$8</f>
        <v>22.4</v>
      </c>
      <c r="F30" s="11">
        <f>[26]Janeiro!$D$9</f>
        <v>20.7</v>
      </c>
      <c r="G30" s="11">
        <f>[26]Janeiro!$D$10</f>
        <v>22</v>
      </c>
      <c r="H30" s="11">
        <f>[26]Janeiro!$D$11</f>
        <v>21</v>
      </c>
      <c r="I30" s="11">
        <f>[26]Janeiro!$D$12</f>
        <v>21.3</v>
      </c>
      <c r="J30" s="11">
        <f>[26]Janeiro!$D$13</f>
        <v>24.1</v>
      </c>
      <c r="K30" s="11">
        <f>[26]Janeiro!$D$14</f>
        <v>24.1</v>
      </c>
      <c r="L30" s="11">
        <f>[26]Janeiro!$D$15</f>
        <v>24.2</v>
      </c>
      <c r="M30" s="11">
        <f>[26]Janeiro!$D$16</f>
        <v>23.3</v>
      </c>
      <c r="N30" s="11">
        <f>[26]Janeiro!$D$17</f>
        <v>23.1</v>
      </c>
      <c r="O30" s="11">
        <f>[26]Janeiro!$D$18</f>
        <v>22.9</v>
      </c>
      <c r="P30" s="11">
        <f>[26]Janeiro!$D$19</f>
        <v>23.3</v>
      </c>
      <c r="Q30" s="11">
        <f>[26]Janeiro!$D$20</f>
        <v>24.3</v>
      </c>
      <c r="R30" s="11">
        <f>[26]Janeiro!$D$21</f>
        <v>22.7</v>
      </c>
      <c r="S30" s="11">
        <f>[26]Janeiro!$D$22</f>
        <v>22.1</v>
      </c>
      <c r="T30" s="11">
        <f>[26]Janeiro!$D$23</f>
        <v>22.1</v>
      </c>
      <c r="U30" s="11">
        <f>[26]Janeiro!$D$24</f>
        <v>21.5</v>
      </c>
      <c r="V30" s="11">
        <f>[26]Janeiro!$D$25</f>
        <v>21.7</v>
      </c>
      <c r="W30" s="11">
        <f>[26]Janeiro!$D$26</f>
        <v>21.9</v>
      </c>
      <c r="X30" s="11">
        <f>[26]Janeiro!$D$27</f>
        <v>21.3</v>
      </c>
      <c r="Y30" s="11">
        <f>[26]Janeiro!$D$28</f>
        <v>21</v>
      </c>
      <c r="Z30" s="11">
        <f>[26]Janeiro!$D$29</f>
        <v>19.399999999999999</v>
      </c>
      <c r="AA30" s="11">
        <f>[26]Janeiro!$D$30</f>
        <v>20.399999999999999</v>
      </c>
      <c r="AB30" s="11">
        <f>[26]Janeiro!$D$31</f>
        <v>21.3</v>
      </c>
      <c r="AC30" s="11">
        <f>[26]Janeiro!$D$32</f>
        <v>22.1</v>
      </c>
      <c r="AD30" s="11">
        <f>[26]Janeiro!$D$33</f>
        <v>21.9</v>
      </c>
      <c r="AE30" s="11">
        <f>[26]Janeiro!$D$34</f>
        <v>21.9</v>
      </c>
      <c r="AF30" s="11">
        <f>[26]Janeiro!$D$35</f>
        <v>20.6</v>
      </c>
      <c r="AG30" s="15">
        <f t="shared" si="17"/>
        <v>19.399999999999999</v>
      </c>
      <c r="AH30" s="94">
        <f t="shared" si="18"/>
        <v>22.109677419354835</v>
      </c>
      <c r="AL30" t="s">
        <v>46</v>
      </c>
    </row>
    <row r="31" spans="1:39" x14ac:dyDescent="0.2">
      <c r="A31" s="58" t="s">
        <v>171</v>
      </c>
      <c r="B31" s="11">
        <f>[27]Janeiro!$D$5</f>
        <v>23</v>
      </c>
      <c r="C31" s="11">
        <f>[27]Janeiro!$D$6</f>
        <v>22</v>
      </c>
      <c r="D31" s="11">
        <f>[27]Janeiro!$D$7</f>
        <v>21.9</v>
      </c>
      <c r="E31" s="11">
        <f>[27]Janeiro!$D$8</f>
        <v>22</v>
      </c>
      <c r="F31" s="11">
        <f>[27]Janeiro!$D$9</f>
        <v>21.4</v>
      </c>
      <c r="G31" s="11">
        <f>[27]Janeiro!$D$10</f>
        <v>20.3</v>
      </c>
      <c r="H31" s="11">
        <f>[27]Janeiro!$D$11</f>
        <v>20.9</v>
      </c>
      <c r="I31" s="11">
        <f>[27]Janeiro!$D$12</f>
        <v>20.2</v>
      </c>
      <c r="J31" s="11">
        <f>[27]Janeiro!$D$13</f>
        <v>23.1</v>
      </c>
      <c r="K31" s="11">
        <f>[27]Janeiro!$D$14</f>
        <v>22.9</v>
      </c>
      <c r="L31" s="11">
        <f>[27]Janeiro!$D$15</f>
        <v>23.1</v>
      </c>
      <c r="M31" s="11">
        <f>[27]Janeiro!$D$16</f>
        <v>23.3</v>
      </c>
      <c r="N31" s="11">
        <f>[27]Janeiro!$D$17</f>
        <v>21.8</v>
      </c>
      <c r="O31" s="11">
        <f>[27]Janeiro!$D$18</f>
        <v>22.6</v>
      </c>
      <c r="P31" s="11">
        <f>[27]Janeiro!$D$19</f>
        <v>22.3</v>
      </c>
      <c r="Q31" s="11">
        <f>[27]Janeiro!$D$20</f>
        <v>23.5</v>
      </c>
      <c r="R31" s="11">
        <f>[27]Janeiro!$D$21</f>
        <v>22.4</v>
      </c>
      <c r="S31" s="11">
        <f>[27]Janeiro!$D$22</f>
        <v>22</v>
      </c>
      <c r="T31" s="11">
        <f>[27]Janeiro!$D$23</f>
        <v>21.5</v>
      </c>
      <c r="U31" s="11">
        <f>[27]Janeiro!$D$24</f>
        <v>20.399999999999999</v>
      </c>
      <c r="V31" s="11">
        <f>[27]Janeiro!$D$25</f>
        <v>21.3</v>
      </c>
      <c r="W31" s="11">
        <f>[27]Janeiro!$D$26</f>
        <v>21.9</v>
      </c>
      <c r="X31" s="11">
        <f>[27]Janeiro!$D$27</f>
        <v>20.9</v>
      </c>
      <c r="Y31" s="11">
        <f>[27]Janeiro!$D$28</f>
        <v>20.100000000000001</v>
      </c>
      <c r="Z31" s="11">
        <f>[27]Janeiro!$D$29</f>
        <v>19.7</v>
      </c>
      <c r="AA31" s="11">
        <f>[27]Janeiro!$D$30</f>
        <v>20.100000000000001</v>
      </c>
      <c r="AB31" s="11">
        <f>[27]Janeiro!$D$31</f>
        <v>21.3</v>
      </c>
      <c r="AC31" s="11">
        <f>[27]Janeiro!$D$32</f>
        <v>23</v>
      </c>
      <c r="AD31" s="11">
        <f>[27]Janeiro!$D$33</f>
        <v>22.2</v>
      </c>
      <c r="AE31" s="11">
        <f>[27]Janeiro!$D$34</f>
        <v>20.2</v>
      </c>
      <c r="AF31" s="11">
        <f>[27]Janeiro!$D$35</f>
        <v>20.8</v>
      </c>
      <c r="AG31" s="15">
        <f t="shared" ref="AG31" si="19">MIN(B31:AF31)</f>
        <v>19.7</v>
      </c>
      <c r="AH31" s="94">
        <f t="shared" ref="AH31" si="20">AVERAGE(B31:AF31)</f>
        <v>21.680645161290322</v>
      </c>
      <c r="AI31" s="12" t="s">
        <v>46</v>
      </c>
      <c r="AJ31" t="s">
        <v>46</v>
      </c>
      <c r="AL31" t="s">
        <v>46</v>
      </c>
      <c r="AM31" t="s">
        <v>46</v>
      </c>
    </row>
    <row r="32" spans="1:39" x14ac:dyDescent="0.2">
      <c r="A32" s="58" t="s">
        <v>11</v>
      </c>
      <c r="B32" s="11" t="str">
        <f>[28]Janeiro!$D$5</f>
        <v>*</v>
      </c>
      <c r="C32" s="11" t="str">
        <f>[28]Janeiro!$D$6</f>
        <v>*</v>
      </c>
      <c r="D32" s="11" t="str">
        <f>[28]Janeiro!$D$7</f>
        <v>*</v>
      </c>
      <c r="E32" s="11" t="str">
        <f>[28]Janeiro!$D$8</f>
        <v>*</v>
      </c>
      <c r="F32" s="11" t="str">
        <f>[28]Janeiro!$D$9</f>
        <v>*</v>
      </c>
      <c r="G32" s="11" t="str">
        <f>[28]Janeiro!$D$10</f>
        <v>*</v>
      </c>
      <c r="H32" s="11" t="str">
        <f>[28]Janeiro!$D$11</f>
        <v>*</v>
      </c>
      <c r="I32" s="11" t="str">
        <f>[28]Janeiro!$D$12</f>
        <v>*</v>
      </c>
      <c r="J32" s="11" t="str">
        <f>[28]Janeiro!$D$13</f>
        <v>*</v>
      </c>
      <c r="K32" s="11" t="str">
        <f>[28]Janeiro!$D$14</f>
        <v>*</v>
      </c>
      <c r="L32" s="11" t="str">
        <f>[28]Janeiro!$D$15</f>
        <v>*</v>
      </c>
      <c r="M32" s="11" t="str">
        <f>[28]Janeiro!$D$16</f>
        <v>*</v>
      </c>
      <c r="N32" s="11" t="str">
        <f>[28]Janeiro!$D$17</f>
        <v>*</v>
      </c>
      <c r="O32" s="11" t="str">
        <f>[28]Janeiro!$D$18</f>
        <v>*</v>
      </c>
      <c r="P32" s="11" t="str">
        <f>[28]Janeiro!$D$19</f>
        <v>*</v>
      </c>
      <c r="Q32" s="11" t="str">
        <f>[28]Janeiro!$D$20</f>
        <v>*</v>
      </c>
      <c r="R32" s="11" t="str">
        <f>[28]Janeiro!$D$21</f>
        <v>*</v>
      </c>
      <c r="S32" s="11" t="str">
        <f>[28]Janeiro!$D$22</f>
        <v>*</v>
      </c>
      <c r="T32" s="11" t="str">
        <f>[28]Janeiro!$D$23</f>
        <v>*</v>
      </c>
      <c r="U32" s="11" t="str">
        <f>[28]Janeiro!$D$24</f>
        <v>*</v>
      </c>
      <c r="V32" s="11" t="str">
        <f>[28]Janeiro!$D$25</f>
        <v>*</v>
      </c>
      <c r="W32" s="11" t="str">
        <f>[28]Janeiro!$D$26</f>
        <v>*</v>
      </c>
      <c r="X32" s="11" t="str">
        <f>[28]Janeiro!$D$27</f>
        <v>*</v>
      </c>
      <c r="Y32" s="11" t="str">
        <f>[28]Janeiro!$D$28</f>
        <v>*</v>
      </c>
      <c r="Z32" s="11" t="str">
        <f>[28]Janeiro!$D$29</f>
        <v>*</v>
      </c>
      <c r="AA32" s="11" t="str">
        <f>[28]Janeiro!$D$30</f>
        <v>*</v>
      </c>
      <c r="AB32" s="11" t="str">
        <f>[28]Janeiro!$D$31</f>
        <v>*</v>
      </c>
      <c r="AC32" s="11" t="str">
        <f>[28]Janeiro!$D$32</f>
        <v>*</v>
      </c>
      <c r="AD32" s="11" t="str">
        <f>[28]Janeiro!$D$33</f>
        <v>*</v>
      </c>
      <c r="AE32" s="11" t="str">
        <f>[28]Janeiro!$D$34</f>
        <v>*</v>
      </c>
      <c r="AF32" s="11" t="str">
        <f>[28]Janeiro!$D$35</f>
        <v>*</v>
      </c>
      <c r="AG32" s="15" t="s">
        <v>225</v>
      </c>
      <c r="AH32" s="94" t="s">
        <v>225</v>
      </c>
      <c r="AM32" s="12" t="s">
        <v>46</v>
      </c>
    </row>
    <row r="33" spans="1:40" s="5" customFormat="1" x14ac:dyDescent="0.2">
      <c r="A33" s="58" t="s">
        <v>12</v>
      </c>
      <c r="B33" s="11">
        <f>[29]Janeiro!$D$5</f>
        <v>23.2</v>
      </c>
      <c r="C33" s="11">
        <f>[29]Janeiro!$D$6</f>
        <v>23.6</v>
      </c>
      <c r="D33" s="11">
        <f>[29]Janeiro!$D$7</f>
        <v>23.2</v>
      </c>
      <c r="E33" s="11">
        <f>[29]Janeiro!$D$8</f>
        <v>23.2</v>
      </c>
      <c r="F33" s="11">
        <f>[29]Janeiro!$D$9</f>
        <v>22.3</v>
      </c>
      <c r="G33" s="11">
        <f>[29]Janeiro!$D$10</f>
        <v>23</v>
      </c>
      <c r="H33" s="11">
        <f>[29]Janeiro!$D$11</f>
        <v>21.9</v>
      </c>
      <c r="I33" s="11">
        <f>[29]Janeiro!$D$12</f>
        <v>22.3</v>
      </c>
      <c r="J33" s="11">
        <f>[29]Janeiro!$D$13</f>
        <v>23.9</v>
      </c>
      <c r="K33" s="11">
        <f>[29]Janeiro!$D$14</f>
        <v>25.5</v>
      </c>
      <c r="L33" s="11">
        <f>[29]Janeiro!$D$15</f>
        <v>24.4</v>
      </c>
      <c r="M33" s="11">
        <f>[29]Janeiro!$D$16</f>
        <v>25.9</v>
      </c>
      <c r="N33" s="11">
        <f>[29]Janeiro!$D$17</f>
        <v>22.9</v>
      </c>
      <c r="O33" s="11">
        <f>[29]Janeiro!$D$18</f>
        <v>23.6</v>
      </c>
      <c r="P33" s="11">
        <f>[29]Janeiro!$D$19</f>
        <v>24.8</v>
      </c>
      <c r="Q33" s="11">
        <f>[29]Janeiro!$D$20</f>
        <v>25</v>
      </c>
      <c r="R33" s="11">
        <f>[29]Janeiro!$D$21</f>
        <v>26.2</v>
      </c>
      <c r="S33" s="11">
        <f>[29]Janeiro!$D$22</f>
        <v>24.8</v>
      </c>
      <c r="T33" s="11">
        <f>[29]Janeiro!$D$23</f>
        <v>24</v>
      </c>
      <c r="U33" s="11">
        <f>[29]Janeiro!$D$24</f>
        <v>25.1</v>
      </c>
      <c r="V33" s="11">
        <f>[29]Janeiro!$D$25</f>
        <v>25.9</v>
      </c>
      <c r="W33" s="11" t="str">
        <f>[29]Janeiro!$D$26</f>
        <v>*</v>
      </c>
      <c r="X33" s="11" t="str">
        <f>[29]Janeiro!$D$27</f>
        <v>*</v>
      </c>
      <c r="Y33" s="11" t="str">
        <f>[29]Janeiro!$D$28</f>
        <v>*</v>
      </c>
      <c r="Z33" s="11" t="str">
        <f>[29]Janeiro!$D$29</f>
        <v>*</v>
      </c>
      <c r="AA33" s="11">
        <f>[29]Janeiro!$D$30</f>
        <v>27.2</v>
      </c>
      <c r="AB33" s="11">
        <f>[29]Janeiro!$D$31</f>
        <v>22.6</v>
      </c>
      <c r="AC33" s="11">
        <f>[29]Janeiro!$D$32</f>
        <v>23.1</v>
      </c>
      <c r="AD33" s="11">
        <f>[29]Janeiro!$D$33</f>
        <v>23.4</v>
      </c>
      <c r="AE33" s="11">
        <f>[29]Janeiro!$D$34</f>
        <v>20.8</v>
      </c>
      <c r="AF33" s="11">
        <f>[29]Janeiro!$D$35</f>
        <v>21.6</v>
      </c>
      <c r="AG33" s="15">
        <f t="shared" ref="AG33:AG34" si="21">MIN(B33:AF33)</f>
        <v>20.8</v>
      </c>
      <c r="AH33" s="94">
        <f t="shared" ref="AH33:AH34" si="22">AVERAGE(B33:AF33)</f>
        <v>23.829629629629629</v>
      </c>
      <c r="AL33" s="5" t="s">
        <v>46</v>
      </c>
      <c r="AN33" s="5" t="s">
        <v>46</v>
      </c>
    </row>
    <row r="34" spans="1:40" x14ac:dyDescent="0.2">
      <c r="A34" s="58" t="s">
        <v>13</v>
      </c>
      <c r="B34" s="11">
        <f>[30]Janeiro!$D$5</f>
        <v>21.8</v>
      </c>
      <c r="C34" s="11">
        <f>[30]Janeiro!$D$6</f>
        <v>23.7</v>
      </c>
      <c r="D34" s="11">
        <f>[30]Janeiro!$D$7</f>
        <v>23.2</v>
      </c>
      <c r="E34" s="11">
        <f>[30]Janeiro!$D$8</f>
        <v>22.2</v>
      </c>
      <c r="F34" s="11">
        <f>[30]Janeiro!$D$9</f>
        <v>19.600000000000001</v>
      </c>
      <c r="G34" s="11">
        <f>[30]Janeiro!$D$10</f>
        <v>25</v>
      </c>
      <c r="H34" s="11">
        <f>[30]Janeiro!$D$11</f>
        <v>22.9</v>
      </c>
      <c r="I34" s="11">
        <f>[30]Janeiro!$D$12</f>
        <v>22.9</v>
      </c>
      <c r="J34" s="11">
        <f>[30]Janeiro!$D$13</f>
        <v>24.3</v>
      </c>
      <c r="K34" s="11">
        <f>[30]Janeiro!$D$14</f>
        <v>26</v>
      </c>
      <c r="L34" s="11">
        <f>[30]Janeiro!$D$15</f>
        <v>25.4</v>
      </c>
      <c r="M34" s="11">
        <f>[30]Janeiro!$D$16</f>
        <v>25.3</v>
      </c>
      <c r="N34" s="11">
        <f>[30]Janeiro!$D$17</f>
        <v>24.7</v>
      </c>
      <c r="O34" s="11">
        <f>[30]Janeiro!$D$18</f>
        <v>23.6</v>
      </c>
      <c r="P34" s="11">
        <f>[30]Janeiro!$D$19</f>
        <v>23.3</v>
      </c>
      <c r="Q34" s="11">
        <f>[30]Janeiro!$D$20</f>
        <v>24</v>
      </c>
      <c r="R34" s="11">
        <f>[30]Janeiro!$D$21</f>
        <v>25.9</v>
      </c>
      <c r="S34" s="11">
        <f>[30]Janeiro!$D$22</f>
        <v>24.1</v>
      </c>
      <c r="T34" s="11">
        <f>[30]Janeiro!$D$23</f>
        <v>24</v>
      </c>
      <c r="U34" s="11">
        <f>[30]Janeiro!$D$24</f>
        <v>24.7</v>
      </c>
      <c r="V34" s="11">
        <f>[30]Janeiro!$D$25</f>
        <v>25.4</v>
      </c>
      <c r="W34" s="11">
        <f>[30]Janeiro!$D$26</f>
        <v>24.9</v>
      </c>
      <c r="X34" s="11">
        <f>[30]Janeiro!$D$27</f>
        <v>24.4</v>
      </c>
      <c r="Y34" s="11">
        <f>[30]Janeiro!$D$28</f>
        <v>23.8</v>
      </c>
      <c r="Z34" s="11">
        <f>[30]Janeiro!$D$29</f>
        <v>23.7</v>
      </c>
      <c r="AA34" s="11">
        <f>[30]Janeiro!$D$30</f>
        <v>23.3</v>
      </c>
      <c r="AB34" s="11">
        <f>[30]Janeiro!$D$31</f>
        <v>24.6</v>
      </c>
      <c r="AC34" s="11">
        <f>[30]Janeiro!$D$32</f>
        <v>25.4</v>
      </c>
      <c r="AD34" s="11">
        <f>[30]Janeiro!$D$33</f>
        <v>25.3</v>
      </c>
      <c r="AE34" s="11">
        <f>[30]Janeiro!$D$34</f>
        <v>22.3</v>
      </c>
      <c r="AF34" s="11">
        <f>[30]Janeiro!$D$35</f>
        <v>22.4</v>
      </c>
      <c r="AG34" s="15">
        <f t="shared" si="21"/>
        <v>19.600000000000001</v>
      </c>
      <c r="AH34" s="94">
        <f t="shared" si="22"/>
        <v>23.938709677419347</v>
      </c>
      <c r="AJ34" t="s">
        <v>46</v>
      </c>
      <c r="AK34" t="s">
        <v>46</v>
      </c>
      <c r="AL34" s="12" t="s">
        <v>46</v>
      </c>
    </row>
    <row r="35" spans="1:40" x14ac:dyDescent="0.2">
      <c r="A35" s="58" t="s">
        <v>172</v>
      </c>
      <c r="B35" s="11">
        <f>[31]Janeiro!$D$5</f>
        <v>22.6</v>
      </c>
      <c r="C35" s="11">
        <f>[31]Janeiro!$D$6</f>
        <v>23.9</v>
      </c>
      <c r="D35" s="11">
        <f>[31]Janeiro!$D$7</f>
        <v>22.7</v>
      </c>
      <c r="E35" s="11">
        <f>[31]Janeiro!$D$8</f>
        <v>23.3</v>
      </c>
      <c r="F35" s="11">
        <f>[31]Janeiro!$D$9</f>
        <v>22</v>
      </c>
      <c r="G35" s="11">
        <f>[31]Janeiro!$D$10</f>
        <v>22.2</v>
      </c>
      <c r="H35" s="11">
        <f>[31]Janeiro!$D$11</f>
        <v>22.5</v>
      </c>
      <c r="I35" s="11">
        <f>[31]Janeiro!$D$12</f>
        <v>22.6</v>
      </c>
      <c r="J35" s="11">
        <f>[31]Janeiro!$D$13</f>
        <v>24.5</v>
      </c>
      <c r="K35" s="11">
        <f>[31]Janeiro!$D$14</f>
        <v>25.3</v>
      </c>
      <c r="L35" s="11">
        <f>[31]Janeiro!$D$15</f>
        <v>25.4</v>
      </c>
      <c r="M35" s="11">
        <f>[31]Janeiro!$D$16</f>
        <v>24.7</v>
      </c>
      <c r="N35" s="11">
        <f>[31]Janeiro!$D$17</f>
        <v>23.7</v>
      </c>
      <c r="O35" s="11">
        <f>[31]Janeiro!$D$18</f>
        <v>23.6</v>
      </c>
      <c r="P35" s="11">
        <f>[31]Janeiro!$D$19</f>
        <v>24.3</v>
      </c>
      <c r="Q35" s="11">
        <f>[31]Janeiro!$D$20</f>
        <v>24.2</v>
      </c>
      <c r="R35" s="11">
        <f>[31]Janeiro!$D$21</f>
        <v>24.2</v>
      </c>
      <c r="S35" s="11">
        <f>[31]Janeiro!$D$22</f>
        <v>23</v>
      </c>
      <c r="T35" s="11">
        <f>[31]Janeiro!$D$23</f>
        <v>22.5</v>
      </c>
      <c r="U35" s="11">
        <f>[31]Janeiro!$D$24</f>
        <v>21</v>
      </c>
      <c r="V35" s="11">
        <f>[31]Janeiro!$D$25</f>
        <v>22.5</v>
      </c>
      <c r="W35" s="11">
        <f>[31]Janeiro!$D$26</f>
        <v>22.9</v>
      </c>
      <c r="X35" s="11">
        <f>[31]Janeiro!$D$27</f>
        <v>23.1</v>
      </c>
      <c r="Y35" s="11">
        <f>[31]Janeiro!$D$28</f>
        <v>22.3</v>
      </c>
      <c r="Z35" s="11">
        <f>[31]Janeiro!$D$29</f>
        <v>19.7</v>
      </c>
      <c r="AA35" s="11">
        <f>[31]Janeiro!$D$30</f>
        <v>20</v>
      </c>
      <c r="AB35" s="11">
        <f>[31]Janeiro!$D$31</f>
        <v>22.2</v>
      </c>
      <c r="AC35" s="11">
        <f>[31]Janeiro!$D$32</f>
        <v>21.8</v>
      </c>
      <c r="AD35" s="11">
        <f>[31]Janeiro!$D$33</f>
        <v>24</v>
      </c>
      <c r="AE35" s="11">
        <f>[31]Janeiro!$D$34</f>
        <v>23.1</v>
      </c>
      <c r="AF35" s="11">
        <f>[31]Janeiro!$D$35</f>
        <v>21.7</v>
      </c>
      <c r="AG35" s="15">
        <f t="shared" ref="AG35" si="23">MIN(B35:AF35)</f>
        <v>19.7</v>
      </c>
      <c r="AH35" s="94">
        <f t="shared" ref="AH35" si="24">AVERAGE(B35:AF35)</f>
        <v>22.951612903225811</v>
      </c>
      <c r="AK35" t="s">
        <v>46</v>
      </c>
    </row>
    <row r="36" spans="1:40" x14ac:dyDescent="0.2">
      <c r="A36" s="58" t="s">
        <v>143</v>
      </c>
      <c r="B36" s="11" t="str">
        <f>[32]Janeiro!$D$5</f>
        <v>*</v>
      </c>
      <c r="C36" s="11" t="str">
        <f>[32]Janeiro!$D$6</f>
        <v>*</v>
      </c>
      <c r="D36" s="11" t="str">
        <f>[32]Janeiro!$D$7</f>
        <v>*</v>
      </c>
      <c r="E36" s="11" t="str">
        <f>[32]Janeiro!$D$8</f>
        <v>*</v>
      </c>
      <c r="F36" s="11" t="str">
        <f>[32]Janeiro!$D$9</f>
        <v>*</v>
      </c>
      <c r="G36" s="11" t="str">
        <f>[32]Janeiro!$D$10</f>
        <v>*</v>
      </c>
      <c r="H36" s="11" t="str">
        <f>[32]Janeiro!$D$11</f>
        <v>*</v>
      </c>
      <c r="I36" s="11" t="str">
        <f>[32]Janeiro!$D$12</f>
        <v>*</v>
      </c>
      <c r="J36" s="11" t="str">
        <f>[32]Janeiro!$D$13</f>
        <v>*</v>
      </c>
      <c r="K36" s="11" t="str">
        <f>[32]Janeiro!$D$14</f>
        <v>*</v>
      </c>
      <c r="L36" s="11" t="str">
        <f>[32]Janeiro!$D$15</f>
        <v>*</v>
      </c>
      <c r="M36" s="11" t="str">
        <f>[32]Janeiro!$D$16</f>
        <v>*</v>
      </c>
      <c r="N36" s="11" t="str">
        <f>[32]Janeiro!$D$17</f>
        <v>*</v>
      </c>
      <c r="O36" s="11" t="str">
        <f>[32]Janeiro!$D$18</f>
        <v>*</v>
      </c>
      <c r="P36" s="11" t="str">
        <f>[32]Janeiro!$D$19</f>
        <v>*</v>
      </c>
      <c r="Q36" s="11" t="str">
        <f>[32]Janeiro!$D$20</f>
        <v>*</v>
      </c>
      <c r="R36" s="11" t="str">
        <f>[32]Janeiro!$D$21</f>
        <v>*</v>
      </c>
      <c r="S36" s="11" t="str">
        <f>[32]Janeiro!$D$22</f>
        <v>*</v>
      </c>
      <c r="T36" s="11" t="str">
        <f>[32]Janeiro!$D$23</f>
        <v>*</v>
      </c>
      <c r="U36" s="11" t="str">
        <f>[32]Janeiro!$D$24</f>
        <v>*</v>
      </c>
      <c r="V36" s="11" t="str">
        <f>[32]Janeiro!$D$25</f>
        <v>*</v>
      </c>
      <c r="W36" s="11" t="str">
        <f>[32]Janeiro!$D$26</f>
        <v>*</v>
      </c>
      <c r="X36" s="11" t="str">
        <f>[32]Janeiro!$D$27</f>
        <v>*</v>
      </c>
      <c r="Y36" s="11" t="str">
        <f>[32]Janeiro!$D$28</f>
        <v>*</v>
      </c>
      <c r="Z36" s="11" t="str">
        <f>[32]Janeiro!$D$29</f>
        <v>*</v>
      </c>
      <c r="AA36" s="11" t="str">
        <f>[32]Janeiro!$D$30</f>
        <v>*</v>
      </c>
      <c r="AB36" s="11" t="str">
        <f>[32]Janeiro!$D$31</f>
        <v>*</v>
      </c>
      <c r="AC36" s="11" t="str">
        <f>[32]Janeiro!$D$32</f>
        <v>*</v>
      </c>
      <c r="AD36" s="11" t="str">
        <f>[32]Janeiro!$D$33</f>
        <v>*</v>
      </c>
      <c r="AE36" s="11" t="str">
        <f>[32]Janeiro!$D$34</f>
        <v>*</v>
      </c>
      <c r="AF36" s="11" t="str">
        <f>[32]Janeiro!$D$35</f>
        <v>*</v>
      </c>
      <c r="AG36" s="15" t="s">
        <v>225</v>
      </c>
      <c r="AH36" s="94" t="s">
        <v>225</v>
      </c>
      <c r="AJ36" t="s">
        <v>46</v>
      </c>
    </row>
    <row r="37" spans="1:40" x14ac:dyDescent="0.2">
      <c r="A37" s="58" t="s">
        <v>14</v>
      </c>
      <c r="B37" s="11">
        <f>[33]Janeiro!$D$5</f>
        <v>22.7</v>
      </c>
      <c r="C37" s="11">
        <f>[33]Janeiro!$D$6</f>
        <v>22.5</v>
      </c>
      <c r="D37" s="11">
        <f>[33]Janeiro!$D$7</f>
        <v>23.2</v>
      </c>
      <c r="E37" s="11">
        <f>[33]Janeiro!$D$8</f>
        <v>21.6</v>
      </c>
      <c r="F37" s="11">
        <f>[33]Janeiro!$D$9</f>
        <v>21.8</v>
      </c>
      <c r="G37" s="11">
        <f>[33]Janeiro!$D$10</f>
        <v>22.6</v>
      </c>
      <c r="H37" s="11">
        <f>[33]Janeiro!$D$11</f>
        <v>23.2</v>
      </c>
      <c r="I37" s="11">
        <f>[33]Janeiro!$D$12</f>
        <v>23.3</v>
      </c>
      <c r="J37" s="11">
        <f>[33]Janeiro!$D$13</f>
        <v>23.4</v>
      </c>
      <c r="K37" s="11">
        <f>[33]Janeiro!$D$14</f>
        <v>23.7</v>
      </c>
      <c r="L37" s="11">
        <f>[33]Janeiro!$D$15</f>
        <v>25.9</v>
      </c>
      <c r="M37" s="11">
        <f>[33]Janeiro!$D$16</f>
        <v>25.1</v>
      </c>
      <c r="N37" s="11">
        <f>[33]Janeiro!$D$17</f>
        <v>20.9</v>
      </c>
      <c r="O37" s="11">
        <f>[33]Janeiro!$D$18</f>
        <v>26</v>
      </c>
      <c r="P37" s="11">
        <f>[33]Janeiro!$D$19</f>
        <v>23.3</v>
      </c>
      <c r="Q37" s="11">
        <f>[33]Janeiro!$D$20</f>
        <v>24</v>
      </c>
      <c r="R37" s="11">
        <f>[33]Janeiro!$D$21</f>
        <v>22.9</v>
      </c>
      <c r="S37" s="11">
        <f>[33]Janeiro!$D$22</f>
        <v>22.7</v>
      </c>
      <c r="T37" s="11">
        <f>[33]Janeiro!$D$23</f>
        <v>24.1</v>
      </c>
      <c r="U37" s="11">
        <f>[33]Janeiro!$D$24</f>
        <v>21.9</v>
      </c>
      <c r="V37" s="11">
        <f>[33]Janeiro!$D$25</f>
        <v>25.9</v>
      </c>
      <c r="W37" s="11">
        <f>[33]Janeiro!$D$26</f>
        <v>22.9</v>
      </c>
      <c r="X37" s="11">
        <f>[33]Janeiro!$D$27</f>
        <v>23.3</v>
      </c>
      <c r="Y37" s="11">
        <f>[33]Janeiro!$D$28</f>
        <v>24.2</v>
      </c>
      <c r="Z37" s="11">
        <f>[33]Janeiro!$D$29</f>
        <v>24.5</v>
      </c>
      <c r="AA37" s="11">
        <f>[33]Janeiro!$D$30</f>
        <v>20.2</v>
      </c>
      <c r="AB37" s="11">
        <f>[33]Janeiro!$D$31</f>
        <v>20.100000000000001</v>
      </c>
      <c r="AC37" s="11">
        <f>[33]Janeiro!$D$32</f>
        <v>20.399999999999999</v>
      </c>
      <c r="AD37" s="11">
        <f>[33]Janeiro!$D$33</f>
        <v>23.1</v>
      </c>
      <c r="AE37" s="11">
        <f>[33]Janeiro!$D$34</f>
        <v>22.1</v>
      </c>
      <c r="AF37" s="11">
        <f>[33]Janeiro!$D$35</f>
        <v>22.2</v>
      </c>
      <c r="AG37" s="15">
        <f t="shared" ref="AG37" si="25">MIN(B37:AF37)</f>
        <v>20.100000000000001</v>
      </c>
      <c r="AH37" s="94">
        <f t="shared" ref="AH37" si="26">AVERAGE(B37:AF37)</f>
        <v>23.022580645161291</v>
      </c>
      <c r="AM37" s="12" t="s">
        <v>46</v>
      </c>
    </row>
    <row r="38" spans="1:40" x14ac:dyDescent="0.2">
      <c r="A38" s="58" t="s">
        <v>173</v>
      </c>
      <c r="B38" s="11">
        <f>[34]Janeiro!$D$5</f>
        <v>22.3</v>
      </c>
      <c r="C38" s="11">
        <f>[34]Janeiro!$D$6</f>
        <v>24.2</v>
      </c>
      <c r="D38" s="11">
        <f>[34]Janeiro!$D$7</f>
        <v>22.5</v>
      </c>
      <c r="E38" s="11">
        <f>[34]Janeiro!$D$8</f>
        <v>22.4</v>
      </c>
      <c r="F38" s="11">
        <f>[34]Janeiro!$D$9</f>
        <v>22.2</v>
      </c>
      <c r="G38" s="11">
        <f>[34]Janeiro!$D$10</f>
        <v>23.8</v>
      </c>
      <c r="H38" s="11">
        <f>[34]Janeiro!$D$11</f>
        <v>24.5</v>
      </c>
      <c r="I38" s="11">
        <f>[34]Janeiro!$D$12</f>
        <v>23.3</v>
      </c>
      <c r="J38" s="11">
        <f>[34]Janeiro!$D$13</f>
        <v>24.4</v>
      </c>
      <c r="K38" s="11">
        <f>[34]Janeiro!$D$14</f>
        <v>24.3</v>
      </c>
      <c r="L38" s="11">
        <f>[34]Janeiro!$D$15</f>
        <v>24.7</v>
      </c>
      <c r="M38" s="11">
        <f>[34]Janeiro!$D$16</f>
        <v>23.4</v>
      </c>
      <c r="N38" s="11">
        <f>[34]Janeiro!$D$17</f>
        <v>22.5</v>
      </c>
      <c r="O38" s="11">
        <f>[34]Janeiro!$D$18</f>
        <v>22.7</v>
      </c>
      <c r="P38" s="11">
        <f>[34]Janeiro!$D$19</f>
        <v>24.9</v>
      </c>
      <c r="Q38" s="11">
        <f>[34]Janeiro!$D$20</f>
        <v>25.3</v>
      </c>
      <c r="R38" s="11">
        <f>[34]Janeiro!$D$21</f>
        <v>23.2</v>
      </c>
      <c r="S38" s="11">
        <f>[34]Janeiro!$D$22</f>
        <v>25.4</v>
      </c>
      <c r="T38" s="11">
        <f>[34]Janeiro!$D$23</f>
        <v>24.2</v>
      </c>
      <c r="U38" s="11">
        <f>[34]Janeiro!$D$24</f>
        <v>25</v>
      </c>
      <c r="V38" s="11">
        <f>[34]Janeiro!$D$25</f>
        <v>23.6</v>
      </c>
      <c r="W38" s="11">
        <f>[34]Janeiro!$D$26</f>
        <v>23.7</v>
      </c>
      <c r="X38" s="11">
        <f>[34]Janeiro!$D$27</f>
        <v>22.6</v>
      </c>
      <c r="Y38" s="11">
        <f>[34]Janeiro!$D$28</f>
        <v>24.5</v>
      </c>
      <c r="Z38" s="11">
        <f>[34]Janeiro!$D$29</f>
        <v>23.4</v>
      </c>
      <c r="AA38" s="11">
        <f>[34]Janeiro!$D$30</f>
        <v>24</v>
      </c>
      <c r="AB38" s="11">
        <f>[34]Janeiro!$D$31</f>
        <v>23.2</v>
      </c>
      <c r="AC38" s="11">
        <f>[34]Janeiro!$D$32</f>
        <v>22.8</v>
      </c>
      <c r="AD38" s="11">
        <f>[34]Janeiro!$D$33</f>
        <v>23.9</v>
      </c>
      <c r="AE38" s="11">
        <f>[34]Janeiro!$D$34</f>
        <v>23.9</v>
      </c>
      <c r="AF38" s="11">
        <f>[34]Janeiro!$D$35</f>
        <v>24.2</v>
      </c>
      <c r="AG38" s="15">
        <f t="shared" ref="AG38" si="27">MIN(B38:AF38)</f>
        <v>22.2</v>
      </c>
      <c r="AH38" s="94">
        <f t="shared" ref="AH38" si="28">AVERAGE(B38:AF38)</f>
        <v>23.70967741935484</v>
      </c>
      <c r="AJ38" t="s">
        <v>46</v>
      </c>
      <c r="AL38" t="s">
        <v>46</v>
      </c>
      <c r="AM38" s="12" t="s">
        <v>46</v>
      </c>
    </row>
    <row r="39" spans="1:40" x14ac:dyDescent="0.2">
      <c r="A39" s="58" t="s">
        <v>15</v>
      </c>
      <c r="B39" s="11">
        <f>[35]Janeiro!$D$5</f>
        <v>21.9</v>
      </c>
      <c r="C39" s="11">
        <f>[35]Janeiro!$D$6</f>
        <v>21.7</v>
      </c>
      <c r="D39" s="11">
        <f>[35]Janeiro!$D$7</f>
        <v>20.8</v>
      </c>
      <c r="E39" s="11">
        <f>[35]Janeiro!$D$8</f>
        <v>18.600000000000001</v>
      </c>
      <c r="F39" s="11">
        <f>[35]Janeiro!$D$9</f>
        <v>19.100000000000001</v>
      </c>
      <c r="G39" s="11">
        <f>[35]Janeiro!$D$10</f>
        <v>20.5</v>
      </c>
      <c r="H39" s="11">
        <f>[35]Janeiro!$D$11</f>
        <v>18.8</v>
      </c>
      <c r="I39" s="11">
        <f>[35]Janeiro!$D$12</f>
        <v>19.5</v>
      </c>
      <c r="J39" s="11">
        <f>[35]Janeiro!$D$13</f>
        <v>22.4</v>
      </c>
      <c r="K39" s="11">
        <f>[35]Janeiro!$D$14</f>
        <v>22.5</v>
      </c>
      <c r="L39" s="11">
        <f>[35]Janeiro!$D$15</f>
        <v>24.7</v>
      </c>
      <c r="M39" s="11">
        <f>[35]Janeiro!$D$16</f>
        <v>22.3</v>
      </c>
      <c r="N39" s="11">
        <f>[35]Janeiro!$D$17</f>
        <v>21</v>
      </c>
      <c r="O39" s="11">
        <f>[35]Janeiro!$D$18</f>
        <v>21.8</v>
      </c>
      <c r="P39" s="11">
        <f>[35]Janeiro!$D$19</f>
        <v>21.8</v>
      </c>
      <c r="Q39" s="11">
        <f>[35]Janeiro!$D$20</f>
        <v>24.9</v>
      </c>
      <c r="R39" s="11">
        <f>[35]Janeiro!$D$21</f>
        <v>21.9</v>
      </c>
      <c r="S39" s="11">
        <f>[35]Janeiro!$D$22</f>
        <v>22</v>
      </c>
      <c r="T39" s="11">
        <f>[35]Janeiro!$D$23</f>
        <v>20.7</v>
      </c>
      <c r="U39" s="11">
        <f>[35]Janeiro!$D$24</f>
        <v>20.5</v>
      </c>
      <c r="V39" s="11">
        <f>[35]Janeiro!$D$25</f>
        <v>20.6</v>
      </c>
      <c r="W39" s="11">
        <f>[35]Janeiro!$D$26</f>
        <v>19.899999999999999</v>
      </c>
      <c r="X39" s="11">
        <f>[35]Janeiro!$D$27</f>
        <v>20.100000000000001</v>
      </c>
      <c r="Y39" s="11">
        <f>[35]Janeiro!$D$28</f>
        <v>19.2</v>
      </c>
      <c r="Z39" s="11">
        <f>[35]Janeiro!$D$29</f>
        <v>19.2</v>
      </c>
      <c r="AA39" s="11">
        <f>[35]Janeiro!$D$30</f>
        <v>20</v>
      </c>
      <c r="AB39" s="11">
        <f>[35]Janeiro!$D$31</f>
        <v>21.9</v>
      </c>
      <c r="AC39" s="11">
        <f>[35]Janeiro!$D$32</f>
        <v>21.3</v>
      </c>
      <c r="AD39" s="11">
        <f>[35]Janeiro!$D$33</f>
        <v>21.8</v>
      </c>
      <c r="AE39" s="11">
        <f>[35]Janeiro!$D$34</f>
        <v>18.399999999999999</v>
      </c>
      <c r="AF39" s="11">
        <f>[35]Janeiro!$D$35</f>
        <v>19.7</v>
      </c>
      <c r="AG39" s="15">
        <f t="shared" ref="AG39:AG41" si="29">MIN(B39:AF39)</f>
        <v>18.399999999999999</v>
      </c>
      <c r="AH39" s="94">
        <f t="shared" ref="AH39:AH41" si="30">AVERAGE(B39:AF39)</f>
        <v>20.951612903225804</v>
      </c>
      <c r="AI39" s="12" t="s">
        <v>46</v>
      </c>
      <c r="AJ39" t="s">
        <v>46</v>
      </c>
      <c r="AL39" t="s">
        <v>46</v>
      </c>
      <c r="AM39" s="12" t="s">
        <v>46</v>
      </c>
    </row>
    <row r="40" spans="1:40" x14ac:dyDescent="0.2">
      <c r="A40" s="58" t="s">
        <v>16</v>
      </c>
      <c r="B40" s="11" t="str">
        <f>[36]Janeiro!$D$5</f>
        <v>*</v>
      </c>
      <c r="C40" s="11" t="str">
        <f>[36]Janeiro!$D$6</f>
        <v>*</v>
      </c>
      <c r="D40" s="11">
        <f>[36]Janeiro!$D$7</f>
        <v>27</v>
      </c>
      <c r="E40" s="11">
        <f>[36]Janeiro!$D$8</f>
        <v>22.2</v>
      </c>
      <c r="F40" s="11">
        <f>[36]Janeiro!$D$9</f>
        <v>22.1</v>
      </c>
      <c r="G40" s="11">
        <f>[36]Janeiro!$D$10</f>
        <v>26</v>
      </c>
      <c r="H40" s="11">
        <f>[36]Janeiro!$D$11</f>
        <v>21.7</v>
      </c>
      <c r="I40" s="11" t="str">
        <f>[36]Janeiro!$D$12</f>
        <v>*</v>
      </c>
      <c r="J40" s="11" t="str">
        <f>[36]Janeiro!$D$13</f>
        <v>*</v>
      </c>
      <c r="K40" s="11">
        <f>[36]Janeiro!$D$14</f>
        <v>29.4</v>
      </c>
      <c r="L40" s="11">
        <f>[36]Janeiro!$D$15</f>
        <v>27.5</v>
      </c>
      <c r="M40" s="11">
        <f>[36]Janeiro!$D$16</f>
        <v>26.1</v>
      </c>
      <c r="N40" s="11">
        <f>[36]Janeiro!$D$17</f>
        <v>24.5</v>
      </c>
      <c r="O40" s="11">
        <f>[36]Janeiro!$D$18</f>
        <v>25.2</v>
      </c>
      <c r="P40" s="11">
        <f>[36]Janeiro!$D$19</f>
        <v>26.5</v>
      </c>
      <c r="Q40" s="11">
        <f>[36]Janeiro!$D$20</f>
        <v>27</v>
      </c>
      <c r="R40" s="11">
        <f>[36]Janeiro!$D$21</f>
        <v>26.2</v>
      </c>
      <c r="S40" s="11">
        <f>[36]Janeiro!$D$22</f>
        <v>25.1</v>
      </c>
      <c r="T40" s="11" t="str">
        <f>[36]Janeiro!$D$23</f>
        <v>*</v>
      </c>
      <c r="U40" s="11" t="str">
        <f>[36]Janeiro!$D$24</f>
        <v>*</v>
      </c>
      <c r="V40" s="11" t="str">
        <f>[36]Janeiro!$D$25</f>
        <v>*</v>
      </c>
      <c r="W40" s="11">
        <f>[36]Janeiro!$D$26</f>
        <v>24.7</v>
      </c>
      <c r="X40" s="11">
        <f>[36]Janeiro!$D$27</f>
        <v>23.6</v>
      </c>
      <c r="Y40" s="11">
        <f>[36]Janeiro!$D$28</f>
        <v>22.4</v>
      </c>
      <c r="Z40" s="11">
        <f>[36]Janeiro!$D$29</f>
        <v>21.5</v>
      </c>
      <c r="AA40" s="11">
        <f>[36]Janeiro!$D$30</f>
        <v>21.1</v>
      </c>
      <c r="AB40" s="11">
        <f>[36]Janeiro!$D$31</f>
        <v>23</v>
      </c>
      <c r="AC40" s="11">
        <f>[36]Janeiro!$D$32</f>
        <v>24</v>
      </c>
      <c r="AD40" s="11">
        <f>[36]Janeiro!$D$33</f>
        <v>25.9</v>
      </c>
      <c r="AE40" s="11" t="str">
        <f>[36]Janeiro!$D$34</f>
        <v>*</v>
      </c>
      <c r="AF40" s="11" t="str">
        <f>[36]Janeiro!$D$35</f>
        <v>*</v>
      </c>
      <c r="AG40" s="15">
        <f t="shared" si="29"/>
        <v>21.1</v>
      </c>
      <c r="AH40" s="94">
        <f t="shared" si="30"/>
        <v>24.668181818181814</v>
      </c>
      <c r="AJ40" t="s">
        <v>46</v>
      </c>
      <c r="AK40" t="s">
        <v>46</v>
      </c>
    </row>
    <row r="41" spans="1:40" x14ac:dyDescent="0.2">
      <c r="A41" s="58" t="s">
        <v>174</v>
      </c>
      <c r="B41" s="11">
        <f>[37]Janeiro!$D$5</f>
        <v>21.2</v>
      </c>
      <c r="C41" s="11">
        <f>[37]Janeiro!$D$6</f>
        <v>22.8</v>
      </c>
      <c r="D41" s="11">
        <f>[37]Janeiro!$D$7</f>
        <v>22.6</v>
      </c>
      <c r="E41" s="11">
        <f>[37]Janeiro!$D$8</f>
        <v>21.7</v>
      </c>
      <c r="F41" s="11">
        <f>[37]Janeiro!$D$9</f>
        <v>21.4</v>
      </c>
      <c r="G41" s="11">
        <f>[37]Janeiro!$D$10</f>
        <v>20.7</v>
      </c>
      <c r="H41" s="11">
        <f>[37]Janeiro!$D$11</f>
        <v>21.6</v>
      </c>
      <c r="I41" s="11">
        <f>[37]Janeiro!$D$12</f>
        <v>22.4</v>
      </c>
      <c r="J41" s="11">
        <f>[37]Janeiro!$D$13</f>
        <v>23</v>
      </c>
      <c r="K41" s="11">
        <f>[37]Janeiro!$D$14</f>
        <v>23.8</v>
      </c>
      <c r="L41" s="11">
        <f>[37]Janeiro!$D$15</f>
        <v>24.2</v>
      </c>
      <c r="M41" s="11">
        <f>[37]Janeiro!$D$16</f>
        <v>23.9</v>
      </c>
      <c r="N41" s="11">
        <f>[37]Janeiro!$D$17</f>
        <v>21.6</v>
      </c>
      <c r="O41" s="11">
        <f>[37]Janeiro!$D$18</f>
        <v>22.2</v>
      </c>
      <c r="P41" s="11">
        <f>[37]Janeiro!$D$19</f>
        <v>23.7</v>
      </c>
      <c r="Q41" s="11">
        <f>[37]Janeiro!$D$20</f>
        <v>23.5</v>
      </c>
      <c r="R41" s="11">
        <f>[37]Janeiro!$D$21</f>
        <v>21.8</v>
      </c>
      <c r="S41" s="11">
        <f>[37]Janeiro!$D$22</f>
        <v>22.8</v>
      </c>
      <c r="T41" s="11">
        <f>[37]Janeiro!$D$23</f>
        <v>22.6</v>
      </c>
      <c r="U41" s="11">
        <f>[37]Janeiro!$D$24</f>
        <v>22</v>
      </c>
      <c r="V41" s="11">
        <f>[37]Janeiro!$D$25</f>
        <v>22.9</v>
      </c>
      <c r="W41" s="11">
        <f>[37]Janeiro!$D$26</f>
        <v>22.7</v>
      </c>
      <c r="X41" s="11">
        <f>[37]Janeiro!$D$27</f>
        <v>23</v>
      </c>
      <c r="Y41" s="11">
        <f>[37]Janeiro!$D$28</f>
        <v>21.7</v>
      </c>
      <c r="Z41" s="11">
        <f>[37]Janeiro!$D$29</f>
        <v>20.2</v>
      </c>
      <c r="AA41" s="11">
        <f>[37]Janeiro!$D$30</f>
        <v>20.100000000000001</v>
      </c>
      <c r="AB41" s="11">
        <f>[37]Janeiro!$D$31</f>
        <v>21.1</v>
      </c>
      <c r="AC41" s="11">
        <f>[37]Janeiro!$D$32</f>
        <v>21.9</v>
      </c>
      <c r="AD41" s="11">
        <f>[37]Janeiro!$D$33</f>
        <v>23.2</v>
      </c>
      <c r="AE41" s="11">
        <f>[37]Janeiro!$D$34</f>
        <v>23.1</v>
      </c>
      <c r="AF41" s="11">
        <f>[37]Janeiro!$D$35</f>
        <v>22.7</v>
      </c>
      <c r="AG41" s="15">
        <f t="shared" si="29"/>
        <v>20.100000000000001</v>
      </c>
      <c r="AH41" s="94">
        <f t="shared" si="30"/>
        <v>22.325806451612909</v>
      </c>
      <c r="AL41" t="s">
        <v>46</v>
      </c>
    </row>
    <row r="42" spans="1:40" x14ac:dyDescent="0.2">
      <c r="A42" s="58" t="s">
        <v>17</v>
      </c>
      <c r="B42" s="11">
        <f>[38]Janeiro!$D$5</f>
        <v>21.1</v>
      </c>
      <c r="C42" s="11">
        <f>[38]Janeiro!$D$6</f>
        <v>22.7</v>
      </c>
      <c r="D42" s="11">
        <f>[38]Janeiro!$D$7</f>
        <v>21.1</v>
      </c>
      <c r="E42" s="11">
        <f>[38]Janeiro!$D$8</f>
        <v>22.1</v>
      </c>
      <c r="F42" s="11">
        <f>[38]Janeiro!$D$9</f>
        <v>20</v>
      </c>
      <c r="G42" s="11">
        <f>[38]Janeiro!$D$10</f>
        <v>21.3</v>
      </c>
      <c r="H42" s="11">
        <f>[38]Janeiro!$D$11</f>
        <v>21.8</v>
      </c>
      <c r="I42" s="11">
        <f>[38]Janeiro!$D$12</f>
        <v>20.399999999999999</v>
      </c>
      <c r="J42" s="11">
        <f>[38]Janeiro!$D$13</f>
        <v>23.3</v>
      </c>
      <c r="K42" s="11">
        <f>[38]Janeiro!$D$14</f>
        <v>23.8</v>
      </c>
      <c r="L42" s="11">
        <f>[38]Janeiro!$D$15</f>
        <v>23.3</v>
      </c>
      <c r="M42" s="11">
        <f>[38]Janeiro!$D$16</f>
        <v>23.4</v>
      </c>
      <c r="N42" s="11">
        <f>[38]Janeiro!$D$17</f>
        <v>23.1</v>
      </c>
      <c r="O42" s="11">
        <f>[38]Janeiro!$D$18</f>
        <v>22.9</v>
      </c>
      <c r="P42" s="11">
        <f>[38]Janeiro!$D$19</f>
        <v>22.5</v>
      </c>
      <c r="Q42" s="11">
        <f>[38]Janeiro!$D$20</f>
        <v>23.1</v>
      </c>
      <c r="R42" s="11">
        <f>[38]Janeiro!$D$21</f>
        <v>22.9</v>
      </c>
      <c r="S42" s="11">
        <f>[38]Janeiro!$D$22</f>
        <v>22.9</v>
      </c>
      <c r="T42" s="11">
        <f>[38]Janeiro!$D$23</f>
        <v>22.3</v>
      </c>
      <c r="U42" s="11">
        <f>[38]Janeiro!$D$24</f>
        <v>19.600000000000001</v>
      </c>
      <c r="V42" s="11">
        <f>[38]Janeiro!$D$25</f>
        <v>20.8</v>
      </c>
      <c r="W42" s="11">
        <f>[38]Janeiro!$D$26</f>
        <v>22.4</v>
      </c>
      <c r="X42" s="11">
        <f>[38]Janeiro!$D$27</f>
        <v>22.9</v>
      </c>
      <c r="Y42" s="11">
        <f>[38]Janeiro!$D$28</f>
        <v>21.6</v>
      </c>
      <c r="Z42" s="11">
        <f>[38]Janeiro!$D$29</f>
        <v>18.399999999999999</v>
      </c>
      <c r="AA42" s="11">
        <f>[38]Janeiro!$D$30</f>
        <v>18.5</v>
      </c>
      <c r="AB42" s="11">
        <f>[38]Janeiro!$D$31</f>
        <v>20.3</v>
      </c>
      <c r="AC42" s="11">
        <f>[38]Janeiro!$D$32</f>
        <v>20.6</v>
      </c>
      <c r="AD42" s="11">
        <f>[38]Janeiro!$D$33</f>
        <v>22.8</v>
      </c>
      <c r="AE42" s="11">
        <f>[38]Janeiro!$D$34</f>
        <v>21.6</v>
      </c>
      <c r="AF42" s="11">
        <f>[38]Janeiro!$D$35</f>
        <v>20.7</v>
      </c>
      <c r="AG42" s="15">
        <f t="shared" ref="AG42:AG43" si="31">MIN(B42:AF42)</f>
        <v>18.399999999999999</v>
      </c>
      <c r="AH42" s="94">
        <f t="shared" ref="AH42:AH43" si="32">AVERAGE(B42:AF42)</f>
        <v>21.748387096774195</v>
      </c>
      <c r="AJ42" t="s">
        <v>46</v>
      </c>
      <c r="AK42" t="s">
        <v>46</v>
      </c>
      <c r="AL42" t="s">
        <v>46</v>
      </c>
    </row>
    <row r="43" spans="1:40" x14ac:dyDescent="0.2">
      <c r="A43" s="58" t="s">
        <v>156</v>
      </c>
      <c r="B43" s="11">
        <f>[39]Janeiro!$D$5</f>
        <v>20.6</v>
      </c>
      <c r="C43" s="11">
        <f>[39]Janeiro!$D$6</f>
        <v>21.4</v>
      </c>
      <c r="D43" s="11">
        <f>[39]Janeiro!$D$7</f>
        <v>21.1</v>
      </c>
      <c r="E43" s="11">
        <f>[39]Janeiro!$D$8</f>
        <v>20.9</v>
      </c>
      <c r="F43" s="11">
        <f>[39]Janeiro!$D$9</f>
        <v>21.1</v>
      </c>
      <c r="G43" s="11">
        <f>[39]Janeiro!$D$10</f>
        <v>20.5</v>
      </c>
      <c r="H43" s="11">
        <f>[39]Janeiro!$D$11</f>
        <v>22.4</v>
      </c>
      <c r="I43" s="11">
        <f>[39]Janeiro!$D$12</f>
        <v>21.9</v>
      </c>
      <c r="J43" s="11">
        <f>[39]Janeiro!$D$13</f>
        <v>23.6</v>
      </c>
      <c r="K43" s="11">
        <f>[39]Janeiro!$D$14</f>
        <v>22.7</v>
      </c>
      <c r="L43" s="11">
        <f>[39]Janeiro!$D$15</f>
        <v>24.1</v>
      </c>
      <c r="M43" s="11">
        <f>[39]Janeiro!$D$16</f>
        <v>23.2</v>
      </c>
      <c r="N43" s="11">
        <f>[39]Janeiro!$D$17</f>
        <v>22.6</v>
      </c>
      <c r="O43" s="11">
        <f>[39]Janeiro!$D$18</f>
        <v>23.3</v>
      </c>
      <c r="P43" s="11">
        <f>[39]Janeiro!$D$19</f>
        <v>22.2</v>
      </c>
      <c r="Q43" s="11">
        <f>[39]Janeiro!$D$20</f>
        <v>23.1</v>
      </c>
      <c r="R43" s="11">
        <f>[39]Janeiro!$D$21</f>
        <v>22.8</v>
      </c>
      <c r="S43" s="11">
        <f>[39]Janeiro!$D$22</f>
        <v>21.7</v>
      </c>
      <c r="T43" s="11">
        <f>[39]Janeiro!$D$23</f>
        <v>22.2</v>
      </c>
      <c r="U43" s="11">
        <f>[39]Janeiro!$D$24</f>
        <v>21</v>
      </c>
      <c r="V43" s="11">
        <f>[39]Janeiro!$D$25</f>
        <v>22.9</v>
      </c>
      <c r="W43" s="11">
        <f>[39]Janeiro!$D$26</f>
        <v>21.7</v>
      </c>
      <c r="X43" s="11">
        <f>[39]Janeiro!$D$27</f>
        <v>22.5</v>
      </c>
      <c r="Y43" s="11">
        <f>[39]Janeiro!$D$28</f>
        <v>22.1</v>
      </c>
      <c r="Z43" s="11">
        <f>[39]Janeiro!$D$29</f>
        <v>19</v>
      </c>
      <c r="AA43" s="11">
        <f>[39]Janeiro!$D$30</f>
        <v>18.5</v>
      </c>
      <c r="AB43" s="11">
        <f>[39]Janeiro!$D$31</f>
        <v>18.100000000000001</v>
      </c>
      <c r="AC43" s="11">
        <f>[39]Janeiro!$D$32</f>
        <v>18.8</v>
      </c>
      <c r="AD43" s="11">
        <f>[39]Janeiro!$D$33</f>
        <v>20</v>
      </c>
      <c r="AE43" s="11">
        <f>[39]Janeiro!$D$34</f>
        <v>22.5</v>
      </c>
      <c r="AF43" s="11">
        <f>[39]Janeiro!$D$35</f>
        <v>22.7</v>
      </c>
      <c r="AG43" s="15">
        <f t="shared" si="31"/>
        <v>18.100000000000001</v>
      </c>
      <c r="AH43" s="94">
        <f t="shared" si="32"/>
        <v>21.651612903225807</v>
      </c>
      <c r="AJ43" t="s">
        <v>46</v>
      </c>
    </row>
    <row r="44" spans="1:40" x14ac:dyDescent="0.2">
      <c r="A44" s="58" t="s">
        <v>18</v>
      </c>
      <c r="B44" s="11">
        <f>[40]Janeiro!$D$5</f>
        <v>18.5</v>
      </c>
      <c r="C44" s="11">
        <f>[40]Janeiro!$D$6</f>
        <v>19.7</v>
      </c>
      <c r="D44" s="11">
        <f>[40]Janeiro!$D$7</f>
        <v>19.8</v>
      </c>
      <c r="E44" s="11">
        <f>[40]Janeiro!$D$8</f>
        <v>19</v>
      </c>
      <c r="F44" s="11">
        <f>[40]Janeiro!$D$9</f>
        <v>19</v>
      </c>
      <c r="G44" s="11">
        <f>[40]Janeiro!$D$10</f>
        <v>18.5</v>
      </c>
      <c r="H44" s="11">
        <f>[40]Janeiro!$D$11</f>
        <v>21.6</v>
      </c>
      <c r="I44" s="11">
        <f>[40]Janeiro!$D$12</f>
        <v>21.1</v>
      </c>
      <c r="J44" s="11">
        <f>[40]Janeiro!$D$13</f>
        <v>21.6</v>
      </c>
      <c r="K44" s="11">
        <f>[40]Janeiro!$D$14</f>
        <v>21.9</v>
      </c>
      <c r="L44" s="11">
        <f>[40]Janeiro!$D$15</f>
        <v>22</v>
      </c>
      <c r="M44" s="11">
        <f>[40]Janeiro!$D$16</f>
        <v>22.2</v>
      </c>
      <c r="N44" s="11">
        <f>[40]Janeiro!$D$17</f>
        <v>20.9</v>
      </c>
      <c r="O44" s="11">
        <f>[40]Janeiro!$D$18</f>
        <v>20.100000000000001</v>
      </c>
      <c r="P44" s="11">
        <f>[40]Janeiro!$D$19</f>
        <v>22.4</v>
      </c>
      <c r="Q44" s="11">
        <f>[40]Janeiro!$D$20</f>
        <v>21.2</v>
      </c>
      <c r="R44" s="11">
        <f>[40]Janeiro!$D$21</f>
        <v>21.7</v>
      </c>
      <c r="S44" s="11">
        <f>[40]Janeiro!$D$22</f>
        <v>22.7</v>
      </c>
      <c r="T44" s="11" t="str">
        <f>[40]Janeiro!$D$23</f>
        <v>*</v>
      </c>
      <c r="U44" s="11">
        <f>[40]Janeiro!$D$24</f>
        <v>24.9</v>
      </c>
      <c r="V44" s="11">
        <f>[40]Janeiro!$D$25</f>
        <v>22.8</v>
      </c>
      <c r="W44" s="11" t="str">
        <f>[40]Janeiro!$D$26</f>
        <v>*</v>
      </c>
      <c r="X44" s="11">
        <f>[40]Janeiro!$D$27</f>
        <v>23.1</v>
      </c>
      <c r="Y44" s="11">
        <f>[40]Janeiro!$D$28</f>
        <v>22.9</v>
      </c>
      <c r="Z44" s="11">
        <f>[40]Janeiro!$D$29</f>
        <v>28.2</v>
      </c>
      <c r="AA44" s="11">
        <f>[40]Janeiro!$D$30</f>
        <v>26.9</v>
      </c>
      <c r="AB44" s="11">
        <f>[40]Janeiro!$D$31</f>
        <v>22.8</v>
      </c>
      <c r="AC44" s="11">
        <f>[40]Janeiro!$D$32</f>
        <v>19.8</v>
      </c>
      <c r="AD44" s="11">
        <f>[40]Janeiro!$D$33</f>
        <v>21.6</v>
      </c>
      <c r="AE44" s="11">
        <f>[40]Janeiro!$D$34</f>
        <v>20.399999999999999</v>
      </c>
      <c r="AF44" s="11">
        <f>[40]Janeiro!$D$35</f>
        <v>20.6</v>
      </c>
      <c r="AG44" s="15">
        <f t="shared" ref="AG44:AG47" si="33">MIN(B44:AF44)</f>
        <v>18.5</v>
      </c>
      <c r="AH44" s="94">
        <f t="shared" ref="AH44:AH47" si="34">AVERAGE(B44:AF44)</f>
        <v>21.65172413793103</v>
      </c>
      <c r="AJ44" t="s">
        <v>46</v>
      </c>
      <c r="AL44" t="s">
        <v>46</v>
      </c>
    </row>
    <row r="45" spans="1:40" x14ac:dyDescent="0.2">
      <c r="A45" s="58" t="s">
        <v>161</v>
      </c>
      <c r="B45" s="11">
        <f>[41]Janeiro!$D$5</f>
        <v>23.1</v>
      </c>
      <c r="C45" s="11">
        <f>[41]Janeiro!$D$6</f>
        <v>22.3</v>
      </c>
      <c r="D45" s="11">
        <f>[41]Janeiro!$D$7</f>
        <v>23.3</v>
      </c>
      <c r="E45" s="11">
        <f>[41]Janeiro!$D$8</f>
        <v>23.3</v>
      </c>
      <c r="F45" s="11">
        <f>[41]Janeiro!$D$9</f>
        <v>21.9</v>
      </c>
      <c r="G45" s="11">
        <f>[41]Janeiro!$D$10</f>
        <v>22.3</v>
      </c>
      <c r="H45" s="11">
        <f>[41]Janeiro!$D$11</f>
        <v>22.8</v>
      </c>
      <c r="I45" s="11">
        <f>[41]Janeiro!$D$12</f>
        <v>23.4</v>
      </c>
      <c r="J45" s="11">
        <f>[41]Janeiro!$D$13</f>
        <v>24</v>
      </c>
      <c r="K45" s="11">
        <f>[41]Janeiro!$D$14</f>
        <v>23.3</v>
      </c>
      <c r="L45" s="11">
        <f>[41]Janeiro!$D$15</f>
        <v>24</v>
      </c>
      <c r="M45" s="11">
        <f>[41]Janeiro!$D$16</f>
        <v>25.3</v>
      </c>
      <c r="N45" s="11">
        <f>[41]Janeiro!$D$17</f>
        <v>21.6</v>
      </c>
      <c r="O45" s="11">
        <f>[41]Janeiro!$D$18</f>
        <v>23.5</v>
      </c>
      <c r="P45" s="11">
        <f>[41]Janeiro!$D$19</f>
        <v>24.6</v>
      </c>
      <c r="Q45" s="11">
        <f>[41]Janeiro!$D$20</f>
        <v>25</v>
      </c>
      <c r="R45" s="11">
        <f>[41]Janeiro!$D$21</f>
        <v>23.7</v>
      </c>
      <c r="S45" s="11">
        <f>[41]Janeiro!$D$22</f>
        <v>22.5</v>
      </c>
      <c r="T45" s="11">
        <f>[41]Janeiro!$D$23</f>
        <v>24.1</v>
      </c>
      <c r="U45" s="11">
        <f>[41]Janeiro!$D$24</f>
        <v>25.2</v>
      </c>
      <c r="V45" s="11">
        <f>[41]Janeiro!$D$25</f>
        <v>24.9</v>
      </c>
      <c r="W45" s="11">
        <f>[41]Janeiro!$D$26</f>
        <v>23.5</v>
      </c>
      <c r="X45" s="11">
        <f>[41]Janeiro!$D$27</f>
        <v>23.6</v>
      </c>
      <c r="Y45" s="11">
        <f>[41]Janeiro!$D$28</f>
        <v>21.9</v>
      </c>
      <c r="Z45" s="11">
        <f>[41]Janeiro!$D$29</f>
        <v>22.2</v>
      </c>
      <c r="AA45" s="11">
        <f>[41]Janeiro!$D$30</f>
        <v>21.1</v>
      </c>
      <c r="AB45" s="11">
        <f>[41]Janeiro!$D$31</f>
        <v>20.7</v>
      </c>
      <c r="AC45" s="11">
        <f>[41]Janeiro!$D$32</f>
        <v>21.4</v>
      </c>
      <c r="AD45" s="11">
        <f>[41]Janeiro!$D$33</f>
        <v>23.2</v>
      </c>
      <c r="AE45" s="11">
        <f>[41]Janeiro!$D$34</f>
        <v>23</v>
      </c>
      <c r="AF45" s="11">
        <f>[41]Janeiro!$D$35</f>
        <v>22</v>
      </c>
      <c r="AG45" s="15">
        <f t="shared" si="33"/>
        <v>20.7</v>
      </c>
      <c r="AH45" s="94">
        <f t="shared" si="34"/>
        <v>23.119354838709686</v>
      </c>
      <c r="AL45" t="s">
        <v>46</v>
      </c>
      <c r="AM45" t="s">
        <v>46</v>
      </c>
    </row>
    <row r="46" spans="1:40" x14ac:dyDescent="0.2">
      <c r="A46" s="58" t="s">
        <v>19</v>
      </c>
      <c r="B46" s="11">
        <f>[42]Janeiro!$D$5</f>
        <v>22.3</v>
      </c>
      <c r="C46" s="11">
        <f>[42]Janeiro!$D$6</f>
        <v>22.1</v>
      </c>
      <c r="D46" s="11">
        <f>[42]Janeiro!$D$7</f>
        <v>20.399999999999999</v>
      </c>
      <c r="E46" s="11">
        <f>[42]Janeiro!$D$8</f>
        <v>21.4</v>
      </c>
      <c r="F46" s="11">
        <f>[42]Janeiro!$D$9</f>
        <v>19.600000000000001</v>
      </c>
      <c r="G46" s="11">
        <f>[42]Janeiro!$D$10</f>
        <v>20.9</v>
      </c>
      <c r="H46" s="11">
        <f>[42]Janeiro!$D$11</f>
        <v>19.899999999999999</v>
      </c>
      <c r="I46" s="11">
        <f>[42]Janeiro!$D$12</f>
        <v>20.2</v>
      </c>
      <c r="J46" s="11">
        <f>[42]Janeiro!$D$13</f>
        <v>22.4</v>
      </c>
      <c r="K46" s="11">
        <f>[42]Janeiro!$D$14</f>
        <v>23.3</v>
      </c>
      <c r="L46" s="11">
        <f>[42]Janeiro!$D$15</f>
        <v>22.1</v>
      </c>
      <c r="M46" s="11">
        <f>[42]Janeiro!$D$16</f>
        <v>22.2</v>
      </c>
      <c r="N46" s="11">
        <f>[42]Janeiro!$D$17</f>
        <v>22.8</v>
      </c>
      <c r="O46" s="11">
        <f>[42]Janeiro!$D$18</f>
        <v>21.5</v>
      </c>
      <c r="P46" s="11">
        <f>[42]Janeiro!$D$19</f>
        <v>21.5</v>
      </c>
      <c r="Q46" s="11">
        <f>[42]Janeiro!$D$20</f>
        <v>22.4</v>
      </c>
      <c r="R46" s="11">
        <f>[42]Janeiro!$D$21</f>
        <v>21.8</v>
      </c>
      <c r="S46" s="11">
        <f>[42]Janeiro!$D$22</f>
        <v>21.6</v>
      </c>
      <c r="T46" s="11">
        <f>[42]Janeiro!$D$23</f>
        <v>21.2</v>
      </c>
      <c r="U46" s="11">
        <f>[42]Janeiro!$D$24</f>
        <v>21.8</v>
      </c>
      <c r="V46" s="11">
        <f>[42]Janeiro!$D$25</f>
        <v>22</v>
      </c>
      <c r="W46" s="11">
        <f>[42]Janeiro!$D$26</f>
        <v>20.7</v>
      </c>
      <c r="X46" s="11">
        <f>[42]Janeiro!$D$27</f>
        <v>19.899999999999999</v>
      </c>
      <c r="Y46" s="11">
        <f>[42]Janeiro!$D$28</f>
        <v>19.399999999999999</v>
      </c>
      <c r="Z46" s="11">
        <f>[42]Janeiro!$D$29</f>
        <v>18.7</v>
      </c>
      <c r="AA46" s="11">
        <f>[42]Janeiro!$D$30</f>
        <v>19.5</v>
      </c>
      <c r="AB46" s="11">
        <f>[42]Janeiro!$D$31</f>
        <v>20.8</v>
      </c>
      <c r="AC46" s="11">
        <f>[42]Janeiro!$D$32</f>
        <v>22.2</v>
      </c>
      <c r="AD46" s="11">
        <f>[42]Janeiro!$D$33</f>
        <v>22.3</v>
      </c>
      <c r="AE46" s="11">
        <f>[42]Janeiro!$D$34</f>
        <v>19.399999999999999</v>
      </c>
      <c r="AF46" s="11">
        <f>[42]Janeiro!$D$35</f>
        <v>20.399999999999999</v>
      </c>
      <c r="AG46" s="15">
        <f t="shared" si="33"/>
        <v>18.7</v>
      </c>
      <c r="AH46" s="94">
        <f t="shared" si="34"/>
        <v>21.183870967741932</v>
      </c>
      <c r="AI46" s="12" t="s">
        <v>46</v>
      </c>
      <c r="AJ46" t="s">
        <v>46</v>
      </c>
    </row>
    <row r="47" spans="1:40" x14ac:dyDescent="0.2">
      <c r="A47" s="58" t="s">
        <v>30</v>
      </c>
      <c r="B47" s="11">
        <f>[43]Janeiro!$D$5</f>
        <v>20.3</v>
      </c>
      <c r="C47" s="11">
        <f>[43]Janeiro!$D$6</f>
        <v>22.7</v>
      </c>
      <c r="D47" s="11">
        <f>[43]Janeiro!$D$7</f>
        <v>22</v>
      </c>
      <c r="E47" s="11">
        <f>[43]Janeiro!$D$8</f>
        <v>21.3</v>
      </c>
      <c r="F47" s="11">
        <f>[43]Janeiro!$D$9</f>
        <v>19.7</v>
      </c>
      <c r="G47" s="11">
        <f>[43]Janeiro!$D$10</f>
        <v>20.8</v>
      </c>
      <c r="H47" s="11">
        <f>[43]Janeiro!$D$11</f>
        <v>20.5</v>
      </c>
      <c r="I47" s="11">
        <f>[43]Janeiro!$D$12</f>
        <v>21.3</v>
      </c>
      <c r="J47" s="11">
        <f>[43]Janeiro!$D$13</f>
        <v>22.6</v>
      </c>
      <c r="K47" s="11">
        <f>[43]Janeiro!$D$14</f>
        <v>23.9</v>
      </c>
      <c r="L47" s="11">
        <f>[43]Janeiro!$D$15</f>
        <v>23.3</v>
      </c>
      <c r="M47" s="11">
        <f>[43]Janeiro!$D$16</f>
        <v>22.6</v>
      </c>
      <c r="N47" s="11">
        <f>[43]Janeiro!$D$17</f>
        <v>22</v>
      </c>
      <c r="O47" s="11">
        <f>[43]Janeiro!$D$18</f>
        <v>22</v>
      </c>
      <c r="P47" s="11">
        <f>[43]Janeiro!$D$19</f>
        <v>23.3</v>
      </c>
      <c r="Q47" s="11">
        <f>[43]Janeiro!$D$20</f>
        <v>23.7</v>
      </c>
      <c r="R47" s="11">
        <f>[43]Janeiro!$D$21</f>
        <v>23.7</v>
      </c>
      <c r="S47" s="11">
        <f>[43]Janeiro!$D$22</f>
        <v>22.1</v>
      </c>
      <c r="T47" s="11">
        <f>[43]Janeiro!$D$23</f>
        <v>21.9</v>
      </c>
      <c r="U47" s="11">
        <f>[43]Janeiro!$D$24</f>
        <v>21.3</v>
      </c>
      <c r="V47" s="11">
        <f>[43]Janeiro!$D$25</f>
        <v>22.3</v>
      </c>
      <c r="W47" s="11">
        <f>[43]Janeiro!$D$26</f>
        <v>20.399999999999999</v>
      </c>
      <c r="X47" s="11">
        <f>[43]Janeiro!$D$27</f>
        <v>22</v>
      </c>
      <c r="Y47" s="11">
        <f>[43]Janeiro!$D$28</f>
        <v>21.5</v>
      </c>
      <c r="Z47" s="11">
        <f>[43]Janeiro!$D$29</f>
        <v>19.8</v>
      </c>
      <c r="AA47" s="11">
        <f>[43]Janeiro!$D$30</f>
        <v>19.2</v>
      </c>
      <c r="AB47" s="11">
        <f>[43]Janeiro!$D$31</f>
        <v>21.2</v>
      </c>
      <c r="AC47" s="11">
        <f>[43]Janeiro!$D$32</f>
        <v>21.8</v>
      </c>
      <c r="AD47" s="11">
        <f>[43]Janeiro!$D$33</f>
        <v>23.2</v>
      </c>
      <c r="AE47" s="11">
        <f>[43]Janeiro!$D$34</f>
        <v>20.6</v>
      </c>
      <c r="AF47" s="11">
        <f>[43]Janeiro!$D$35</f>
        <v>20.5</v>
      </c>
      <c r="AG47" s="15">
        <f t="shared" si="33"/>
        <v>19.2</v>
      </c>
      <c r="AH47" s="94">
        <f t="shared" si="34"/>
        <v>21.725806451612907</v>
      </c>
      <c r="AL47" s="12" t="s">
        <v>46</v>
      </c>
    </row>
    <row r="48" spans="1:40" x14ac:dyDescent="0.2">
      <c r="A48" s="58" t="s">
        <v>43</v>
      </c>
      <c r="B48" s="11">
        <f>[44]Janeiro!$D$5</f>
        <v>20.7</v>
      </c>
      <c r="C48" s="11">
        <f>[44]Janeiro!$D$6</f>
        <v>21.6</v>
      </c>
      <c r="D48" s="11">
        <f>[44]Janeiro!$D$7</f>
        <v>21.1</v>
      </c>
      <c r="E48" s="11">
        <f>[44]Janeiro!$D$8</f>
        <v>22.2</v>
      </c>
      <c r="F48" s="11">
        <f>[44]Janeiro!$D$9</f>
        <v>21.7</v>
      </c>
      <c r="G48" s="11">
        <f>[44]Janeiro!$D$10</f>
        <v>23.1</v>
      </c>
      <c r="H48" s="11">
        <f>[44]Janeiro!$D$11</f>
        <v>22.7</v>
      </c>
      <c r="I48" s="11">
        <f>[44]Janeiro!$D$12</f>
        <v>21.5</v>
      </c>
      <c r="J48" s="11">
        <f>[44]Janeiro!$D$13</f>
        <v>22.2</v>
      </c>
      <c r="K48" s="11">
        <f>[44]Janeiro!$D$14</f>
        <v>23.3</v>
      </c>
      <c r="L48" s="11">
        <f>[44]Janeiro!$D$15</f>
        <v>23.3</v>
      </c>
      <c r="M48" s="11">
        <f>[44]Janeiro!$D$16</f>
        <v>22.2</v>
      </c>
      <c r="N48" s="11">
        <f>[44]Janeiro!$D$17</f>
        <v>21.7</v>
      </c>
      <c r="O48" s="11">
        <f>[44]Janeiro!$D$18</f>
        <v>21.2</v>
      </c>
      <c r="P48" s="11">
        <f>[44]Janeiro!$D$19</f>
        <v>23.3</v>
      </c>
      <c r="Q48" s="11">
        <f>[44]Janeiro!$D$20</f>
        <v>23.9</v>
      </c>
      <c r="R48" s="11">
        <f>[44]Janeiro!$D$21</f>
        <v>21.8</v>
      </c>
      <c r="S48" s="11">
        <f>[44]Janeiro!$D$22</f>
        <v>23.9</v>
      </c>
      <c r="T48" s="11">
        <f>[44]Janeiro!$D$23</f>
        <v>22.6</v>
      </c>
      <c r="U48" s="11">
        <f>[44]Janeiro!$D$24</f>
        <v>22.7</v>
      </c>
      <c r="V48" s="11">
        <f>[44]Janeiro!$D$25</f>
        <v>21</v>
      </c>
      <c r="W48" s="11">
        <f>[44]Janeiro!$D$26</f>
        <v>21.6</v>
      </c>
      <c r="X48" s="11">
        <f>[44]Janeiro!$D$27</f>
        <v>21.8</v>
      </c>
      <c r="Y48" s="11">
        <f>[44]Janeiro!$D$28</f>
        <v>22</v>
      </c>
      <c r="Z48" s="11">
        <f>[44]Janeiro!$D$29</f>
        <v>22.7</v>
      </c>
      <c r="AA48" s="11">
        <f>[44]Janeiro!$D$30</f>
        <v>23.6</v>
      </c>
      <c r="AB48" s="11">
        <f>[44]Janeiro!$D$31</f>
        <v>22.3</v>
      </c>
      <c r="AC48" s="11">
        <f>[44]Janeiro!$D$32</f>
        <v>22.2</v>
      </c>
      <c r="AD48" s="11">
        <f>[44]Janeiro!$D$33</f>
        <v>22.9</v>
      </c>
      <c r="AE48" s="11">
        <f>[44]Janeiro!$D$34</f>
        <v>22.7</v>
      </c>
      <c r="AF48" s="11">
        <f>[44]Janeiro!$D$35</f>
        <v>22</v>
      </c>
      <c r="AG48" s="15">
        <f>MIN(B48:AF48)</f>
        <v>20.7</v>
      </c>
      <c r="AH48" s="94">
        <f>AVERAGE(B48:AF48)</f>
        <v>22.306451612903228</v>
      </c>
      <c r="AI48" s="12" t="s">
        <v>46</v>
      </c>
      <c r="AJ48" t="s">
        <v>46</v>
      </c>
      <c r="AL48" t="s">
        <v>46</v>
      </c>
    </row>
    <row r="49" spans="1:39" x14ac:dyDescent="0.2">
      <c r="A49" s="58" t="s">
        <v>20</v>
      </c>
      <c r="B49" s="11" t="str">
        <f>[45]Janeiro!$D$5</f>
        <v>*</v>
      </c>
      <c r="C49" s="11" t="str">
        <f>[45]Janeiro!$D$6</f>
        <v>*</v>
      </c>
      <c r="D49" s="11" t="str">
        <f>[45]Janeiro!$D$7</f>
        <v>*</v>
      </c>
      <c r="E49" s="11" t="str">
        <f>[45]Janeiro!$D$8</f>
        <v>*</v>
      </c>
      <c r="F49" s="11" t="str">
        <f>[45]Janeiro!$D$9</f>
        <v>*</v>
      </c>
      <c r="G49" s="11" t="str">
        <f>[45]Janeiro!$D$10</f>
        <v>*</v>
      </c>
      <c r="H49" s="11" t="str">
        <f>[45]Janeiro!$D$11</f>
        <v>*</v>
      </c>
      <c r="I49" s="11" t="str">
        <f>[45]Janeiro!$D$12</f>
        <v>*</v>
      </c>
      <c r="J49" s="11" t="str">
        <f>[45]Janeiro!$D$13</f>
        <v>*</v>
      </c>
      <c r="K49" s="11" t="str">
        <f>[45]Janeiro!$D$14</f>
        <v>*</v>
      </c>
      <c r="L49" s="11" t="str">
        <f>[45]Janeiro!$D$15</f>
        <v>*</v>
      </c>
      <c r="M49" s="11" t="str">
        <f>[45]Janeiro!$D$16</f>
        <v>*</v>
      </c>
      <c r="N49" s="11" t="str">
        <f>[45]Janeiro!$D$17</f>
        <v>*</v>
      </c>
      <c r="O49" s="11" t="str">
        <f>[45]Janeiro!$D$18</f>
        <v>*</v>
      </c>
      <c r="P49" s="11" t="str">
        <f>[45]Janeiro!$D$19</f>
        <v>*</v>
      </c>
      <c r="Q49" s="11" t="str">
        <f>[45]Janeiro!$D$20</f>
        <v>*</v>
      </c>
      <c r="R49" s="11" t="str">
        <f>[45]Janeiro!$D$21</f>
        <v>*</v>
      </c>
      <c r="S49" s="11" t="str">
        <f>[45]Janeiro!$D$22</f>
        <v>*</v>
      </c>
      <c r="T49" s="11" t="str">
        <f>[45]Janeiro!$D$23</f>
        <v>*</v>
      </c>
      <c r="U49" s="11" t="str">
        <f>[45]Janeiro!$D$24</f>
        <v>*</v>
      </c>
      <c r="V49" s="11" t="str">
        <f>[45]Janeiro!$D$25</f>
        <v>*</v>
      </c>
      <c r="W49" s="11" t="str">
        <f>[45]Janeiro!$D$26</f>
        <v>*</v>
      </c>
      <c r="X49" s="11" t="str">
        <f>[45]Janeiro!$D$27</f>
        <v>*</v>
      </c>
      <c r="Y49" s="11" t="str">
        <f>[45]Janeiro!$D$28</f>
        <v>*</v>
      </c>
      <c r="Z49" s="11" t="str">
        <f>[45]Janeiro!$D$29</f>
        <v>*</v>
      </c>
      <c r="AA49" s="11" t="str">
        <f>[45]Janeiro!$D$30</f>
        <v>*</v>
      </c>
      <c r="AB49" s="11" t="str">
        <f>[45]Janeiro!$D$31</f>
        <v>*</v>
      </c>
      <c r="AC49" s="11" t="str">
        <f>[45]Janeiro!$D$32</f>
        <v>*</v>
      </c>
      <c r="AD49" s="11" t="str">
        <f>[45]Janeiro!$D$33</f>
        <v>*</v>
      </c>
      <c r="AE49" s="11" t="str">
        <f>[45]Janeiro!$D$34</f>
        <v>*</v>
      </c>
      <c r="AF49" s="11" t="str">
        <f>[45]Janeiro!$D$35</f>
        <v>*</v>
      </c>
      <c r="AG49" s="15" t="s">
        <v>225</v>
      </c>
      <c r="AH49" s="94" t="s">
        <v>225</v>
      </c>
    </row>
    <row r="50" spans="1:39" s="5" customFormat="1" ht="17.100000000000001" customHeight="1" x14ac:dyDescent="0.2">
      <c r="A50" s="59" t="s">
        <v>227</v>
      </c>
      <c r="B50" s="13">
        <f t="shared" ref="B50:AG50" si="35">MIN(B5:B49)</f>
        <v>18.5</v>
      </c>
      <c r="C50" s="13">
        <f t="shared" si="35"/>
        <v>19.7</v>
      </c>
      <c r="D50" s="13">
        <f t="shared" si="35"/>
        <v>19.2</v>
      </c>
      <c r="E50" s="13">
        <f t="shared" si="35"/>
        <v>18.600000000000001</v>
      </c>
      <c r="F50" s="13">
        <f t="shared" si="35"/>
        <v>18.100000000000001</v>
      </c>
      <c r="G50" s="13">
        <f t="shared" si="35"/>
        <v>18.5</v>
      </c>
      <c r="H50" s="13">
        <f t="shared" si="35"/>
        <v>18.8</v>
      </c>
      <c r="I50" s="13">
        <f t="shared" si="35"/>
        <v>19.5</v>
      </c>
      <c r="J50" s="13">
        <f t="shared" si="35"/>
        <v>20.7</v>
      </c>
      <c r="K50" s="13">
        <f t="shared" si="35"/>
        <v>19.600000000000001</v>
      </c>
      <c r="L50" s="13">
        <f t="shared" si="35"/>
        <v>20.9</v>
      </c>
      <c r="M50" s="13">
        <f t="shared" si="35"/>
        <v>20.7</v>
      </c>
      <c r="N50" s="13">
        <f t="shared" si="35"/>
        <v>18.5</v>
      </c>
      <c r="O50" s="13">
        <f t="shared" si="35"/>
        <v>19.2</v>
      </c>
      <c r="P50" s="13">
        <f t="shared" si="35"/>
        <v>20.9</v>
      </c>
      <c r="Q50" s="13">
        <f t="shared" si="35"/>
        <v>20.3</v>
      </c>
      <c r="R50" s="13">
        <f t="shared" si="35"/>
        <v>20.8</v>
      </c>
      <c r="S50" s="13">
        <f t="shared" si="35"/>
        <v>20.8</v>
      </c>
      <c r="T50" s="13">
        <f t="shared" si="35"/>
        <v>20.6</v>
      </c>
      <c r="U50" s="13">
        <f t="shared" si="35"/>
        <v>19.5</v>
      </c>
      <c r="V50" s="13">
        <f t="shared" si="35"/>
        <v>20</v>
      </c>
      <c r="W50" s="13">
        <f t="shared" si="35"/>
        <v>19.5</v>
      </c>
      <c r="X50" s="13">
        <f t="shared" si="35"/>
        <v>19.7</v>
      </c>
      <c r="Y50" s="13">
        <f t="shared" si="35"/>
        <v>18.8</v>
      </c>
      <c r="Z50" s="13">
        <f t="shared" si="35"/>
        <v>16.8</v>
      </c>
      <c r="AA50" s="13">
        <f t="shared" si="35"/>
        <v>17.399999999999999</v>
      </c>
      <c r="AB50" s="13">
        <f t="shared" si="35"/>
        <v>18.100000000000001</v>
      </c>
      <c r="AC50" s="13">
        <f t="shared" si="35"/>
        <v>18.8</v>
      </c>
      <c r="AD50" s="13">
        <f t="shared" si="35"/>
        <v>19.5</v>
      </c>
      <c r="AE50" s="13">
        <f t="shared" si="35"/>
        <v>18.399999999999999</v>
      </c>
      <c r="AF50" s="13">
        <f t="shared" si="35"/>
        <v>19.399999999999999</v>
      </c>
      <c r="AG50" s="15">
        <f t="shared" si="35"/>
        <v>16.8</v>
      </c>
      <c r="AH50" s="94">
        <f>AVERAGE(AH5:AH49)</f>
        <v>22.391969029399508</v>
      </c>
      <c r="AL50" s="5" t="s">
        <v>46</v>
      </c>
    </row>
    <row r="51" spans="1:39" x14ac:dyDescent="0.2">
      <c r="A51" s="47"/>
      <c r="B51" s="48"/>
      <c r="C51" s="48"/>
      <c r="D51" s="48" t="s">
        <v>100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55"/>
      <c r="AF51" s="61" t="s">
        <v>46</v>
      </c>
      <c r="AG51" s="52"/>
      <c r="AH51" s="54"/>
      <c r="AM51" s="12" t="s">
        <v>46</v>
      </c>
    </row>
    <row r="52" spans="1:39" x14ac:dyDescent="0.2">
      <c r="A52" s="47"/>
      <c r="B52" s="49" t="s">
        <v>101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44</v>
      </c>
      <c r="N52" s="90"/>
      <c r="O52" s="90"/>
      <c r="P52" s="90"/>
      <c r="Q52" s="90"/>
      <c r="R52" s="90"/>
      <c r="S52" s="90"/>
      <c r="T52" s="148" t="s">
        <v>96</v>
      </c>
      <c r="U52" s="148"/>
      <c r="V52" s="148"/>
      <c r="W52" s="148"/>
      <c r="X52" s="148"/>
      <c r="Y52" s="90"/>
      <c r="Z52" s="90"/>
      <c r="AA52" s="90"/>
      <c r="AB52" s="90"/>
      <c r="AC52" s="90"/>
      <c r="AD52" s="90"/>
      <c r="AE52" s="117"/>
      <c r="AF52" s="90"/>
      <c r="AG52" s="52"/>
      <c r="AH52" s="51"/>
      <c r="AL52" t="s">
        <v>46</v>
      </c>
      <c r="AM52" t="s">
        <v>46</v>
      </c>
    </row>
    <row r="53" spans="1:39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45</v>
      </c>
      <c r="N53" s="91"/>
      <c r="O53" s="91"/>
      <c r="P53" s="91"/>
      <c r="Q53" s="90"/>
      <c r="R53" s="90"/>
      <c r="S53" s="90"/>
      <c r="T53" s="149" t="s">
        <v>97</v>
      </c>
      <c r="U53" s="149"/>
      <c r="V53" s="149"/>
      <c r="W53" s="149"/>
      <c r="X53" s="149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9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9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117"/>
      <c r="AF55" s="55"/>
      <c r="AG55" s="52"/>
      <c r="AH55" s="54"/>
      <c r="AK55" t="s">
        <v>46</v>
      </c>
      <c r="AL55" t="s">
        <v>46</v>
      </c>
    </row>
    <row r="56" spans="1:39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117"/>
      <c r="AF56" s="56"/>
      <c r="AG56" s="52"/>
      <c r="AH56" s="54"/>
      <c r="AL56" t="s">
        <v>46</v>
      </c>
    </row>
    <row r="57" spans="1:39" ht="13.5" thickBot="1" x14ac:dyDescent="0.25">
      <c r="A57" s="62"/>
      <c r="B57" s="63"/>
      <c r="C57" s="63"/>
      <c r="D57" s="63"/>
      <c r="E57" s="63"/>
      <c r="F57" s="63"/>
      <c r="G57" s="63" t="s">
        <v>46</v>
      </c>
      <c r="H57" s="63"/>
      <c r="I57" s="63"/>
      <c r="J57" s="63"/>
      <c r="K57" s="63"/>
      <c r="L57" s="63" t="s">
        <v>46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  <c r="AL57" t="s">
        <v>46</v>
      </c>
    </row>
    <row r="58" spans="1:39" x14ac:dyDescent="0.2">
      <c r="AJ58" t="s">
        <v>46</v>
      </c>
    </row>
    <row r="60" spans="1:39" x14ac:dyDescent="0.2">
      <c r="AD60" s="2" t="s">
        <v>46</v>
      </c>
    </row>
    <row r="62" spans="1:39" x14ac:dyDescent="0.2">
      <c r="AI62" s="12" t="s">
        <v>46</v>
      </c>
      <c r="AJ62" t="s">
        <v>46</v>
      </c>
    </row>
    <row r="65" spans="9:35" x14ac:dyDescent="0.2">
      <c r="I65" s="2" t="s">
        <v>46</v>
      </c>
      <c r="Y65" s="2" t="s">
        <v>46</v>
      </c>
      <c r="AB65" s="2" t="s">
        <v>46</v>
      </c>
      <c r="AI65" t="s">
        <v>46</v>
      </c>
    </row>
    <row r="72" spans="9:35" x14ac:dyDescent="0.2">
      <c r="AI72" s="12" t="s">
        <v>46</v>
      </c>
    </row>
  </sheetData>
  <sheetProtection password="C6EC" sheet="1" objects="1" scenarios="1"/>
  <mergeCells count="36">
    <mergeCell ref="AE3:AE4"/>
    <mergeCell ref="Z3:Z4"/>
    <mergeCell ref="U3:U4"/>
    <mergeCell ref="I3:I4"/>
    <mergeCell ref="T3:T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AF3:AF4"/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K65" sqref="AK65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7" ht="20.100000000000001" customHeight="1" x14ac:dyDescent="0.2">
      <c r="A1" s="156" t="s">
        <v>25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8"/>
    </row>
    <row r="2" spans="1:37" s="4" customFormat="1" ht="20.100000000000001" customHeight="1" x14ac:dyDescent="0.2">
      <c r="A2" s="159" t="s">
        <v>21</v>
      </c>
      <c r="B2" s="153" t="s">
        <v>232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5"/>
    </row>
    <row r="3" spans="1:37" s="5" customFormat="1" ht="20.100000000000001" customHeight="1" x14ac:dyDescent="0.2">
      <c r="A3" s="159"/>
      <c r="B3" s="150">
        <v>1</v>
      </c>
      <c r="C3" s="150">
        <f>SUM(B3+1)</f>
        <v>2</v>
      </c>
      <c r="D3" s="150">
        <f t="shared" ref="D3:AD3" si="0">SUM(C3+1)</f>
        <v>3</v>
      </c>
      <c r="E3" s="150">
        <f t="shared" si="0"/>
        <v>4</v>
      </c>
      <c r="F3" s="150">
        <f t="shared" si="0"/>
        <v>5</v>
      </c>
      <c r="G3" s="150">
        <f t="shared" si="0"/>
        <v>6</v>
      </c>
      <c r="H3" s="150">
        <f t="shared" si="0"/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 t="shared" si="0"/>
        <v>28</v>
      </c>
      <c r="AD3" s="150">
        <f t="shared" si="0"/>
        <v>29</v>
      </c>
      <c r="AE3" s="150">
        <v>30</v>
      </c>
      <c r="AF3" s="151">
        <v>31</v>
      </c>
      <c r="AG3" s="171" t="s">
        <v>35</v>
      </c>
    </row>
    <row r="4" spans="1:37" s="5" customFormat="1" ht="20.100000000000001" customHeight="1" x14ac:dyDescent="0.2">
      <c r="A4" s="15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2"/>
      <c r="AG4" s="172"/>
    </row>
    <row r="5" spans="1:37" s="5" customFormat="1" x14ac:dyDescent="0.2">
      <c r="A5" s="58" t="s">
        <v>39</v>
      </c>
      <c r="B5" s="129">
        <f>[1]Janeiro!$E$5</f>
        <v>60</v>
      </c>
      <c r="C5" s="129">
        <f>[1]Janeiro!$E$6</f>
        <v>76.666666666666671</v>
      </c>
      <c r="D5" s="129">
        <f>[1]Janeiro!$E$7</f>
        <v>77</v>
      </c>
      <c r="E5" s="129">
        <f>[1]Janeiro!$E$8</f>
        <v>78.416666666666671</v>
      </c>
      <c r="F5" s="129">
        <f>[1]Janeiro!$E$9</f>
        <v>66.916666666666671</v>
      </c>
      <c r="G5" s="129">
        <f>[1]Janeiro!$E$10</f>
        <v>80.416666666666671</v>
      </c>
      <c r="H5" s="129">
        <f>[1]Janeiro!$E$11</f>
        <v>79.375</v>
      </c>
      <c r="I5" s="129">
        <f>[1]Janeiro!$E$12</f>
        <v>83.875</v>
      </c>
      <c r="J5" s="129">
        <f>[1]Janeiro!$E$13</f>
        <v>83.166666666666671</v>
      </c>
      <c r="K5" s="129">
        <f>[1]Janeiro!$E$14</f>
        <v>79.041666666666671</v>
      </c>
      <c r="L5" s="129">
        <f>[1]Janeiro!$E$15</f>
        <v>75.75</v>
      </c>
      <c r="M5" s="129">
        <f>[1]Janeiro!$E$16</f>
        <v>82.916666666666671</v>
      </c>
      <c r="N5" s="129">
        <f>[1]Janeiro!$E$17</f>
        <v>78.958333333333329</v>
      </c>
      <c r="O5" s="129">
        <f>[1]Janeiro!$E$18</f>
        <v>75.708333333333329</v>
      </c>
      <c r="P5" s="129">
        <f>[1]Janeiro!$E$19</f>
        <v>68.541666666666671</v>
      </c>
      <c r="Q5" s="129">
        <f>[1]Janeiro!$E$20</f>
        <v>66.75</v>
      </c>
      <c r="R5" s="129">
        <f>[1]Janeiro!$E$21</f>
        <v>77.625</v>
      </c>
      <c r="S5" s="129">
        <f>[1]Janeiro!$E$22</f>
        <v>82.291666666666671</v>
      </c>
      <c r="T5" s="129">
        <f>[1]Janeiro!$E$23</f>
        <v>73.208333333333329</v>
      </c>
      <c r="U5" s="129">
        <f>[1]Janeiro!$E$24</f>
        <v>68.625</v>
      </c>
      <c r="V5" s="129">
        <f>[1]Janeiro!$E$25</f>
        <v>67.458333333333329</v>
      </c>
      <c r="W5" s="129">
        <f>[1]Janeiro!$E$26</f>
        <v>73.916666666666671</v>
      </c>
      <c r="X5" s="129">
        <f>[1]Janeiro!$E$27</f>
        <v>83.458333333333329</v>
      </c>
      <c r="Y5" s="129">
        <f>[1]Janeiro!$E$28</f>
        <v>80.958333333333329</v>
      </c>
      <c r="Z5" s="129">
        <f>[1]Janeiro!$E$29</f>
        <v>70.291666666666671</v>
      </c>
      <c r="AA5" s="129">
        <f>[1]Janeiro!$E$30</f>
        <v>66.958333333333329</v>
      </c>
      <c r="AB5" s="129">
        <f>[1]Janeiro!$E$31</f>
        <v>62</v>
      </c>
      <c r="AC5" s="129">
        <f>[1]Janeiro!$E$32</f>
        <v>60</v>
      </c>
      <c r="AD5" s="129">
        <f>[1]Janeiro!$E$33</f>
        <v>73.791666666666671</v>
      </c>
      <c r="AE5" s="129">
        <f>[1]Janeiro!$E$34</f>
        <v>85.333333333333329</v>
      </c>
      <c r="AF5" s="129">
        <f>[1]Janeiro!$E$35</f>
        <v>82.916666666666671</v>
      </c>
      <c r="AG5" s="93">
        <f t="shared" ref="AG5:AG7" si="1">AVERAGE(B5:AF5)</f>
        <v>74.913978494623649</v>
      </c>
    </row>
    <row r="6" spans="1:37" x14ac:dyDescent="0.2">
      <c r="A6" s="58" t="s">
        <v>0</v>
      </c>
      <c r="B6" s="11">
        <f>[2]Janeiro!$E$5</f>
        <v>80.208333333333329</v>
      </c>
      <c r="C6" s="11">
        <f>[2]Janeiro!$E$6</f>
        <v>74.166666666666671</v>
      </c>
      <c r="D6" s="11">
        <f>[2]Janeiro!$E$7</f>
        <v>79.708333333333329</v>
      </c>
      <c r="E6" s="11">
        <f>[2]Janeiro!$E$8</f>
        <v>83.333333333333329</v>
      </c>
      <c r="F6" s="11">
        <f>[2]Janeiro!$E$9</f>
        <v>78.833333333333329</v>
      </c>
      <c r="G6" s="11">
        <f>[2]Janeiro!$E$10</f>
        <v>71.958333333333329</v>
      </c>
      <c r="H6" s="11">
        <f>[2]Janeiro!$E$11</f>
        <v>86.083333333333329</v>
      </c>
      <c r="I6" s="11">
        <f>[2]Janeiro!$E$12</f>
        <v>85.25</v>
      </c>
      <c r="J6" s="11">
        <f>[2]Janeiro!$E$13</f>
        <v>77.708333333333329</v>
      </c>
      <c r="K6" s="11">
        <f>[2]Janeiro!$E$14</f>
        <v>74.166666666666671</v>
      </c>
      <c r="L6" s="11">
        <f>[2]Janeiro!$E$15</f>
        <v>73.708333333333329</v>
      </c>
      <c r="M6" s="11">
        <f>[2]Janeiro!$E$16</f>
        <v>81.5</v>
      </c>
      <c r="N6" s="11">
        <f>[2]Janeiro!$E$17</f>
        <v>84.083333333333329</v>
      </c>
      <c r="O6" s="11">
        <f>[2]Janeiro!$E$18</f>
        <v>87.125</v>
      </c>
      <c r="P6" s="11">
        <f>[2]Janeiro!$E$19</f>
        <v>79.833333333333329</v>
      </c>
      <c r="Q6" s="11">
        <f>[2]Janeiro!$E$20</f>
        <v>76.291666666666671</v>
      </c>
      <c r="R6" s="11">
        <f>[2]Janeiro!$E$21</f>
        <v>78.5</v>
      </c>
      <c r="S6" s="11">
        <f>[2]Janeiro!$E$22</f>
        <v>82.208333333333329</v>
      </c>
      <c r="T6" s="11">
        <f>[2]Janeiro!$E$23</f>
        <v>75.208333333333329</v>
      </c>
      <c r="U6" s="11">
        <f>[2]Janeiro!$E$24</f>
        <v>72.208333333333329</v>
      </c>
      <c r="V6" s="11">
        <f>[2]Janeiro!$E$25</f>
        <v>74.666666666666671</v>
      </c>
      <c r="W6" s="11">
        <f>[2]Janeiro!$E$26</f>
        <v>82.458333333333329</v>
      </c>
      <c r="X6" s="11">
        <f>[2]Janeiro!$E$27</f>
        <v>92.375</v>
      </c>
      <c r="Y6" s="11">
        <f>[2]Janeiro!$E$28</f>
        <v>75.833333333333329</v>
      </c>
      <c r="Z6" s="11">
        <f>[2]Janeiro!$E$29</f>
        <v>69.125</v>
      </c>
      <c r="AA6" s="11">
        <f>[2]Janeiro!$E$30</f>
        <v>69.541666666666671</v>
      </c>
      <c r="AB6" s="11">
        <f>[2]Janeiro!$E$31</f>
        <v>69.458333333333329</v>
      </c>
      <c r="AC6" s="11">
        <f>[2]Janeiro!$E$32</f>
        <v>67.541666666666671</v>
      </c>
      <c r="AD6" s="11">
        <f>[2]Janeiro!$E$33</f>
        <v>82.458333333333329</v>
      </c>
      <c r="AE6" s="11">
        <f>[2]Janeiro!$E$34</f>
        <v>91.416666666666671</v>
      </c>
      <c r="AF6" s="11">
        <f>[2]Janeiro!$E$35</f>
        <v>88.833333333333329</v>
      </c>
      <c r="AG6" s="93">
        <f t="shared" si="1"/>
        <v>78.896505376344081</v>
      </c>
    </row>
    <row r="7" spans="1:37" x14ac:dyDescent="0.2">
      <c r="A7" s="58" t="s">
        <v>103</v>
      </c>
      <c r="B7" s="11">
        <f>[3]Janeiro!$E$5</f>
        <v>71.041666666666671</v>
      </c>
      <c r="C7" s="11">
        <f>[3]Janeiro!$E$6</f>
        <v>70.416666666666671</v>
      </c>
      <c r="D7" s="11">
        <f>[3]Janeiro!$E$7</f>
        <v>78.166666666666671</v>
      </c>
      <c r="E7" s="11">
        <f>[3]Janeiro!$E$8</f>
        <v>80</v>
      </c>
      <c r="F7" s="11">
        <f>[3]Janeiro!$E$9</f>
        <v>75.75</v>
      </c>
      <c r="G7" s="11">
        <f>[3]Janeiro!$E$10</f>
        <v>70.833333333333329</v>
      </c>
      <c r="H7" s="11">
        <f>[3]Janeiro!$E$11</f>
        <v>91.25</v>
      </c>
      <c r="I7" s="11">
        <f>[3]Janeiro!$E$12</f>
        <v>88.833333333333329</v>
      </c>
      <c r="J7" s="11">
        <f>[3]Janeiro!$E$13</f>
        <v>82.291666666666671</v>
      </c>
      <c r="K7" s="11">
        <f>[3]Janeiro!$E$14</f>
        <v>78.916666666666671</v>
      </c>
      <c r="L7" s="11">
        <f>[3]Janeiro!$E$15</f>
        <v>75.083333333333329</v>
      </c>
      <c r="M7" s="11">
        <f>[3]Janeiro!$E$16</f>
        <v>75.833333333333329</v>
      </c>
      <c r="N7" s="11">
        <f>[3]Janeiro!$E$17</f>
        <v>83.375</v>
      </c>
      <c r="O7" s="11">
        <f>[3]Janeiro!$E$18</f>
        <v>80.75</v>
      </c>
      <c r="P7" s="11">
        <f>[3]Janeiro!$E$19</f>
        <v>74.166666666666671</v>
      </c>
      <c r="Q7" s="11">
        <f>[3]Janeiro!$E$20</f>
        <v>68.75</v>
      </c>
      <c r="R7" s="11">
        <f>[3]Janeiro!$E$21</f>
        <v>75.875</v>
      </c>
      <c r="S7" s="11">
        <f>[3]Janeiro!$E$22</f>
        <v>71.791666666666671</v>
      </c>
      <c r="T7" s="11">
        <f>[3]Janeiro!$E$23</f>
        <v>68.416666666666671</v>
      </c>
      <c r="U7" s="11">
        <f>[3]Janeiro!$E$24</f>
        <v>65.125</v>
      </c>
      <c r="V7" s="11">
        <f>[3]Janeiro!$E$25</f>
        <v>64.333333333333329</v>
      </c>
      <c r="W7" s="11">
        <f>[3]Janeiro!$E$26</f>
        <v>73.25</v>
      </c>
      <c r="X7" s="11">
        <f>[3]Janeiro!$E$27</f>
        <v>89.958333333333329</v>
      </c>
      <c r="Y7" s="11">
        <f>[3]Janeiro!$E$28</f>
        <v>77</v>
      </c>
      <c r="Z7" s="11">
        <f>[3]Janeiro!$E$29</f>
        <v>65.875</v>
      </c>
      <c r="AA7" s="11">
        <f>[3]Janeiro!$E$30</f>
        <v>62.75</v>
      </c>
      <c r="AB7" s="11">
        <f>[3]Janeiro!$E$31</f>
        <v>57.416666666666664</v>
      </c>
      <c r="AC7" s="11">
        <f>[3]Janeiro!$E$32</f>
        <v>57.625</v>
      </c>
      <c r="AD7" s="11">
        <f>[3]Janeiro!$E$33</f>
        <v>81.291666666666671</v>
      </c>
      <c r="AE7" s="11">
        <f>[3]Janeiro!$E$34</f>
        <v>90.333333333333329</v>
      </c>
      <c r="AF7" s="11">
        <f>[3]Janeiro!$E$35</f>
        <v>82.75</v>
      </c>
      <c r="AG7" s="93">
        <f t="shared" si="1"/>
        <v>75.137096774193552</v>
      </c>
    </row>
    <row r="8" spans="1:37" x14ac:dyDescent="0.2">
      <c r="A8" s="58" t="s">
        <v>1</v>
      </c>
      <c r="B8" s="11">
        <f>[4]Janeiro!$E$5</f>
        <v>81.25</v>
      </c>
      <c r="C8" s="11">
        <f>[4]Janeiro!$E$6</f>
        <v>77.791666666666671</v>
      </c>
      <c r="D8" s="11">
        <f>[4]Janeiro!$E$7</f>
        <v>88.75</v>
      </c>
      <c r="E8" s="11" t="str">
        <f>[4]Janeiro!$E$8</f>
        <v>*</v>
      </c>
      <c r="F8" s="11" t="str">
        <f>[4]Janeiro!$E$9</f>
        <v>*</v>
      </c>
      <c r="G8" s="11" t="str">
        <f>[4]Janeiro!$E$10</f>
        <v>*</v>
      </c>
      <c r="H8" s="11" t="str">
        <f>[4]Janeiro!$E$11</f>
        <v>*</v>
      </c>
      <c r="I8" s="11" t="str">
        <f>[4]Janeiro!$E$12</f>
        <v>*</v>
      </c>
      <c r="J8" s="11" t="str">
        <f>[4]Janeiro!$E$13</f>
        <v>*</v>
      </c>
      <c r="K8" s="11">
        <f>[4]Janeiro!$E$14</f>
        <v>58.916666666666664</v>
      </c>
      <c r="L8" s="11">
        <f>[4]Janeiro!$E$15</f>
        <v>73.875</v>
      </c>
      <c r="M8" s="11">
        <f>[4]Janeiro!$E$16</f>
        <v>76.291666666666671</v>
      </c>
      <c r="N8" s="11">
        <f>[4]Janeiro!$E$17</f>
        <v>78.791666666666671</v>
      </c>
      <c r="O8" s="11">
        <f>[4]Janeiro!$E$18</f>
        <v>73.75</v>
      </c>
      <c r="P8" s="11">
        <f>[4]Janeiro!$E$19</f>
        <v>69.5</v>
      </c>
      <c r="Q8" s="11">
        <f>[4]Janeiro!$E$20</f>
        <v>69.125</v>
      </c>
      <c r="R8" s="11">
        <f>[4]Janeiro!$E$21</f>
        <v>69.416666666666671</v>
      </c>
      <c r="S8" s="11">
        <f>[4]Janeiro!$E$22</f>
        <v>90</v>
      </c>
      <c r="T8" s="11" t="str">
        <f>[4]Janeiro!$E$23</f>
        <v>*</v>
      </c>
      <c r="U8" s="11" t="str">
        <f>[4]Janeiro!$E$24</f>
        <v>*</v>
      </c>
      <c r="V8" s="11" t="str">
        <f>[4]Janeiro!$E$25</f>
        <v>*</v>
      </c>
      <c r="W8" s="11" t="str">
        <f>[4]Janeiro!$E$26</f>
        <v>*</v>
      </c>
      <c r="X8" s="11" t="str">
        <f>[4]Janeiro!$E$27</f>
        <v>*</v>
      </c>
      <c r="Y8" s="11" t="str">
        <f>[4]Janeiro!$E$28</f>
        <v>*</v>
      </c>
      <c r="Z8" s="11">
        <f>[4]Janeiro!$E$29</f>
        <v>57.615384615384613</v>
      </c>
      <c r="AA8" s="11">
        <f>[4]Janeiro!$E$30</f>
        <v>70.625</v>
      </c>
      <c r="AB8" s="11">
        <f>[4]Janeiro!$E$31</f>
        <v>77.541666666666671</v>
      </c>
      <c r="AC8" s="11">
        <f>[4]Janeiro!$E$32</f>
        <v>79.25</v>
      </c>
      <c r="AD8" s="11">
        <f>[4]Janeiro!$E$33</f>
        <v>78.958333333333329</v>
      </c>
      <c r="AE8" s="11">
        <f>[4]Janeiro!$E$34</f>
        <v>86.208333333333329</v>
      </c>
      <c r="AF8" s="11" t="str">
        <f>[4]Janeiro!$E$35</f>
        <v>*</v>
      </c>
      <c r="AG8" s="93">
        <f t="shared" ref="AG8:AG9" si="2">AVERAGE(B8:AF8)</f>
        <v>75.425391737891744</v>
      </c>
    </row>
    <row r="9" spans="1:37" x14ac:dyDescent="0.2">
      <c r="A9" s="58" t="s">
        <v>166</v>
      </c>
      <c r="B9" s="11">
        <f>[5]Janeiro!$E$5</f>
        <v>77.541666666666671</v>
      </c>
      <c r="C9" s="11">
        <f>[5]Janeiro!$E$6</f>
        <v>71.25</v>
      </c>
      <c r="D9" s="11">
        <f>[5]Janeiro!$E$7</f>
        <v>80.75</v>
      </c>
      <c r="E9" s="11">
        <f>[5]Janeiro!$E$8</f>
        <v>87.958333333333329</v>
      </c>
      <c r="F9" s="11">
        <f>[5]Janeiro!$E$9</f>
        <v>73.166666666666671</v>
      </c>
      <c r="G9" s="11">
        <f>[5]Janeiro!$E$10</f>
        <v>70.333333333333329</v>
      </c>
      <c r="H9" s="11">
        <f>[5]Janeiro!$E$11</f>
        <v>87.916666666666671</v>
      </c>
      <c r="I9" s="11">
        <f>[5]Janeiro!$E$12</f>
        <v>83.166666666666671</v>
      </c>
      <c r="J9" s="11">
        <f>[5]Janeiro!$E$13</f>
        <v>77.166666666666671</v>
      </c>
      <c r="K9" s="11">
        <f>[5]Janeiro!$E$14</f>
        <v>73.125</v>
      </c>
      <c r="L9" s="11">
        <f>[5]Janeiro!$E$15</f>
        <v>70.583333333333329</v>
      </c>
      <c r="M9" s="11">
        <f>[5]Janeiro!$E$16</f>
        <v>82.625</v>
      </c>
      <c r="N9" s="11">
        <f>[5]Janeiro!$E$17</f>
        <v>86.625</v>
      </c>
      <c r="O9" s="11">
        <f>[5]Janeiro!$E$18</f>
        <v>87.125</v>
      </c>
      <c r="P9" s="11">
        <f>[5]Janeiro!$E$19</f>
        <v>76.166666666666671</v>
      </c>
      <c r="Q9" s="11">
        <f>[5]Janeiro!$E$20</f>
        <v>69.958333333333329</v>
      </c>
      <c r="R9" s="11">
        <f>[5]Janeiro!$E$21</f>
        <v>79.875</v>
      </c>
      <c r="S9" s="11">
        <f>[5]Janeiro!$E$22</f>
        <v>85.75</v>
      </c>
      <c r="T9" s="11">
        <f>[5]Janeiro!$E$23</f>
        <v>76.666666666666671</v>
      </c>
      <c r="U9" s="11">
        <f>[5]Janeiro!$E$24</f>
        <v>69.125</v>
      </c>
      <c r="V9" s="11">
        <f>[5]Janeiro!$E$25</f>
        <v>70.541666666666671</v>
      </c>
      <c r="W9" s="11">
        <f>[5]Janeiro!$E$26</f>
        <v>88.458333333333329</v>
      </c>
      <c r="X9" s="11">
        <f>[5]Janeiro!$E$27</f>
        <v>96.625</v>
      </c>
      <c r="Y9" s="11">
        <f>[5]Janeiro!$E$28</f>
        <v>82.291666666666671</v>
      </c>
      <c r="Z9" s="11">
        <f>[5]Janeiro!$E$29</f>
        <v>66.166666666666671</v>
      </c>
      <c r="AA9" s="11">
        <f>[5]Janeiro!$E$30</f>
        <v>60.636363636363633</v>
      </c>
      <c r="AB9" s="11">
        <f>[5]Janeiro!$E$31</f>
        <v>62.833333333333336</v>
      </c>
      <c r="AC9" s="11">
        <f>[5]Janeiro!$E$32</f>
        <v>60.125</v>
      </c>
      <c r="AD9" s="11">
        <f>[5]Janeiro!$E$33</f>
        <v>76.708333333333329</v>
      </c>
      <c r="AE9" s="11">
        <f>[5]Janeiro!$E$34</f>
        <v>91.541666666666671</v>
      </c>
      <c r="AF9" s="11">
        <f>[5]Janeiro!$E$35</f>
        <v>88.291666666666671</v>
      </c>
      <c r="AG9" s="93">
        <f t="shared" si="2"/>
        <v>77.777248289345067</v>
      </c>
    </row>
    <row r="10" spans="1:37" x14ac:dyDescent="0.2">
      <c r="A10" s="58" t="s">
        <v>110</v>
      </c>
      <c r="B10" s="11" t="str">
        <f>[6]Janeiro!$E$5</f>
        <v>*</v>
      </c>
      <c r="C10" s="11" t="str">
        <f>[6]Janeiro!$E$6</f>
        <v>*</v>
      </c>
      <c r="D10" s="11" t="str">
        <f>[6]Janeiro!$E$7</f>
        <v>*</v>
      </c>
      <c r="E10" s="11" t="str">
        <f>[6]Janeiro!$E$8</f>
        <v>*</v>
      </c>
      <c r="F10" s="11" t="str">
        <f>[6]Janeiro!$E$9</f>
        <v>*</v>
      </c>
      <c r="G10" s="11" t="str">
        <f>[6]Janeiro!$E$10</f>
        <v>*</v>
      </c>
      <c r="H10" s="11" t="str">
        <f>[6]Janeiro!$E$11</f>
        <v>*</v>
      </c>
      <c r="I10" s="11" t="str">
        <f>[6]Janeiro!$E$12</f>
        <v>*</v>
      </c>
      <c r="J10" s="11" t="str">
        <f>[6]Janeiro!$E$13</f>
        <v>*</v>
      </c>
      <c r="K10" s="11" t="str">
        <f>[6]Janeiro!$E$14</f>
        <v>*</v>
      </c>
      <c r="L10" s="11" t="str">
        <f>[6]Janeiro!$E$15</f>
        <v>*</v>
      </c>
      <c r="M10" s="11" t="str">
        <f>[6]Janeiro!$E$16</f>
        <v>*</v>
      </c>
      <c r="N10" s="11" t="str">
        <f>[6]Janeiro!$E$17</f>
        <v>*</v>
      </c>
      <c r="O10" s="11" t="str">
        <f>[6]Janeiro!$E$18</f>
        <v>*</v>
      </c>
      <c r="P10" s="11" t="str">
        <f>[6]Janeiro!$E$19</f>
        <v>*</v>
      </c>
      <c r="Q10" s="11" t="str">
        <f>[6]Janeiro!$E$20</f>
        <v>*</v>
      </c>
      <c r="R10" s="11" t="str">
        <f>[6]Janeiro!$E$21</f>
        <v>*</v>
      </c>
      <c r="S10" s="11" t="str">
        <f>[6]Janeiro!$E$22</f>
        <v>*</v>
      </c>
      <c r="T10" s="11" t="str">
        <f>[6]Janeiro!$E$23</f>
        <v>*</v>
      </c>
      <c r="U10" s="11" t="str">
        <f>[6]Janeiro!$E$24</f>
        <v>*</v>
      </c>
      <c r="V10" s="11" t="str">
        <f>[6]Janeiro!$E$25</f>
        <v>*</v>
      </c>
      <c r="W10" s="11" t="str">
        <f>[6]Janeiro!$E$26</f>
        <v>*</v>
      </c>
      <c r="X10" s="11" t="str">
        <f>[6]Janeiro!$E$27</f>
        <v>*</v>
      </c>
      <c r="Y10" s="11" t="str">
        <f>[6]Janeiro!$E$28</f>
        <v>*</v>
      </c>
      <c r="Z10" s="11" t="str">
        <f>[6]Janeiro!$E$29</f>
        <v>*</v>
      </c>
      <c r="AA10" s="11" t="str">
        <f>[6]Janeiro!$E$30</f>
        <v>*</v>
      </c>
      <c r="AB10" s="11" t="str">
        <f>[6]Janeiro!$E$31</f>
        <v>*</v>
      </c>
      <c r="AC10" s="11" t="str">
        <f>[6]Janeiro!$E$32</f>
        <v>*</v>
      </c>
      <c r="AD10" s="11" t="str">
        <f>[6]Janeiro!$E$33</f>
        <v>*</v>
      </c>
      <c r="AE10" s="11" t="str">
        <f>[6]Janeiro!$E$34</f>
        <v>*</v>
      </c>
      <c r="AF10" s="11" t="str">
        <f>[6]Janeiro!$E$35</f>
        <v>*</v>
      </c>
      <c r="AG10" s="93" t="s">
        <v>225</v>
      </c>
    </row>
    <row r="11" spans="1:37" x14ac:dyDescent="0.2">
      <c r="A11" s="58" t="s">
        <v>63</v>
      </c>
      <c r="B11" s="11">
        <f>[7]Janeiro!$E$5</f>
        <v>63.083333333333336</v>
      </c>
      <c r="C11" s="11">
        <f>[7]Janeiro!$E$6</f>
        <v>64.916666666666671</v>
      </c>
      <c r="D11" s="11">
        <f>[7]Janeiro!$E$7</f>
        <v>77.75</v>
      </c>
      <c r="E11" s="11">
        <f>[7]Janeiro!$E$8</f>
        <v>76.652173913043484</v>
      </c>
      <c r="F11" s="11">
        <f>[7]Janeiro!$E$9</f>
        <v>82.941176470588232</v>
      </c>
      <c r="G11" s="11">
        <f>[7]Janeiro!$E$10</f>
        <v>67.599999999999994</v>
      </c>
      <c r="H11" s="11">
        <f>[7]Janeiro!$E$11</f>
        <v>94.5625</v>
      </c>
      <c r="I11" s="11">
        <f>[7]Janeiro!$E$12</f>
        <v>62.111111111111114</v>
      </c>
      <c r="J11" s="11">
        <f>[7]Janeiro!$E$13</f>
        <v>69.92307692307692</v>
      </c>
      <c r="K11" s="11">
        <f>[7]Janeiro!$E$14</f>
        <v>69.714285714285708</v>
      </c>
      <c r="L11" s="11">
        <f>[7]Janeiro!$E$15</f>
        <v>72</v>
      </c>
      <c r="M11" s="11">
        <f>[7]Janeiro!$E$16</f>
        <v>69.166666666666671</v>
      </c>
      <c r="N11" s="11">
        <f>[7]Janeiro!$E$17</f>
        <v>77</v>
      </c>
      <c r="O11" s="11">
        <f>[7]Janeiro!$E$18</f>
        <v>67</v>
      </c>
      <c r="P11" s="11">
        <f>[7]Janeiro!$E$19</f>
        <v>66.090909090909093</v>
      </c>
      <c r="Q11" s="11">
        <f>[7]Janeiro!$E$20</f>
        <v>61.833333333333336</v>
      </c>
      <c r="R11" s="11">
        <f>[7]Janeiro!$E$21</f>
        <v>72.791666666666671</v>
      </c>
      <c r="S11" s="11">
        <f>[7]Janeiro!$E$22</f>
        <v>65.75</v>
      </c>
      <c r="T11" s="11">
        <f>[7]Janeiro!$E$23</f>
        <v>69.583333333333329</v>
      </c>
      <c r="U11" s="11">
        <f>[7]Janeiro!$E$24</f>
        <v>65.5</v>
      </c>
      <c r="V11" s="11">
        <f>[7]Janeiro!$E$25</f>
        <v>62.666666666666664</v>
      </c>
      <c r="W11" s="11">
        <f>[7]Janeiro!$E$26</f>
        <v>67</v>
      </c>
      <c r="X11" s="11">
        <f>[7]Janeiro!$E$27</f>
        <v>96.111111111111114</v>
      </c>
      <c r="Y11" s="11">
        <f>[7]Janeiro!$E$28</f>
        <v>77.5</v>
      </c>
      <c r="Z11" s="11">
        <f>[7]Janeiro!$E$29</f>
        <v>65.5</v>
      </c>
      <c r="AA11" s="11">
        <f>[7]Janeiro!$E$30</f>
        <v>55.541666666666664</v>
      </c>
      <c r="AB11" s="11">
        <f>[7]Janeiro!$E$31</f>
        <v>52.791666666666664</v>
      </c>
      <c r="AC11" s="11">
        <f>[7]Janeiro!$E$32</f>
        <v>47.625</v>
      </c>
      <c r="AD11" s="11">
        <f>[7]Janeiro!$E$33</f>
        <v>61.25</v>
      </c>
      <c r="AE11" s="11">
        <f>[7]Janeiro!$E$34</f>
        <v>76.181818181818187</v>
      </c>
      <c r="AF11" s="11">
        <f>[7]Janeiro!$E$35</f>
        <v>70</v>
      </c>
      <c r="AG11" s="93">
        <f t="shared" ref="AG11:AG12" si="3">AVERAGE(B11:AF11)</f>
        <v>69.294779435998194</v>
      </c>
    </row>
    <row r="12" spans="1:37" x14ac:dyDescent="0.2">
      <c r="A12" s="58" t="s">
        <v>40</v>
      </c>
      <c r="B12" s="11">
        <f>[8]Janeiro!$E$5</f>
        <v>68.5</v>
      </c>
      <c r="C12" s="11">
        <f>[8]Janeiro!$E$6</f>
        <v>64.555555555555557</v>
      </c>
      <c r="D12" s="11">
        <f>[8]Janeiro!$E$7</f>
        <v>66.5</v>
      </c>
      <c r="E12" s="11">
        <f>[8]Janeiro!$E$8</f>
        <v>66.954545454545453</v>
      </c>
      <c r="F12" s="11">
        <f>[8]Janeiro!$E$9</f>
        <v>60.476190476190474</v>
      </c>
      <c r="G12" s="11">
        <f>[8]Janeiro!$E$10</f>
        <v>64.583333333333329</v>
      </c>
      <c r="H12" s="11">
        <f>[8]Janeiro!$E$11</f>
        <v>82.666666666666671</v>
      </c>
      <c r="I12" s="11">
        <f>[8]Janeiro!$E$12</f>
        <v>72.083333333333329</v>
      </c>
      <c r="J12" s="11">
        <f>[8]Janeiro!$E$13</f>
        <v>73.083333333333329</v>
      </c>
      <c r="K12" s="11">
        <f>[8]Janeiro!$E$14</f>
        <v>66.875</v>
      </c>
      <c r="L12" s="11">
        <f>[8]Janeiro!$E$15</f>
        <v>69.166666666666671</v>
      </c>
      <c r="M12" s="11">
        <f>[8]Janeiro!$E$16</f>
        <v>77.782608695652172</v>
      </c>
      <c r="N12" s="11">
        <f>[8]Janeiro!$E$17</f>
        <v>78.333333333333329</v>
      </c>
      <c r="O12" s="11">
        <f>[8]Janeiro!$E$18</f>
        <v>78.583333333333329</v>
      </c>
      <c r="P12" s="11">
        <f>[8]Janeiro!$E$19</f>
        <v>68.916666666666671</v>
      </c>
      <c r="Q12" s="11">
        <f>[8]Janeiro!$E$20</f>
        <v>74.25</v>
      </c>
      <c r="R12" s="11">
        <f>[8]Janeiro!$E$21</f>
        <v>76</v>
      </c>
      <c r="S12" s="11">
        <f>[8]Janeiro!$E$22</f>
        <v>73</v>
      </c>
      <c r="T12" s="11">
        <f>[8]Janeiro!$E$23</f>
        <v>66.400000000000006</v>
      </c>
      <c r="U12" s="11">
        <f>[8]Janeiro!$E$24</f>
        <v>62.45</v>
      </c>
      <c r="V12" s="11">
        <f>[8]Janeiro!$E$25</f>
        <v>69</v>
      </c>
      <c r="W12" s="11">
        <f>[8]Janeiro!$E$26</f>
        <v>74.933333333333337</v>
      </c>
      <c r="X12" s="11">
        <f>[8]Janeiro!$E$27</f>
        <v>92.25</v>
      </c>
      <c r="Y12" s="11">
        <f>[8]Janeiro!$E$28</f>
        <v>71.411764705882348</v>
      </c>
      <c r="Z12" s="11">
        <f>[8]Janeiro!$E$29</f>
        <v>57.733333333333334</v>
      </c>
      <c r="AA12" s="11">
        <f>[8]Janeiro!$E$30</f>
        <v>61.625</v>
      </c>
      <c r="AB12" s="11">
        <f>[8]Janeiro!$E$31</f>
        <v>56.133333333333333</v>
      </c>
      <c r="AC12" s="11">
        <f>[8]Janeiro!$E$32</f>
        <v>65.900000000000006</v>
      </c>
      <c r="AD12" s="11">
        <f>[8]Janeiro!$E$33</f>
        <v>78.625</v>
      </c>
      <c r="AE12" s="11">
        <f>[8]Janeiro!$E$34</f>
        <v>87.92307692307692</v>
      </c>
      <c r="AF12" s="11">
        <f>[8]Janeiro!$E$35</f>
        <v>75.8</v>
      </c>
      <c r="AG12" s="93">
        <f t="shared" si="3"/>
        <v>71.048238983147428</v>
      </c>
    </row>
    <row r="13" spans="1:37" x14ac:dyDescent="0.2">
      <c r="A13" s="58" t="s">
        <v>113</v>
      </c>
      <c r="B13" s="11" t="str">
        <f>[9]Janeiro!$E$5</f>
        <v>*</v>
      </c>
      <c r="C13" s="11" t="str">
        <f>[9]Janeiro!$E$6</f>
        <v>*</v>
      </c>
      <c r="D13" s="11" t="str">
        <f>[9]Janeiro!$E$7</f>
        <v>*</v>
      </c>
      <c r="E13" s="11" t="str">
        <f>[9]Janeiro!$E$8</f>
        <v>*</v>
      </c>
      <c r="F13" s="11" t="str">
        <f>[9]Janeiro!$E$9</f>
        <v>*</v>
      </c>
      <c r="G13" s="11" t="str">
        <f>[9]Janeiro!$E$10</f>
        <v>*</v>
      </c>
      <c r="H13" s="11" t="str">
        <f>[9]Janeiro!$E$11</f>
        <v>*</v>
      </c>
      <c r="I13" s="11" t="str">
        <f>[9]Janeiro!$E$12</f>
        <v>*</v>
      </c>
      <c r="J13" s="11" t="str">
        <f>[9]Janeiro!$E$13</f>
        <v>*</v>
      </c>
      <c r="K13" s="11" t="str">
        <f>[9]Janeiro!$E$14</f>
        <v>*</v>
      </c>
      <c r="L13" s="11" t="str">
        <f>[9]Janeiro!$E$15</f>
        <v>*</v>
      </c>
      <c r="M13" s="11" t="str">
        <f>[9]Janeiro!$E$16</f>
        <v>*</v>
      </c>
      <c r="N13" s="11" t="str">
        <f>[9]Janeiro!$E$17</f>
        <v>*</v>
      </c>
      <c r="O13" s="11" t="str">
        <f>[9]Janeiro!$E$18</f>
        <v>*</v>
      </c>
      <c r="P13" s="11" t="str">
        <f>[9]Janeiro!$E$19</f>
        <v>*</v>
      </c>
      <c r="Q13" s="11" t="str">
        <f>[9]Janeiro!$E$20</f>
        <v>*</v>
      </c>
      <c r="R13" s="11" t="str">
        <f>[9]Janeiro!$E$21</f>
        <v>*</v>
      </c>
      <c r="S13" s="11" t="str">
        <f>[9]Janeiro!$E$22</f>
        <v>*</v>
      </c>
      <c r="T13" s="11" t="str">
        <f>[9]Janeiro!$E$23</f>
        <v>*</v>
      </c>
      <c r="U13" s="11" t="str">
        <f>[9]Janeiro!$E$24</f>
        <v>*</v>
      </c>
      <c r="V13" s="11" t="str">
        <f>[9]Janeiro!$E$25</f>
        <v>*</v>
      </c>
      <c r="W13" s="11" t="str">
        <f>[9]Janeiro!$E$26</f>
        <v>*</v>
      </c>
      <c r="X13" s="11" t="str">
        <f>[9]Janeiro!$E$27</f>
        <v>*</v>
      </c>
      <c r="Y13" s="11" t="str">
        <f>[9]Janeiro!$E$28</f>
        <v>*</v>
      </c>
      <c r="Z13" s="11" t="str">
        <f>[9]Janeiro!$E$29</f>
        <v>*</v>
      </c>
      <c r="AA13" s="11" t="str">
        <f>[9]Janeiro!$E$30</f>
        <v>*</v>
      </c>
      <c r="AB13" s="11" t="str">
        <f>[9]Janeiro!$E$31</f>
        <v>*</v>
      </c>
      <c r="AC13" s="11" t="str">
        <f>[9]Janeiro!$E$32</f>
        <v>*</v>
      </c>
      <c r="AD13" s="11" t="str">
        <f>[9]Janeiro!$E$33</f>
        <v>*</v>
      </c>
      <c r="AE13" s="11" t="str">
        <f>[9]Janeiro!$E$34</f>
        <v>*</v>
      </c>
      <c r="AF13" s="11" t="str">
        <f>[9]Janeiro!$E$35</f>
        <v>*</v>
      </c>
      <c r="AG13" s="97" t="s">
        <v>225</v>
      </c>
    </row>
    <row r="14" spans="1:37" x14ac:dyDescent="0.2">
      <c r="A14" s="58" t="s">
        <v>117</v>
      </c>
      <c r="B14" s="11" t="str">
        <f>[10]Janeiro!$E$5</f>
        <v>*</v>
      </c>
      <c r="C14" s="11" t="str">
        <f>[10]Janeiro!$E$6</f>
        <v>*</v>
      </c>
      <c r="D14" s="11" t="str">
        <f>[10]Janeiro!$E$7</f>
        <v>*</v>
      </c>
      <c r="E14" s="11" t="str">
        <f>[10]Janeiro!$E$8</f>
        <v>*</v>
      </c>
      <c r="F14" s="11" t="str">
        <f>[10]Janeiro!$E$9</f>
        <v>*</v>
      </c>
      <c r="G14" s="11" t="str">
        <f>[10]Janeiro!$E$10</f>
        <v>*</v>
      </c>
      <c r="H14" s="11" t="str">
        <f>[10]Janeiro!$E$11</f>
        <v>*</v>
      </c>
      <c r="I14" s="11" t="str">
        <f>[10]Janeiro!$E$12</f>
        <v>*</v>
      </c>
      <c r="J14" s="11" t="str">
        <f>[10]Janeiro!$E$13</f>
        <v>*</v>
      </c>
      <c r="K14" s="11" t="str">
        <f>[10]Janeiro!$E$14</f>
        <v>*</v>
      </c>
      <c r="L14" s="11" t="str">
        <f>[10]Janeiro!$E$15</f>
        <v>*</v>
      </c>
      <c r="M14" s="11" t="str">
        <f>[10]Janeiro!$E$16</f>
        <v>*</v>
      </c>
      <c r="N14" s="11" t="str">
        <f>[10]Janeiro!$E$17</f>
        <v>*</v>
      </c>
      <c r="O14" s="11" t="str">
        <f>[10]Janeiro!$E$18</f>
        <v>*</v>
      </c>
      <c r="P14" s="11" t="str">
        <f>[10]Janeiro!$E$19</f>
        <v>*</v>
      </c>
      <c r="Q14" s="11" t="str">
        <f>[10]Janeiro!$E$20</f>
        <v>*</v>
      </c>
      <c r="R14" s="11" t="str">
        <f>[10]Janeiro!$E$21</f>
        <v>*</v>
      </c>
      <c r="S14" s="11" t="str">
        <f>[10]Janeiro!$E$22</f>
        <v>*</v>
      </c>
      <c r="T14" s="11" t="str">
        <f>[10]Janeiro!$E$23</f>
        <v>*</v>
      </c>
      <c r="U14" s="11" t="str">
        <f>[10]Janeiro!$E$24</f>
        <v>*</v>
      </c>
      <c r="V14" s="11" t="str">
        <f>[10]Janeiro!$E$25</f>
        <v>*</v>
      </c>
      <c r="W14" s="11" t="str">
        <f>[10]Janeiro!$E$26</f>
        <v>*</v>
      </c>
      <c r="X14" s="11" t="str">
        <f>[10]Janeiro!$E$27</f>
        <v>*</v>
      </c>
      <c r="Y14" s="11" t="str">
        <f>[10]Janeiro!$E$28</f>
        <v>*</v>
      </c>
      <c r="Z14" s="11" t="str">
        <f>[10]Janeiro!$E$29</f>
        <v>*</v>
      </c>
      <c r="AA14" s="11" t="str">
        <f>[10]Janeiro!$E$30</f>
        <v>*</v>
      </c>
      <c r="AB14" s="11" t="str">
        <f>[10]Janeiro!$E$31</f>
        <v>*</v>
      </c>
      <c r="AC14" s="11" t="str">
        <f>[10]Janeiro!$E$32</f>
        <v>*</v>
      </c>
      <c r="AD14" s="11" t="str">
        <f>[10]Janeiro!$E$33</f>
        <v>*</v>
      </c>
      <c r="AE14" s="11" t="str">
        <f>[10]Janeiro!$E$34</f>
        <v>*</v>
      </c>
      <c r="AF14" s="11" t="str">
        <f>[10]Janeiro!$E$35</f>
        <v>*</v>
      </c>
      <c r="AG14" s="97" t="s">
        <v>225</v>
      </c>
      <c r="AK14" t="s">
        <v>46</v>
      </c>
    </row>
    <row r="15" spans="1:37" x14ac:dyDescent="0.2">
      <c r="A15" s="58" t="s">
        <v>120</v>
      </c>
      <c r="B15" s="11">
        <f>[11]Janeiro!$E$5</f>
        <v>90</v>
      </c>
      <c r="C15" s="11">
        <f>[11]Janeiro!$E$6</f>
        <v>78.625</v>
      </c>
      <c r="D15" s="11">
        <f>[11]Janeiro!$E$7</f>
        <v>86</v>
      </c>
      <c r="E15" s="11">
        <f>[11]Janeiro!$E$8</f>
        <v>87.416666666666671</v>
      </c>
      <c r="F15" s="11">
        <f>[11]Janeiro!$E$9</f>
        <v>80.5</v>
      </c>
      <c r="G15" s="11">
        <f>[11]Janeiro!$E$10</f>
        <v>72</v>
      </c>
      <c r="H15" s="11">
        <f>[11]Janeiro!$E$11</f>
        <v>87.791666666666671</v>
      </c>
      <c r="I15" s="11">
        <f>[11]Janeiro!$E$12</f>
        <v>87.391304347826093</v>
      </c>
      <c r="J15" s="11">
        <f>[11]Janeiro!$E$13</f>
        <v>80.391304347826093</v>
      </c>
      <c r="K15" s="11">
        <f>[11]Janeiro!$E$14</f>
        <v>68.714285714285708</v>
      </c>
      <c r="L15" s="11">
        <f>[11]Janeiro!$E$15</f>
        <v>79.529411764705884</v>
      </c>
      <c r="M15" s="11">
        <f>[11]Janeiro!$E$16</f>
        <v>83.458333333333329</v>
      </c>
      <c r="N15" s="11">
        <f>[11]Janeiro!$E$17</f>
        <v>89.166666666666671</v>
      </c>
      <c r="O15" s="11">
        <f>[11]Janeiro!$E$18</f>
        <v>88.125</v>
      </c>
      <c r="P15" s="11">
        <f>[11]Janeiro!$E$19</f>
        <v>77.916666666666671</v>
      </c>
      <c r="Q15" s="11">
        <f>[11]Janeiro!$E$20</f>
        <v>74.875</v>
      </c>
      <c r="R15" s="11">
        <f>[11]Janeiro!$E$21</f>
        <v>85.375</v>
      </c>
      <c r="S15" s="11">
        <f>[11]Janeiro!$E$22</f>
        <v>78.125</v>
      </c>
      <c r="T15" s="11">
        <f>[11]Janeiro!$E$23</f>
        <v>73.375</v>
      </c>
      <c r="U15" s="11">
        <f>[11]Janeiro!$E$24</f>
        <v>69.708333333333329</v>
      </c>
      <c r="V15" s="11">
        <f>[11]Janeiro!$E$25</f>
        <v>71.166666666666671</v>
      </c>
      <c r="W15" s="11">
        <f>[11]Janeiro!$E$26</f>
        <v>87.583333333333329</v>
      </c>
      <c r="X15" s="11">
        <f>[11]Janeiro!$E$27</f>
        <v>94.083333333333329</v>
      </c>
      <c r="Y15" s="11">
        <f>[11]Janeiro!$E$28</f>
        <v>83.761904761904759</v>
      </c>
      <c r="Z15" s="11">
        <f>[11]Janeiro!$E$29</f>
        <v>59.692307692307693</v>
      </c>
      <c r="AA15" s="11">
        <f>[11]Janeiro!$E$30</f>
        <v>60.07692307692308</v>
      </c>
      <c r="AB15" s="11">
        <f>[11]Janeiro!$E$31</f>
        <v>62.272727272727273</v>
      </c>
      <c r="AC15" s="11">
        <f>[11]Janeiro!$E$32</f>
        <v>60.6</v>
      </c>
      <c r="AD15" s="11">
        <f>[11]Janeiro!$E$33</f>
        <v>71.666666666666671</v>
      </c>
      <c r="AE15" s="11">
        <f>[11]Janeiro!$E$34</f>
        <v>89.4</v>
      </c>
      <c r="AF15" s="11">
        <f>[11]Janeiro!$E$35</f>
        <v>77.833333333333329</v>
      </c>
      <c r="AG15" s="93">
        <f t="shared" ref="AG15" si="4">AVERAGE(B15:AF15)</f>
        <v>78.60070437565075</v>
      </c>
      <c r="AK15" t="s">
        <v>46</v>
      </c>
    </row>
    <row r="16" spans="1:37" x14ac:dyDescent="0.2">
      <c r="A16" s="58" t="s">
        <v>167</v>
      </c>
      <c r="B16" s="11" t="str">
        <f>[12]Janeiro!$E$5</f>
        <v>*</v>
      </c>
      <c r="C16" s="11" t="str">
        <f>[12]Janeiro!$E$6</f>
        <v>*</v>
      </c>
      <c r="D16" s="11" t="str">
        <f>[12]Janeiro!$E$7</f>
        <v>*</v>
      </c>
      <c r="E16" s="11" t="str">
        <f>[12]Janeiro!$E$8</f>
        <v>*</v>
      </c>
      <c r="F16" s="11" t="str">
        <f>[12]Janeiro!$E$9</f>
        <v>*</v>
      </c>
      <c r="G16" s="11" t="str">
        <f>[12]Janeiro!$E$10</f>
        <v>*</v>
      </c>
      <c r="H16" s="11" t="str">
        <f>[12]Janeiro!$E$11</f>
        <v>*</v>
      </c>
      <c r="I16" s="11" t="str">
        <f>[12]Janeiro!$E$12</f>
        <v>*</v>
      </c>
      <c r="J16" s="11" t="str">
        <f>[12]Janeiro!$E$13</f>
        <v>*</v>
      </c>
      <c r="K16" s="11" t="str">
        <f>[12]Janeiro!$E$14</f>
        <v>*</v>
      </c>
      <c r="L16" s="11" t="str">
        <f>[12]Janeiro!$E$15</f>
        <v>*</v>
      </c>
      <c r="M16" s="11" t="str">
        <f>[12]Janeiro!$E$16</f>
        <v>*</v>
      </c>
      <c r="N16" s="11" t="str">
        <f>[12]Janeiro!$E$17</f>
        <v>*</v>
      </c>
      <c r="O16" s="11" t="str">
        <f>[12]Janeiro!$E$18</f>
        <v>*</v>
      </c>
      <c r="P16" s="11" t="str">
        <f>[12]Janeiro!$E$19</f>
        <v>*</v>
      </c>
      <c r="Q16" s="11" t="str">
        <f>[12]Janeiro!$E$20</f>
        <v>*</v>
      </c>
      <c r="R16" s="11" t="str">
        <f>[12]Janeiro!$E$21</f>
        <v>*</v>
      </c>
      <c r="S16" s="11" t="str">
        <f>[12]Janeiro!$E$22</f>
        <v>*</v>
      </c>
      <c r="T16" s="11" t="str">
        <f>[12]Janeiro!$E$23</f>
        <v>*</v>
      </c>
      <c r="U16" s="11" t="str">
        <f>[12]Janeiro!$E$24</f>
        <v>*</v>
      </c>
      <c r="V16" s="11" t="str">
        <f>[12]Janeiro!$E$25</f>
        <v>*</v>
      </c>
      <c r="W16" s="11" t="str">
        <f>[12]Janeiro!$E$26</f>
        <v>*</v>
      </c>
      <c r="X16" s="11" t="str">
        <f>[12]Janeiro!$E$27</f>
        <v>*</v>
      </c>
      <c r="Y16" s="11" t="str">
        <f>[12]Janeiro!$E$28</f>
        <v>*</v>
      </c>
      <c r="Z16" s="11" t="str">
        <f>[12]Janeiro!$E$29</f>
        <v>*</v>
      </c>
      <c r="AA16" s="11" t="str">
        <f>[12]Janeiro!$E$30</f>
        <v>*</v>
      </c>
      <c r="AB16" s="11" t="str">
        <f>[12]Janeiro!$E$31</f>
        <v>*</v>
      </c>
      <c r="AC16" s="11" t="str">
        <f>[12]Janeiro!$E$32</f>
        <v>*</v>
      </c>
      <c r="AD16" s="11" t="str">
        <f>[12]Janeiro!$E$33</f>
        <v>*</v>
      </c>
      <c r="AE16" s="11" t="str">
        <f>[12]Janeiro!$E$34</f>
        <v>*</v>
      </c>
      <c r="AF16" s="11" t="str">
        <f>[12]Janeiro!$E$35</f>
        <v>*</v>
      </c>
      <c r="AG16" s="97" t="s">
        <v>225</v>
      </c>
    </row>
    <row r="17" spans="1:38" x14ac:dyDescent="0.2">
      <c r="A17" s="58" t="s">
        <v>2</v>
      </c>
      <c r="B17" s="11">
        <f>[13]Janeiro!$E$5</f>
        <v>79.25</v>
      </c>
      <c r="C17" s="11">
        <f>[13]Janeiro!$E$6</f>
        <v>80.791666666666671</v>
      </c>
      <c r="D17" s="11">
        <f>[13]Janeiro!$E$7</f>
        <v>74.708333333333329</v>
      </c>
      <c r="E17" s="11">
        <f>[13]Janeiro!$E$8</f>
        <v>72.333333333333329</v>
      </c>
      <c r="F17" s="11">
        <f>[13]Janeiro!$E$9</f>
        <v>69.291666666666671</v>
      </c>
      <c r="G17" s="11">
        <f>[13]Janeiro!$E$10</f>
        <v>69.75</v>
      </c>
      <c r="H17" s="11">
        <f>[13]Janeiro!$E$11</f>
        <v>87.625</v>
      </c>
      <c r="I17" s="11">
        <f>[13]Janeiro!$E$12</f>
        <v>88.583333333333329</v>
      </c>
      <c r="J17" s="11">
        <f>[13]Janeiro!$E$13</f>
        <v>76.375</v>
      </c>
      <c r="K17" s="11">
        <f>[13]Janeiro!$E$14</f>
        <v>74.583333333333329</v>
      </c>
      <c r="L17" s="11">
        <f>[13]Janeiro!$E$15</f>
        <v>70.791666666666671</v>
      </c>
      <c r="M17" s="11">
        <f>[13]Janeiro!$E$16</f>
        <v>74.291666666666671</v>
      </c>
      <c r="N17" s="11">
        <f>[13]Janeiro!$E$17</f>
        <v>81.916666666666671</v>
      </c>
      <c r="O17" s="11">
        <f>[13]Janeiro!$E$18</f>
        <v>72.125</v>
      </c>
      <c r="P17" s="11">
        <f>[13]Janeiro!$E$19</f>
        <v>69.041666666666671</v>
      </c>
      <c r="Q17" s="11">
        <f>[13]Janeiro!$E$20</f>
        <v>68.541666666666671</v>
      </c>
      <c r="R17" s="11">
        <f>[13]Janeiro!$E$21</f>
        <v>72.833333333333329</v>
      </c>
      <c r="S17" s="11">
        <f>[13]Janeiro!$E$22</f>
        <v>75.875</v>
      </c>
      <c r="T17" s="11">
        <f>[13]Janeiro!$E$23</f>
        <v>71.25</v>
      </c>
      <c r="U17" s="11">
        <f>[13]Janeiro!$E$24</f>
        <v>59.666666666666664</v>
      </c>
      <c r="V17" s="11">
        <f>[13]Janeiro!$E$25</f>
        <v>62.666666666666664</v>
      </c>
      <c r="W17" s="11">
        <f>[13]Janeiro!$E$26</f>
        <v>84.833333333333329</v>
      </c>
      <c r="X17" s="11">
        <f>[13]Janeiro!$E$27</f>
        <v>93.916666666666671</v>
      </c>
      <c r="Y17" s="11">
        <f>[13]Janeiro!$E$28</f>
        <v>81.458333333333329</v>
      </c>
      <c r="Z17" s="11">
        <f>[13]Janeiro!$E$29</f>
        <v>68.375</v>
      </c>
      <c r="AA17" s="11">
        <f>[13]Janeiro!$E$30</f>
        <v>63.583333333333336</v>
      </c>
      <c r="AB17" s="11">
        <f>[13]Janeiro!$E$31</f>
        <v>62.916666666666664</v>
      </c>
      <c r="AC17" s="11">
        <f>[13]Janeiro!$E$32</f>
        <v>68.416666666666671</v>
      </c>
      <c r="AD17" s="11">
        <f>[13]Janeiro!$E$33</f>
        <v>75.666666666666671</v>
      </c>
      <c r="AE17" s="11">
        <f>[13]Janeiro!$E$34</f>
        <v>82.916666666666671</v>
      </c>
      <c r="AF17" s="11">
        <f>[13]Janeiro!$E$35</f>
        <v>85.833333333333329</v>
      </c>
      <c r="AG17" s="93">
        <f t="shared" ref="AG17:AG26" si="5">AVERAGE(B17:AF17)</f>
        <v>74.845430107526866</v>
      </c>
      <c r="AI17" s="12" t="s">
        <v>46</v>
      </c>
    </row>
    <row r="18" spans="1:38" x14ac:dyDescent="0.2">
      <c r="A18" s="58" t="s">
        <v>3</v>
      </c>
      <c r="B18" s="11">
        <f>[14]Janeiro!$E$5</f>
        <v>66.5</v>
      </c>
      <c r="C18" s="11">
        <f>[14]Janeiro!$E$6</f>
        <v>72.875</v>
      </c>
      <c r="D18" s="11">
        <f>[14]Janeiro!$E$7</f>
        <v>74.375</v>
      </c>
      <c r="E18" s="11">
        <f>[14]Janeiro!$E$8</f>
        <v>80.083333333333329</v>
      </c>
      <c r="F18" s="11">
        <f>[14]Janeiro!$E$9</f>
        <v>74.041666666666671</v>
      </c>
      <c r="G18" s="11">
        <f>[14]Janeiro!$E$10</f>
        <v>85.541666666666671</v>
      </c>
      <c r="H18" s="11">
        <f>[14]Janeiro!$E$11</f>
        <v>85.25</v>
      </c>
      <c r="I18" s="11">
        <f>[14]Janeiro!$E$12</f>
        <v>84.166666666666671</v>
      </c>
      <c r="J18" s="11">
        <f>[14]Janeiro!$E$13</f>
        <v>86.5</v>
      </c>
      <c r="K18" s="11">
        <f>[14]Janeiro!$E$14</f>
        <v>76.125</v>
      </c>
      <c r="L18" s="11">
        <f>[14]Janeiro!$E$15</f>
        <v>72.125</v>
      </c>
      <c r="M18" s="11">
        <f>[14]Janeiro!$E$16</f>
        <v>73.041666666666671</v>
      </c>
      <c r="N18" s="11">
        <f>[14]Janeiro!$E$17</f>
        <v>73.958333333333329</v>
      </c>
      <c r="O18" s="11">
        <f>[14]Janeiro!$E$18</f>
        <v>68.166666666666671</v>
      </c>
      <c r="P18" s="11">
        <f>[14]Janeiro!$E$19</f>
        <v>65.125</v>
      </c>
      <c r="Q18" s="11">
        <f>[14]Janeiro!$E$20</f>
        <v>63.5</v>
      </c>
      <c r="R18" s="11">
        <f>[14]Janeiro!$E$21</f>
        <v>77.083333333333329</v>
      </c>
      <c r="S18" s="11">
        <f>[14]Janeiro!$E$22</f>
        <v>78.958333333333329</v>
      </c>
      <c r="T18" s="11">
        <f>[14]Janeiro!$E$23</f>
        <v>77.708333333333329</v>
      </c>
      <c r="U18" s="11">
        <f>[14]Janeiro!$E$24</f>
        <v>77.666666666666671</v>
      </c>
      <c r="V18" s="11">
        <f>[14]Janeiro!$E$25</f>
        <v>76.041666666666671</v>
      </c>
      <c r="W18" s="11">
        <f>[14]Janeiro!$E$26</f>
        <v>83.083333333333329</v>
      </c>
      <c r="X18" s="11">
        <f>[14]Janeiro!$E$27</f>
        <v>82</v>
      </c>
      <c r="Y18" s="11" t="str">
        <f>[14]Janeiro!$E$28</f>
        <v>*</v>
      </c>
      <c r="Z18" s="11">
        <f>[14]Janeiro!$E$29</f>
        <v>55.8</v>
      </c>
      <c r="AA18" s="11">
        <f>[14]Janeiro!$E$30</f>
        <v>66.086956521739125</v>
      </c>
      <c r="AB18" s="11">
        <f>[14]Janeiro!$E$31</f>
        <v>55.235294117647058</v>
      </c>
      <c r="AC18" s="11">
        <f>[14]Janeiro!$E$32</f>
        <v>71.333333333333329</v>
      </c>
      <c r="AD18" s="11" t="str">
        <f>[14]Janeiro!$E$33</f>
        <v>*</v>
      </c>
      <c r="AE18" s="11">
        <f>[14]Janeiro!$E$34</f>
        <v>73.444444444444443</v>
      </c>
      <c r="AF18" s="11">
        <f>[14]Janeiro!$E$35</f>
        <v>81.875</v>
      </c>
      <c r="AG18" s="93">
        <f t="shared" si="5"/>
        <v>74.403161899442424</v>
      </c>
      <c r="AH18" s="12" t="s">
        <v>46</v>
      </c>
      <c r="AI18" s="12" t="s">
        <v>46</v>
      </c>
    </row>
    <row r="19" spans="1:38" x14ac:dyDescent="0.2">
      <c r="A19" s="58" t="s">
        <v>4</v>
      </c>
      <c r="B19" s="11">
        <f>[15]Janeiro!$E$5</f>
        <v>72.708333333333329</v>
      </c>
      <c r="C19" s="11">
        <f>[15]Janeiro!$E$6</f>
        <v>77.291666666666671</v>
      </c>
      <c r="D19" s="11">
        <f>[15]Janeiro!$E$7</f>
        <v>76.75</v>
      </c>
      <c r="E19" s="11">
        <f>[15]Janeiro!$E$8</f>
        <v>72.083333333333329</v>
      </c>
      <c r="F19" s="11">
        <f>[15]Janeiro!$E$9</f>
        <v>65.833333333333329</v>
      </c>
      <c r="G19" s="11">
        <f>[15]Janeiro!$E$10</f>
        <v>78.375</v>
      </c>
      <c r="H19" s="11">
        <f>[15]Janeiro!$E$11</f>
        <v>81.25</v>
      </c>
      <c r="I19" s="11">
        <f>[15]Janeiro!$E$12</f>
        <v>82.333333333333329</v>
      </c>
      <c r="J19" s="11">
        <f>[15]Janeiro!$E$13</f>
        <v>84</v>
      </c>
      <c r="K19" s="11">
        <f>[15]Janeiro!$E$14</f>
        <v>75.375</v>
      </c>
      <c r="L19" s="11">
        <f>[15]Janeiro!$E$15</f>
        <v>80.041666666666671</v>
      </c>
      <c r="M19" s="11">
        <f>[15]Janeiro!$E$16</f>
        <v>76.166666666666671</v>
      </c>
      <c r="N19" s="11">
        <f>[15]Janeiro!$E$17</f>
        <v>81.666666666666671</v>
      </c>
      <c r="O19" s="11">
        <f>[15]Janeiro!$E$18</f>
        <v>74.583333333333329</v>
      </c>
      <c r="P19" s="11">
        <f>[15]Janeiro!$E$19</f>
        <v>69.375</v>
      </c>
      <c r="Q19" s="11">
        <f>[15]Janeiro!$E$20</f>
        <v>64.833333333333329</v>
      </c>
      <c r="R19" s="11">
        <f>[15]Janeiro!$E$21</f>
        <v>84.5</v>
      </c>
      <c r="S19" s="11">
        <f>[15]Janeiro!$E$22</f>
        <v>81.125</v>
      </c>
      <c r="T19" s="11">
        <f>[15]Janeiro!$E$23</f>
        <v>75.916666666666671</v>
      </c>
      <c r="U19" s="11">
        <f>[15]Janeiro!$E$24</f>
        <v>74</v>
      </c>
      <c r="V19" s="11">
        <f>[15]Janeiro!$E$25</f>
        <v>76.916666666666671</v>
      </c>
      <c r="W19" s="11">
        <f>[15]Janeiro!$E$26</f>
        <v>85.958333333333329</v>
      </c>
      <c r="X19" s="11">
        <f>[15]Janeiro!$E$27</f>
        <v>78.875</v>
      </c>
      <c r="Y19" s="11">
        <f>[15]Janeiro!$E$28</f>
        <v>88.625</v>
      </c>
      <c r="Z19" s="11">
        <f>[15]Janeiro!$E$29</f>
        <v>79.375</v>
      </c>
      <c r="AA19" s="11">
        <f>[15]Janeiro!$E$30</f>
        <v>66.416666666666671</v>
      </c>
      <c r="AB19" s="11">
        <f>[15]Janeiro!$E$31</f>
        <v>57.583333333333336</v>
      </c>
      <c r="AC19" s="11">
        <f>[15]Janeiro!$E$32</f>
        <v>64.791666666666671</v>
      </c>
      <c r="AD19" s="11">
        <f>[15]Janeiro!$E$33</f>
        <v>73.791666666666671</v>
      </c>
      <c r="AE19" s="11">
        <f>[15]Janeiro!$E$34</f>
        <v>76.5</v>
      </c>
      <c r="AF19" s="11">
        <f>[15]Janeiro!$E$35</f>
        <v>84.125</v>
      </c>
      <c r="AG19" s="93">
        <f t="shared" si="5"/>
        <v>76.166666666666657</v>
      </c>
      <c r="AI19" t="s">
        <v>46</v>
      </c>
    </row>
    <row r="20" spans="1:38" x14ac:dyDescent="0.2">
      <c r="A20" s="58" t="s">
        <v>5</v>
      </c>
      <c r="B20" s="11">
        <f>[16]Janeiro!$E$5</f>
        <v>72.458333333333329</v>
      </c>
      <c r="C20" s="11">
        <f>[16]Janeiro!$E$6</f>
        <v>69.958333333333329</v>
      </c>
      <c r="D20" s="11">
        <f>[16]Janeiro!$E$7</f>
        <v>59.416666666666664</v>
      </c>
      <c r="E20" s="11">
        <f>[16]Janeiro!$E$8</f>
        <v>50.75</v>
      </c>
      <c r="F20" s="11">
        <f>[16]Janeiro!$E$9</f>
        <v>51.25</v>
      </c>
      <c r="G20" s="11">
        <f>[16]Janeiro!$E$10</f>
        <v>63.375</v>
      </c>
      <c r="H20" s="11">
        <f>[16]Janeiro!$E$11</f>
        <v>70.875</v>
      </c>
      <c r="I20" s="11">
        <f>[16]Janeiro!$E$12</f>
        <v>82.916666666666671</v>
      </c>
      <c r="J20" s="11">
        <f>[16]Janeiro!$E$13</f>
        <v>73</v>
      </c>
      <c r="K20" s="11">
        <f>[16]Janeiro!$E$14</f>
        <v>66.208333333333329</v>
      </c>
      <c r="L20" s="11">
        <f>[16]Janeiro!$E$15</f>
        <v>61.625</v>
      </c>
      <c r="M20" s="11">
        <f>[16]Janeiro!$E$16</f>
        <v>68.625</v>
      </c>
      <c r="N20" s="11">
        <f>[16]Janeiro!$E$17</f>
        <v>76.833333333333329</v>
      </c>
      <c r="O20" s="11">
        <f>[16]Janeiro!$E$18</f>
        <v>68.043478260869563</v>
      </c>
      <c r="P20" s="11">
        <f>[16]Janeiro!$E$19</f>
        <v>62.833333333333336</v>
      </c>
      <c r="Q20" s="11">
        <f>[16]Janeiro!$E$20</f>
        <v>57.083333333333336</v>
      </c>
      <c r="R20" s="11">
        <f>[16]Janeiro!$E$21</f>
        <v>68.625</v>
      </c>
      <c r="S20" s="11">
        <f>[16]Janeiro!$E$22</f>
        <v>78.25</v>
      </c>
      <c r="T20" s="11">
        <f>[16]Janeiro!$E$23</f>
        <v>71.416666666666671</v>
      </c>
      <c r="U20" s="11">
        <f>[16]Janeiro!$E$24</f>
        <v>60.833333333333336</v>
      </c>
      <c r="V20" s="11">
        <f>[16]Janeiro!$E$25</f>
        <v>63.625</v>
      </c>
      <c r="W20" s="11">
        <f>[16]Janeiro!$E$26</f>
        <v>69.916666666666671</v>
      </c>
      <c r="X20" s="11">
        <f>[16]Janeiro!$E$27</f>
        <v>67.625</v>
      </c>
      <c r="Y20" s="11">
        <f>[16]Janeiro!$E$28</f>
        <v>68.333333333333329</v>
      </c>
      <c r="Z20" s="11">
        <f>[16]Janeiro!$E$29</f>
        <v>61.75</v>
      </c>
      <c r="AA20" s="11">
        <f>[16]Janeiro!$E$30</f>
        <v>51.875</v>
      </c>
      <c r="AB20" s="11">
        <f>[16]Janeiro!$E$31</f>
        <v>57.375</v>
      </c>
      <c r="AC20" s="11">
        <f>[16]Janeiro!$E$32</f>
        <v>69.333333333333329</v>
      </c>
      <c r="AD20" s="11">
        <f>[16]Janeiro!$E$33</f>
        <v>69</v>
      </c>
      <c r="AE20" s="11">
        <f>[16]Janeiro!$E$34</f>
        <v>75.916666666666671</v>
      </c>
      <c r="AF20" s="11">
        <f>[16]Janeiro!$E$35</f>
        <v>81.291666666666671</v>
      </c>
      <c r="AG20" s="93">
        <f t="shared" si="5"/>
        <v>66.787692847124816</v>
      </c>
      <c r="AH20" s="12" t="s">
        <v>46</v>
      </c>
    </row>
    <row r="21" spans="1:38" x14ac:dyDescent="0.2">
      <c r="A21" s="58" t="s">
        <v>42</v>
      </c>
      <c r="B21" s="11">
        <f>[17]Janeiro!$E$5</f>
        <v>75.708333333333329</v>
      </c>
      <c r="C21" s="11">
        <f>[17]Janeiro!$E$6</f>
        <v>77.583333333333329</v>
      </c>
      <c r="D21" s="11">
        <f>[17]Janeiro!$E$7</f>
        <v>76.625</v>
      </c>
      <c r="E21" s="11">
        <f>[17]Janeiro!$E$8</f>
        <v>69.333333333333329</v>
      </c>
      <c r="F21" s="11">
        <f>[17]Janeiro!$E$9</f>
        <v>61.958333333333336</v>
      </c>
      <c r="G21" s="11">
        <f>[17]Janeiro!$E$10</f>
        <v>78.875</v>
      </c>
      <c r="H21" s="11">
        <f>[17]Janeiro!$E$11</f>
        <v>83.25</v>
      </c>
      <c r="I21" s="11">
        <f>[17]Janeiro!$E$12</f>
        <v>82.083333333333329</v>
      </c>
      <c r="J21" s="11">
        <f>[17]Janeiro!$E$13</f>
        <v>89.25</v>
      </c>
      <c r="K21" s="11">
        <f>[17]Janeiro!$E$14</f>
        <v>81.666666666666671</v>
      </c>
      <c r="L21" s="11">
        <f>[17]Janeiro!$E$15</f>
        <v>83.166666666666671</v>
      </c>
      <c r="M21" s="11">
        <f>[17]Janeiro!$E$16</f>
        <v>82.583333333333329</v>
      </c>
      <c r="N21" s="11">
        <f>[17]Janeiro!$E$17</f>
        <v>83.583333333333329</v>
      </c>
      <c r="O21" s="11">
        <f>[17]Janeiro!$E$18</f>
        <v>75.916666666666671</v>
      </c>
      <c r="P21" s="11">
        <f>[17]Janeiro!$E$19</f>
        <v>69.583333333333329</v>
      </c>
      <c r="Q21" s="11">
        <f>[17]Janeiro!$E$20</f>
        <v>68.041666666666671</v>
      </c>
      <c r="R21" s="11">
        <f>[17]Janeiro!$E$21</f>
        <v>85.208333333333329</v>
      </c>
      <c r="S21" s="11">
        <f>[17]Janeiro!$E$22</f>
        <v>79.833333333333329</v>
      </c>
      <c r="T21" s="11">
        <f>[17]Janeiro!$E$23</f>
        <v>78</v>
      </c>
      <c r="U21" s="11">
        <f>[17]Janeiro!$E$24</f>
        <v>79.916666666666671</v>
      </c>
      <c r="V21" s="11">
        <f>[17]Janeiro!$E$25</f>
        <v>78.916666666666671</v>
      </c>
      <c r="W21" s="11">
        <f>[17]Janeiro!$E$26</f>
        <v>85.625</v>
      </c>
      <c r="X21" s="11">
        <f>[17]Janeiro!$E$27</f>
        <v>80.5</v>
      </c>
      <c r="Y21" s="11">
        <f>[17]Janeiro!$E$28</f>
        <v>92.083333333333329</v>
      </c>
      <c r="Z21" s="11">
        <f>[17]Janeiro!$E$29</f>
        <v>81.916666666666671</v>
      </c>
      <c r="AA21" s="11">
        <f>[17]Janeiro!$E$30</f>
        <v>70.25</v>
      </c>
      <c r="AB21" s="11">
        <f>[17]Janeiro!$E$31</f>
        <v>62.916666666666664</v>
      </c>
      <c r="AC21" s="11">
        <f>[17]Janeiro!$E$32</f>
        <v>67.541666666666671</v>
      </c>
      <c r="AD21" s="11">
        <f>[17]Janeiro!$E$33</f>
        <v>76.333333333333329</v>
      </c>
      <c r="AE21" s="11">
        <f>[17]Janeiro!$E$34</f>
        <v>82.541666666666671</v>
      </c>
      <c r="AF21" s="11">
        <f>[17]Janeiro!$E$35</f>
        <v>83.875</v>
      </c>
      <c r="AG21" s="93">
        <f>AVERAGE(B21:AF21)</f>
        <v>78.215053763440835</v>
      </c>
      <c r="AI21" t="s">
        <v>46</v>
      </c>
      <c r="AJ21" t="s">
        <v>46</v>
      </c>
    </row>
    <row r="22" spans="1:38" x14ac:dyDescent="0.2">
      <c r="A22" s="58" t="s">
        <v>6</v>
      </c>
      <c r="B22" s="11">
        <f>[18]Janeiro!$E$5</f>
        <v>72.833333333333329</v>
      </c>
      <c r="C22" s="11">
        <f>[18]Janeiro!$E$6</f>
        <v>78.5</v>
      </c>
      <c r="D22" s="11">
        <f>[18]Janeiro!$E$7</f>
        <v>77.333333333333329</v>
      </c>
      <c r="E22" s="11">
        <f>[18]Janeiro!$E$8</f>
        <v>68.666666666666671</v>
      </c>
      <c r="F22" s="11">
        <f>[18]Janeiro!$E$9</f>
        <v>62.125</v>
      </c>
      <c r="G22" s="11">
        <f>[18]Janeiro!$E$10</f>
        <v>76.375</v>
      </c>
      <c r="H22" s="11">
        <f>[18]Janeiro!$E$11</f>
        <v>84.708333333333329</v>
      </c>
      <c r="I22" s="11">
        <f>[18]Janeiro!$E$12</f>
        <v>80.625</v>
      </c>
      <c r="J22" s="11">
        <f>[18]Janeiro!$E$13</f>
        <v>82.416666666666671</v>
      </c>
      <c r="K22" s="11">
        <f>[18]Janeiro!$E$14</f>
        <v>76.916666666666671</v>
      </c>
      <c r="L22" s="11">
        <f>[18]Janeiro!$E$15</f>
        <v>79.791666666666671</v>
      </c>
      <c r="M22" s="11">
        <f>[18]Janeiro!$E$16</f>
        <v>83.208333333333329</v>
      </c>
      <c r="N22" s="11">
        <f>[18]Janeiro!$E$17</f>
        <v>80.208333333333329</v>
      </c>
      <c r="O22" s="11">
        <f>[18]Janeiro!$E$18</f>
        <v>71.583333333333329</v>
      </c>
      <c r="P22" s="11">
        <f>[18]Janeiro!$E$19</f>
        <v>69.125</v>
      </c>
      <c r="Q22" s="11">
        <f>[18]Janeiro!$E$20</f>
        <v>72.791666666666671</v>
      </c>
      <c r="R22" s="11">
        <f>[18]Janeiro!$E$21</f>
        <v>78.25</v>
      </c>
      <c r="S22" s="11">
        <f>[18]Janeiro!$E$22</f>
        <v>78.125</v>
      </c>
      <c r="T22" s="11">
        <f>[18]Janeiro!$E$23</f>
        <v>72.375</v>
      </c>
      <c r="U22" s="11">
        <f>[18]Janeiro!$E$24</f>
        <v>73.458333333333329</v>
      </c>
      <c r="V22" s="11">
        <f>[18]Janeiro!$E$25</f>
        <v>83.25</v>
      </c>
      <c r="W22" s="11">
        <f>[18]Janeiro!$E$26</f>
        <v>93.041666666666671</v>
      </c>
      <c r="X22" s="11">
        <f>[18]Janeiro!$E$27</f>
        <v>83.791666666666671</v>
      </c>
      <c r="Y22" s="11">
        <f>[18]Janeiro!$E$28</f>
        <v>84.916666666666671</v>
      </c>
      <c r="Z22" s="11">
        <f>[18]Janeiro!$E$29</f>
        <v>78.458333333333329</v>
      </c>
      <c r="AA22" s="11">
        <f>[18]Janeiro!$E$30</f>
        <v>75.083333333333329</v>
      </c>
      <c r="AB22" s="11">
        <f>[18]Janeiro!$E$31</f>
        <v>76</v>
      </c>
      <c r="AC22" s="11">
        <f>[18]Janeiro!$E$32</f>
        <v>78.958333333333329</v>
      </c>
      <c r="AD22" s="11">
        <f>[18]Janeiro!$E$33</f>
        <v>79.75</v>
      </c>
      <c r="AE22" s="11">
        <f>[18]Janeiro!$E$34</f>
        <v>76.304347826086953</v>
      </c>
      <c r="AF22" s="11">
        <f>[18]Janeiro!$E$35</f>
        <v>82.291666666666671</v>
      </c>
      <c r="AG22" s="93">
        <f t="shared" si="5"/>
        <v>77.782667134174844</v>
      </c>
      <c r="AK22" t="s">
        <v>46</v>
      </c>
    </row>
    <row r="23" spans="1:38" x14ac:dyDescent="0.2">
      <c r="A23" s="58" t="s">
        <v>7</v>
      </c>
      <c r="B23" s="11">
        <f>[19]Janeiro!$E$5</f>
        <v>75.875</v>
      </c>
      <c r="C23" s="11">
        <f>[19]Janeiro!$E$6</f>
        <v>70.25</v>
      </c>
      <c r="D23" s="11">
        <f>[19]Janeiro!$E$7</f>
        <v>73.916666666666671</v>
      </c>
      <c r="E23" s="11">
        <f>[19]Janeiro!$E$8</f>
        <v>80.416666666666671</v>
      </c>
      <c r="F23" s="11">
        <f>[19]Janeiro!$E$9</f>
        <v>72.791666666666671</v>
      </c>
      <c r="G23" s="11">
        <f>[19]Janeiro!$E$10</f>
        <v>72.666666666666671</v>
      </c>
      <c r="H23" s="11">
        <f>[19]Janeiro!$E$11</f>
        <v>89.25</v>
      </c>
      <c r="I23" s="11">
        <f>[19]Janeiro!$E$12</f>
        <v>87.166666666666671</v>
      </c>
      <c r="J23" s="11">
        <f>[19]Janeiro!$E$13</f>
        <v>81.875</v>
      </c>
      <c r="K23" s="11">
        <f>[19]Janeiro!$E$14</f>
        <v>76.625</v>
      </c>
      <c r="L23" s="11">
        <f>[19]Janeiro!$E$15</f>
        <v>78.458333333333329</v>
      </c>
      <c r="M23" s="11">
        <f>[19]Janeiro!$E$16</f>
        <v>78.625</v>
      </c>
      <c r="N23" s="11">
        <f>[19]Janeiro!$E$17</f>
        <v>87.166666666666671</v>
      </c>
      <c r="O23" s="11">
        <f>[19]Janeiro!$E$18</f>
        <v>84.666666666666671</v>
      </c>
      <c r="P23" s="11">
        <f>[19]Janeiro!$E$19</f>
        <v>74.5</v>
      </c>
      <c r="Q23" s="11">
        <f>[19]Janeiro!$E$20</f>
        <v>69.333333333333329</v>
      </c>
      <c r="R23" s="11">
        <f>[19]Janeiro!$E$21</f>
        <v>78</v>
      </c>
      <c r="S23" s="11">
        <f>[19]Janeiro!$E$22</f>
        <v>75.333333333333329</v>
      </c>
      <c r="T23" s="11">
        <f>[19]Janeiro!$E$23</f>
        <v>66.25</v>
      </c>
      <c r="U23" s="11">
        <f>[19]Janeiro!$E$24</f>
        <v>61.416666666666664</v>
      </c>
      <c r="V23" s="11">
        <f>[19]Janeiro!$E$25</f>
        <v>63.25</v>
      </c>
      <c r="W23" s="11">
        <f>[19]Janeiro!$E$26</f>
        <v>84.791666666666671</v>
      </c>
      <c r="X23" s="11">
        <f>[19]Janeiro!$E$27</f>
        <v>92.958333333333329</v>
      </c>
      <c r="Y23" s="11">
        <f>[19]Janeiro!$E$28</f>
        <v>81.333333333333329</v>
      </c>
      <c r="Z23" s="11">
        <f>[19]Janeiro!$E$29</f>
        <v>67</v>
      </c>
      <c r="AA23" s="11">
        <f>[19]Janeiro!$E$30</f>
        <v>62.416666666666664</v>
      </c>
      <c r="AB23" s="11">
        <f>[19]Janeiro!$E$31</f>
        <v>58.791666666666664</v>
      </c>
      <c r="AC23" s="11">
        <f>[19]Janeiro!$E$32</f>
        <v>63.541666666666664</v>
      </c>
      <c r="AD23" s="11">
        <f>[19]Janeiro!$E$33</f>
        <v>79.708333333333329</v>
      </c>
      <c r="AE23" s="11">
        <f>[19]Janeiro!$E$34</f>
        <v>93.291666666666671</v>
      </c>
      <c r="AF23" s="11">
        <f>[19]Janeiro!$E$35</f>
        <v>87.833333333333329</v>
      </c>
      <c r="AG23" s="93">
        <f t="shared" si="5"/>
        <v>76.435483870967758</v>
      </c>
    </row>
    <row r="24" spans="1:38" x14ac:dyDescent="0.2">
      <c r="A24" s="58" t="s">
        <v>168</v>
      </c>
      <c r="B24" s="11" t="str">
        <f>[20]Janeiro!$E$5</f>
        <v>*</v>
      </c>
      <c r="C24" s="11" t="str">
        <f>[20]Janeiro!$E$6</f>
        <v>*</v>
      </c>
      <c r="D24" s="11" t="str">
        <f>[20]Janeiro!$E$7</f>
        <v>*</v>
      </c>
      <c r="E24" s="11" t="str">
        <f>[20]Janeiro!$E$8</f>
        <v>*</v>
      </c>
      <c r="F24" s="11" t="str">
        <f>[20]Janeiro!$E$9</f>
        <v>*</v>
      </c>
      <c r="G24" s="11" t="str">
        <f>[20]Janeiro!$E$10</f>
        <v>*</v>
      </c>
      <c r="H24" s="11" t="str">
        <f>[20]Janeiro!$E$11</f>
        <v>*</v>
      </c>
      <c r="I24" s="11" t="str">
        <f>[20]Janeiro!$E$12</f>
        <v>*</v>
      </c>
      <c r="J24" s="11" t="str">
        <f>[20]Janeiro!$E$13</f>
        <v>*</v>
      </c>
      <c r="K24" s="11" t="str">
        <f>[20]Janeiro!$E$14</f>
        <v>*</v>
      </c>
      <c r="L24" s="11" t="str">
        <f>[20]Janeiro!$E$15</f>
        <v>*</v>
      </c>
      <c r="M24" s="11" t="str">
        <f>[20]Janeiro!$E$16</f>
        <v>*</v>
      </c>
      <c r="N24" s="11" t="str">
        <f>[20]Janeiro!$E$17</f>
        <v>*</v>
      </c>
      <c r="O24" s="11" t="str">
        <f>[20]Janeiro!$E$18</f>
        <v>*</v>
      </c>
      <c r="P24" s="11" t="str">
        <f>[20]Janeiro!$E$19</f>
        <v>*</v>
      </c>
      <c r="Q24" s="11" t="str">
        <f>[20]Janeiro!$E$20</f>
        <v>*</v>
      </c>
      <c r="R24" s="11" t="str">
        <f>[20]Janeiro!$E$21</f>
        <v>*</v>
      </c>
      <c r="S24" s="11" t="str">
        <f>[20]Janeiro!$E$22</f>
        <v>*</v>
      </c>
      <c r="T24" s="11" t="str">
        <f>[20]Janeiro!$E$23</f>
        <v>*</v>
      </c>
      <c r="U24" s="11" t="str">
        <f>[20]Janeiro!$E$24</f>
        <v>*</v>
      </c>
      <c r="V24" s="11" t="str">
        <f>[20]Janeiro!$E$25</f>
        <v>*</v>
      </c>
      <c r="W24" s="11" t="str">
        <f>[20]Janeiro!$E$26</f>
        <v>*</v>
      </c>
      <c r="X24" s="11" t="str">
        <f>[20]Janeiro!$E$27</f>
        <v>*</v>
      </c>
      <c r="Y24" s="11" t="str">
        <f>[20]Janeiro!$E$28</f>
        <v>*</v>
      </c>
      <c r="Z24" s="11" t="str">
        <f>[20]Janeiro!$E$29</f>
        <v>*</v>
      </c>
      <c r="AA24" s="11" t="str">
        <f>[20]Janeiro!$E$30</f>
        <v>*</v>
      </c>
      <c r="AB24" s="11" t="str">
        <f>[20]Janeiro!$E$31</f>
        <v>*</v>
      </c>
      <c r="AC24" s="11" t="str">
        <f>[20]Janeiro!$E$32</f>
        <v>*</v>
      </c>
      <c r="AD24" s="11" t="str">
        <f>[20]Janeiro!$E$33</f>
        <v>*</v>
      </c>
      <c r="AE24" s="11" t="str">
        <f>[20]Janeiro!$E$34</f>
        <v>*</v>
      </c>
      <c r="AF24" s="11" t="str">
        <f>[20]Janeiro!$E$35</f>
        <v>*</v>
      </c>
      <c r="AG24" s="93" t="s">
        <v>225</v>
      </c>
      <c r="AI24" t="s">
        <v>46</v>
      </c>
      <c r="AK24" t="s">
        <v>46</v>
      </c>
    </row>
    <row r="25" spans="1:38" x14ac:dyDescent="0.2">
      <c r="A25" s="58" t="s">
        <v>169</v>
      </c>
      <c r="B25" s="11">
        <f>[21]Janeiro!$E$5</f>
        <v>79.5</v>
      </c>
      <c r="C25" s="11">
        <f>[21]Janeiro!$E$6</f>
        <v>81.875</v>
      </c>
      <c r="D25" s="11">
        <f>[21]Janeiro!$E$7</f>
        <v>80.541666666666671</v>
      </c>
      <c r="E25" s="11">
        <f>[21]Janeiro!$E$8</f>
        <v>77.583333333333329</v>
      </c>
      <c r="F25" s="11">
        <f>[21]Janeiro!$E$9</f>
        <v>81.291666666666671</v>
      </c>
      <c r="G25" s="11">
        <f>[21]Janeiro!$E$10</f>
        <v>69.291666666666671</v>
      </c>
      <c r="H25" s="11">
        <f>[21]Janeiro!$E$11</f>
        <v>85.125</v>
      </c>
      <c r="I25" s="11">
        <f>[21]Janeiro!$E$12</f>
        <v>81.041666666666671</v>
      </c>
      <c r="J25" s="11">
        <f>[21]Janeiro!$E$13</f>
        <v>76.458333333333329</v>
      </c>
      <c r="K25" s="11">
        <f>[21]Janeiro!$E$14</f>
        <v>72.5</v>
      </c>
      <c r="L25" s="11">
        <f>[21]Janeiro!$E$15</f>
        <v>82.125</v>
      </c>
      <c r="M25" s="11">
        <f>[21]Janeiro!$E$16</f>
        <v>84.333333333333329</v>
      </c>
      <c r="N25" s="11">
        <f>[21]Janeiro!$E$17</f>
        <v>82.208333333333329</v>
      </c>
      <c r="O25" s="11">
        <f>[21]Janeiro!$E$18</f>
        <v>86.208333333333329</v>
      </c>
      <c r="P25" s="11">
        <f>[21]Janeiro!$E$19</f>
        <v>77.083333333333329</v>
      </c>
      <c r="Q25" s="11">
        <f>[21]Janeiro!$E$20</f>
        <v>80.333333333333329</v>
      </c>
      <c r="R25" s="11" t="s">
        <v>225</v>
      </c>
      <c r="S25" s="11">
        <f>[21]Janeiro!$E$22</f>
        <v>73.375</v>
      </c>
      <c r="T25" s="11">
        <f>[21]Janeiro!$E$23</f>
        <v>72.25</v>
      </c>
      <c r="U25" s="11">
        <f>[21]Janeiro!$E$24</f>
        <v>71</v>
      </c>
      <c r="V25" s="11">
        <f>[21]Janeiro!$E$25</f>
        <v>69.208333333333329</v>
      </c>
      <c r="W25" s="11">
        <f>[21]Janeiro!$E$26</f>
        <v>84.791666666666671</v>
      </c>
      <c r="X25" s="11">
        <f>[21]Janeiro!$E$27</f>
        <v>90.208333333333329</v>
      </c>
      <c r="Y25" s="11">
        <f>[21]Janeiro!$E$28</f>
        <v>77.708333333333329</v>
      </c>
      <c r="Z25" s="11">
        <f>[21]Janeiro!$E$29</f>
        <v>71.291666666666671</v>
      </c>
      <c r="AA25" s="11">
        <f>[21]Janeiro!$E$30</f>
        <v>70.875</v>
      </c>
      <c r="AB25" s="11">
        <f>[21]Janeiro!$E$31</f>
        <v>69.25</v>
      </c>
      <c r="AC25" s="11">
        <f>[21]Janeiro!$E$32</f>
        <v>70.125</v>
      </c>
      <c r="AD25" s="11">
        <f>[21]Janeiro!$E$33</f>
        <v>81.583333333333329</v>
      </c>
      <c r="AE25" s="11">
        <f>[21]Janeiro!$E$34</f>
        <v>87.833333333333329</v>
      </c>
      <c r="AF25" s="11">
        <f>[21]Janeiro!$E$35</f>
        <v>83.708333333333329</v>
      </c>
      <c r="AG25" s="93">
        <f t="shared" si="5"/>
        <v>78.356944444444451</v>
      </c>
      <c r="AH25" s="12" t="s">
        <v>46</v>
      </c>
      <c r="AK25" s="12" t="s">
        <v>46</v>
      </c>
    </row>
    <row r="26" spans="1:38" x14ac:dyDescent="0.2">
      <c r="A26" s="58" t="s">
        <v>170</v>
      </c>
      <c r="B26" s="11">
        <f>[22]Janeiro!$E$5</f>
        <v>75.75</v>
      </c>
      <c r="C26" s="11">
        <f>[22]Janeiro!$E$6</f>
        <v>69.791666666666671</v>
      </c>
      <c r="D26" s="11">
        <f>[22]Janeiro!$E$7</f>
        <v>72</v>
      </c>
      <c r="E26" s="11">
        <f>[22]Janeiro!$E$8</f>
        <v>80.5</v>
      </c>
      <c r="F26" s="11">
        <f>[22]Janeiro!$E$9</f>
        <v>73.291666666666671</v>
      </c>
      <c r="G26" s="11">
        <f>[22]Janeiro!$E$10</f>
        <v>71.875</v>
      </c>
      <c r="H26" s="11">
        <f>[22]Janeiro!$E$11</f>
        <v>89.375</v>
      </c>
      <c r="I26" s="11">
        <f>[22]Janeiro!$E$12</f>
        <v>87.625</v>
      </c>
      <c r="J26" s="11">
        <f>[22]Janeiro!$E$13</f>
        <v>80.625</v>
      </c>
      <c r="K26" s="11">
        <f>[22]Janeiro!$E$14</f>
        <v>77.5</v>
      </c>
      <c r="L26" s="11">
        <f>[22]Janeiro!$E$15</f>
        <v>79.791666666666671</v>
      </c>
      <c r="M26" s="11">
        <f>[22]Janeiro!$E$16</f>
        <v>78.083333333333329</v>
      </c>
      <c r="N26" s="11">
        <f>[22]Janeiro!$E$17</f>
        <v>88</v>
      </c>
      <c r="O26" s="11">
        <f>[22]Janeiro!$E$18</f>
        <v>84.5</v>
      </c>
      <c r="P26" s="11">
        <f>[22]Janeiro!$E$19</f>
        <v>78.958333333333329</v>
      </c>
      <c r="Q26" s="11">
        <f>[22]Janeiro!$E$20</f>
        <v>73.041666666666671</v>
      </c>
      <c r="R26" s="11">
        <f>[22]Janeiro!$E$21</f>
        <v>77.916666666666671</v>
      </c>
      <c r="S26" s="11">
        <f>[22]Janeiro!$E$22</f>
        <v>77.625</v>
      </c>
      <c r="T26" s="11">
        <f>[22]Janeiro!$E$23</f>
        <v>70.125</v>
      </c>
      <c r="U26" s="11">
        <f>[22]Janeiro!$E$24</f>
        <v>67.208333333333329</v>
      </c>
      <c r="V26" s="11">
        <f>[22]Janeiro!$E$25</f>
        <v>67.5</v>
      </c>
      <c r="W26" s="11">
        <f>[22]Janeiro!$E$26</f>
        <v>85.416666666666671</v>
      </c>
      <c r="X26" s="11">
        <f>[22]Janeiro!$E$27</f>
        <v>93.083333333333329</v>
      </c>
      <c r="Y26" s="11">
        <f>[22]Janeiro!$E$28</f>
        <v>78.541666666666671</v>
      </c>
      <c r="Z26" s="11">
        <f>[22]Janeiro!$E$29</f>
        <v>67.75</v>
      </c>
      <c r="AA26" s="11">
        <f>[22]Janeiro!$E$30</f>
        <v>69.458333333333329</v>
      </c>
      <c r="AB26" s="11">
        <f>[22]Janeiro!$E$31</f>
        <v>66.875</v>
      </c>
      <c r="AC26" s="11">
        <f>[22]Janeiro!$E$32</f>
        <v>68.083333333333329</v>
      </c>
      <c r="AD26" s="11">
        <f>[22]Janeiro!$E$33</f>
        <v>83.666666666666671</v>
      </c>
      <c r="AE26" s="11">
        <f>[22]Janeiro!$E$34</f>
        <v>92.416666666666671</v>
      </c>
      <c r="AF26" s="11">
        <f>[22]Janeiro!$E$35</f>
        <v>87.958333333333329</v>
      </c>
      <c r="AG26" s="93">
        <f t="shared" si="5"/>
        <v>77.881720430107535</v>
      </c>
      <c r="AJ26" t="s">
        <v>46</v>
      </c>
      <c r="AK26" t="s">
        <v>46</v>
      </c>
    </row>
    <row r="27" spans="1:38" x14ac:dyDescent="0.2">
      <c r="A27" s="58" t="s">
        <v>8</v>
      </c>
      <c r="B27" s="11">
        <f>[23]Janeiro!$E$5</f>
        <v>81.681818181818187</v>
      </c>
      <c r="C27" s="11">
        <f>[23]Janeiro!$E$6</f>
        <v>82.05263157894737</v>
      </c>
      <c r="D27" s="11">
        <f>[23]Janeiro!$E$7</f>
        <v>79.708333333333329</v>
      </c>
      <c r="E27" s="11">
        <f>[23]Janeiro!$E$8</f>
        <v>77.625</v>
      </c>
      <c r="F27" s="11">
        <f>[23]Janeiro!$E$9</f>
        <v>76.083333333333329</v>
      </c>
      <c r="G27" s="11">
        <f>[23]Janeiro!$E$10</f>
        <v>70.333333333333329</v>
      </c>
      <c r="H27" s="11">
        <f>[23]Janeiro!$E$11</f>
        <v>83.388888888888886</v>
      </c>
      <c r="I27" s="11">
        <f>[23]Janeiro!$E$12</f>
        <v>80</v>
      </c>
      <c r="J27" s="11">
        <f>[23]Janeiro!$E$13</f>
        <v>79.541666666666671</v>
      </c>
      <c r="K27" s="11">
        <f>[23]Janeiro!$E$14</f>
        <v>75.956521739130437</v>
      </c>
      <c r="L27" s="11">
        <f>[23]Janeiro!$E$15</f>
        <v>83.25</v>
      </c>
      <c r="M27" s="11">
        <f>[23]Janeiro!$E$16</f>
        <v>77.294117647058826</v>
      </c>
      <c r="N27" s="11">
        <f>[23]Janeiro!$E$17</f>
        <v>81.695652173913047</v>
      </c>
      <c r="O27" s="11">
        <f>[23]Janeiro!$E$18</f>
        <v>75.181818181818187</v>
      </c>
      <c r="P27" s="11">
        <f>[23]Janeiro!$E$19</f>
        <v>77.5</v>
      </c>
      <c r="Q27" s="11">
        <f>[23]Janeiro!$E$20</f>
        <v>76.541666666666671</v>
      </c>
      <c r="R27" s="11">
        <f>[23]Janeiro!$E$21</f>
        <v>72.538461538461533</v>
      </c>
      <c r="S27" s="11">
        <f>[23]Janeiro!$E$22</f>
        <v>73.666666666666671</v>
      </c>
      <c r="T27" s="11">
        <f>[23]Janeiro!$E$23</f>
        <v>70.916666666666671</v>
      </c>
      <c r="U27" s="11">
        <f>[23]Janeiro!$E$24</f>
        <v>67.416666666666671</v>
      </c>
      <c r="V27" s="11">
        <f>[23]Janeiro!$E$25</f>
        <v>68.916666666666671</v>
      </c>
      <c r="W27" s="11">
        <f>[23]Janeiro!$E$26</f>
        <v>76.916666666666671</v>
      </c>
      <c r="X27" s="11">
        <f>[23]Janeiro!$E$27</f>
        <v>92.458333333333329</v>
      </c>
      <c r="Y27" s="11">
        <f>[23]Janeiro!$E$28</f>
        <v>75.708333333333329</v>
      </c>
      <c r="Z27" s="11">
        <f>[23]Janeiro!$E$29</f>
        <v>68.208333333333329</v>
      </c>
      <c r="AA27" s="11">
        <f>[23]Janeiro!$E$30</f>
        <v>63.625</v>
      </c>
      <c r="AB27" s="11">
        <f>[23]Janeiro!$E$31</f>
        <v>61.541666666666664</v>
      </c>
      <c r="AC27" s="11">
        <f>[23]Janeiro!$E$32</f>
        <v>66.75</v>
      </c>
      <c r="AD27" s="11">
        <f>[23]Janeiro!$E$33</f>
        <v>85.238095238095241</v>
      </c>
      <c r="AE27" s="11">
        <f>[23]Janeiro!$E$34</f>
        <v>90.166666666666671</v>
      </c>
      <c r="AF27" s="11">
        <f>[23]Janeiro!$E$35</f>
        <v>77.352941176470594</v>
      </c>
      <c r="AG27" s="93">
        <f t="shared" ref="AG27:AG31" si="6">AVERAGE(B27:AF27)</f>
        <v>76.427611172406529</v>
      </c>
    </row>
    <row r="28" spans="1:38" x14ac:dyDescent="0.2">
      <c r="A28" s="58" t="s">
        <v>9</v>
      </c>
      <c r="B28" s="11">
        <f>[24]Janeiro!$E$5</f>
        <v>68.875</v>
      </c>
      <c r="C28" s="11">
        <f>[24]Janeiro!$E$6</f>
        <v>67.208333333333329</v>
      </c>
      <c r="D28" s="11">
        <f>[24]Janeiro!$E$7</f>
        <v>76.25</v>
      </c>
      <c r="E28" s="11">
        <f>[24]Janeiro!$E$8</f>
        <v>77.208333333333329</v>
      </c>
      <c r="F28" s="11">
        <f>[24]Janeiro!$E$9</f>
        <v>71.916666666666671</v>
      </c>
      <c r="G28" s="11">
        <f>[24]Janeiro!$E$10</f>
        <v>69.791666666666671</v>
      </c>
      <c r="H28" s="11">
        <f>[24]Janeiro!$E$11</f>
        <v>87.208333333333329</v>
      </c>
      <c r="I28" s="11">
        <f>[24]Janeiro!$E$12</f>
        <v>86.75</v>
      </c>
      <c r="J28" s="11">
        <f>[24]Janeiro!$E$13</f>
        <v>78.416666666666671</v>
      </c>
      <c r="K28" s="11">
        <f>[24]Janeiro!$E$14</f>
        <v>73.458333333333329</v>
      </c>
      <c r="L28" s="11">
        <f>[24]Janeiro!$E$15</f>
        <v>71.208333333333329</v>
      </c>
      <c r="M28" s="11">
        <f>[24]Janeiro!$E$16</f>
        <v>73.333333333333329</v>
      </c>
      <c r="N28" s="11">
        <f>[24]Janeiro!$E$17</f>
        <v>80.608695652173907</v>
      </c>
      <c r="O28" s="11">
        <f>[24]Janeiro!$E$18</f>
        <v>78.625</v>
      </c>
      <c r="P28" s="11">
        <f>[24]Janeiro!$E$19</f>
        <v>71.333333333333329</v>
      </c>
      <c r="Q28" s="11">
        <f>[24]Janeiro!$E$20</f>
        <v>62.541666666666664</v>
      </c>
      <c r="R28" s="11">
        <f>[24]Janeiro!$E$21</f>
        <v>72.166666666666671</v>
      </c>
      <c r="S28" s="11">
        <f>[24]Janeiro!$E$22</f>
        <v>69.916666666666671</v>
      </c>
      <c r="T28" s="11">
        <f>[24]Janeiro!$E$23</f>
        <v>65.833333333333329</v>
      </c>
      <c r="U28" s="11">
        <f>[24]Janeiro!$E$24</f>
        <v>61.875</v>
      </c>
      <c r="V28" s="11">
        <f>[24]Janeiro!$E$25</f>
        <v>60.291666666666664</v>
      </c>
      <c r="W28" s="11">
        <f>[24]Janeiro!$E$26</f>
        <v>72.916666666666671</v>
      </c>
      <c r="X28" s="11">
        <f>[24]Janeiro!$E$27</f>
        <v>89.125</v>
      </c>
      <c r="Y28" s="11">
        <f>[24]Janeiro!$E$28</f>
        <v>74.75</v>
      </c>
      <c r="Z28" s="11">
        <f>[24]Janeiro!$E$29</f>
        <v>61.458333333333336</v>
      </c>
      <c r="AA28" s="11">
        <f>[24]Janeiro!$E$30</f>
        <v>55.5</v>
      </c>
      <c r="AB28" s="11">
        <f>[24]Janeiro!$E$31</f>
        <v>49.75</v>
      </c>
      <c r="AC28" s="11">
        <f>[24]Janeiro!$E$32</f>
        <v>51.666666666666664</v>
      </c>
      <c r="AD28" s="11">
        <f>[24]Janeiro!$E$33</f>
        <v>78.791666666666671</v>
      </c>
      <c r="AE28" s="11">
        <f>[24]Janeiro!$E$34</f>
        <v>89.375</v>
      </c>
      <c r="AF28" s="11">
        <f>[24]Janeiro!$E$35</f>
        <v>81.75</v>
      </c>
      <c r="AG28" s="93">
        <f t="shared" si="6"/>
        <v>71.932269752220677</v>
      </c>
      <c r="AJ28" t="s">
        <v>46</v>
      </c>
      <c r="AK28" s="12" t="s">
        <v>46</v>
      </c>
    </row>
    <row r="29" spans="1:38" x14ac:dyDescent="0.2">
      <c r="A29" s="58" t="s">
        <v>41</v>
      </c>
      <c r="B29" s="11">
        <f>[25]Janeiro!$E$5</f>
        <v>78.083333333333329</v>
      </c>
      <c r="C29" s="11">
        <f>[25]Janeiro!$E$6</f>
        <v>71.583333333333329</v>
      </c>
      <c r="D29" s="11">
        <f>[25]Janeiro!$E$7</f>
        <v>63.958333333333336</v>
      </c>
      <c r="E29" s="11">
        <f>[25]Janeiro!$E$8</f>
        <v>67.541666666666671</v>
      </c>
      <c r="F29" s="11">
        <f>[25]Janeiro!$E$9</f>
        <v>74.208333333333329</v>
      </c>
      <c r="G29" s="11">
        <f>[25]Janeiro!$E$10</f>
        <v>65.833333333333329</v>
      </c>
      <c r="H29" s="11">
        <f>[25]Janeiro!$E$11</f>
        <v>85.625</v>
      </c>
      <c r="I29" s="11">
        <f>[25]Janeiro!$E$12</f>
        <v>89.666666666666671</v>
      </c>
      <c r="J29" s="11">
        <f>[25]Janeiro!$E$13</f>
        <v>78.958333333333329</v>
      </c>
      <c r="K29" s="11">
        <f>[25]Janeiro!$E$14</f>
        <v>71.083333333333329</v>
      </c>
      <c r="L29" s="11">
        <f>[25]Janeiro!$E$15</f>
        <v>71.208333333333329</v>
      </c>
      <c r="M29" s="11">
        <f>[25]Janeiro!$E$16</f>
        <v>73.875</v>
      </c>
      <c r="N29" s="11">
        <f>[25]Janeiro!$E$17</f>
        <v>75.666666666666671</v>
      </c>
      <c r="O29" s="11">
        <f>[25]Janeiro!$E$18</f>
        <v>72.083333333333329</v>
      </c>
      <c r="P29" s="11">
        <f>[25]Janeiro!$E$19</f>
        <v>67.916666666666671</v>
      </c>
      <c r="Q29" s="11">
        <f>[25]Janeiro!$E$20</f>
        <v>69</v>
      </c>
      <c r="R29" s="11">
        <f>[25]Janeiro!$E$21</f>
        <v>70.916666666666671</v>
      </c>
      <c r="S29" s="11">
        <f>[25]Janeiro!$E$22</f>
        <v>75.708333333333329</v>
      </c>
      <c r="T29" s="11">
        <f>[25]Janeiro!$E$23</f>
        <v>68.791666666666671</v>
      </c>
      <c r="U29" s="11">
        <f>[25]Janeiro!$E$24</f>
        <v>63.958333333333336</v>
      </c>
      <c r="V29" s="11">
        <f>[25]Janeiro!$E$25</f>
        <v>66.083333333333329</v>
      </c>
      <c r="W29" s="11">
        <f>[25]Janeiro!$E$26</f>
        <v>78.666666666666671</v>
      </c>
      <c r="X29" s="11">
        <f>[25]Janeiro!$E$27</f>
        <v>89.458333333333329</v>
      </c>
      <c r="Y29" s="11">
        <f>[25]Janeiro!$E$28</f>
        <v>81.708333333333329</v>
      </c>
      <c r="Z29" s="11">
        <f>[25]Janeiro!$E$29</f>
        <v>70.208333333333329</v>
      </c>
      <c r="AA29" s="11">
        <f>[25]Janeiro!$E$30</f>
        <v>62.583333333333336</v>
      </c>
      <c r="AB29" s="11">
        <f>[25]Janeiro!$E$31</f>
        <v>63.166666666666664</v>
      </c>
      <c r="AC29" s="11">
        <f>[25]Janeiro!$E$32</f>
        <v>65.958333333333329</v>
      </c>
      <c r="AD29" s="11">
        <f>[25]Janeiro!$E$33</f>
        <v>71.75</v>
      </c>
      <c r="AE29" s="11">
        <f>[25]Janeiro!$E$34</f>
        <v>82.833333333333329</v>
      </c>
      <c r="AF29" s="11">
        <f>[25]Janeiro!$E$35</f>
        <v>88.208333333333329</v>
      </c>
      <c r="AG29" s="93">
        <f t="shared" si="6"/>
        <v>73.428763440860223</v>
      </c>
      <c r="AK29" t="s">
        <v>46</v>
      </c>
    </row>
    <row r="30" spans="1:38" x14ac:dyDescent="0.2">
      <c r="A30" s="58" t="s">
        <v>10</v>
      </c>
      <c r="B30" s="11">
        <f>[26]Janeiro!$E$5</f>
        <v>80.833333333333329</v>
      </c>
      <c r="C30" s="11">
        <f>[26]Janeiro!$E$6</f>
        <v>75.75</v>
      </c>
      <c r="D30" s="11">
        <f>[26]Janeiro!$E$7</f>
        <v>79.375</v>
      </c>
      <c r="E30" s="11">
        <f>[26]Janeiro!$E$8</f>
        <v>78.625</v>
      </c>
      <c r="F30" s="11">
        <f>[26]Janeiro!$E$9</f>
        <v>73.541666666666671</v>
      </c>
      <c r="G30" s="11">
        <f>[26]Janeiro!$E$10</f>
        <v>65.541666666666671</v>
      </c>
      <c r="H30" s="11">
        <f>[26]Janeiro!$E$11</f>
        <v>82.833333333333329</v>
      </c>
      <c r="I30" s="11">
        <f>[26]Janeiro!$E$12</f>
        <v>84.541666666666671</v>
      </c>
      <c r="J30" s="11">
        <f>[26]Janeiro!$E$13</f>
        <v>78.666666666666671</v>
      </c>
      <c r="K30" s="11">
        <f>[26]Janeiro!$E$14</f>
        <v>72.416666666666671</v>
      </c>
      <c r="L30" s="11">
        <f>[26]Janeiro!$E$15</f>
        <v>81.5</v>
      </c>
      <c r="M30" s="11">
        <f>[26]Janeiro!$E$16</f>
        <v>80.791666666666671</v>
      </c>
      <c r="N30" s="11">
        <f>[26]Janeiro!$E$17</f>
        <v>82.458333333333329</v>
      </c>
      <c r="O30" s="11">
        <f>[26]Janeiro!$E$18</f>
        <v>84.083333333333329</v>
      </c>
      <c r="P30" s="11">
        <f>[26]Janeiro!$E$19</f>
        <v>73.666666666666671</v>
      </c>
      <c r="Q30" s="11">
        <f>[26]Janeiro!$E$20</f>
        <v>69.875</v>
      </c>
      <c r="R30" s="11">
        <f>[26]Janeiro!$E$21</f>
        <v>79.166666666666671</v>
      </c>
      <c r="S30" s="11">
        <f>[26]Janeiro!$E$22</f>
        <v>71.208333333333329</v>
      </c>
      <c r="T30" s="11">
        <f>[26]Janeiro!$E$23</f>
        <v>67</v>
      </c>
      <c r="U30" s="11">
        <f>[26]Janeiro!$E$24</f>
        <v>63.125</v>
      </c>
      <c r="V30" s="11">
        <f>[26]Janeiro!$E$25</f>
        <v>65.541666666666671</v>
      </c>
      <c r="W30" s="11">
        <f>[26]Janeiro!$E$26</f>
        <v>80.75</v>
      </c>
      <c r="X30" s="11">
        <f>[26]Janeiro!$E$27</f>
        <v>91.5</v>
      </c>
      <c r="Y30" s="11">
        <f>[26]Janeiro!$E$28</f>
        <v>78.333333333333329</v>
      </c>
      <c r="Z30" s="11">
        <f>[26]Janeiro!$E$29</f>
        <v>67.666666666666671</v>
      </c>
      <c r="AA30" s="11">
        <f>[26]Janeiro!$E$30</f>
        <v>64.208333333333329</v>
      </c>
      <c r="AB30" s="11">
        <f>[26]Janeiro!$E$31</f>
        <v>63.541666666666664</v>
      </c>
      <c r="AC30" s="11">
        <f>[26]Janeiro!$E$32</f>
        <v>63.25</v>
      </c>
      <c r="AD30" s="11">
        <f>[26]Janeiro!$E$33</f>
        <v>75.916666666666671</v>
      </c>
      <c r="AE30" s="11">
        <f>[26]Janeiro!$E$34</f>
        <v>91.375</v>
      </c>
      <c r="AF30" s="11">
        <f>[26]Janeiro!$E$35</f>
        <v>85</v>
      </c>
      <c r="AG30" s="93">
        <f t="shared" si="6"/>
        <v>75.873655913978496</v>
      </c>
      <c r="AJ30" t="s">
        <v>46</v>
      </c>
      <c r="AK30" t="s">
        <v>46</v>
      </c>
    </row>
    <row r="31" spans="1:38" x14ac:dyDescent="0.2">
      <c r="A31" s="58" t="s">
        <v>171</v>
      </c>
      <c r="B31" s="11">
        <f>[27]Janeiro!$E$5</f>
        <v>70.642857142857139</v>
      </c>
      <c r="C31" s="11">
        <f>[27]Janeiro!$E$6</f>
        <v>67.166666666666671</v>
      </c>
      <c r="D31" s="11">
        <f>[27]Janeiro!$E$7</f>
        <v>71.833333333333329</v>
      </c>
      <c r="E31" s="11">
        <f>[27]Janeiro!$E$8</f>
        <v>81.722222222222229</v>
      </c>
      <c r="F31" s="11">
        <f>[27]Janeiro!$E$9</f>
        <v>73.166666666666671</v>
      </c>
      <c r="G31" s="11">
        <f>[27]Janeiro!$E$10</f>
        <v>69.470588235294116</v>
      </c>
      <c r="H31" s="11">
        <f>[27]Janeiro!$E$11</f>
        <v>87.214285714285708</v>
      </c>
      <c r="I31" s="11">
        <f>[27]Janeiro!$E$12</f>
        <v>87.235294117647058</v>
      </c>
      <c r="J31" s="11">
        <f>[27]Janeiro!$E$13</f>
        <v>81.411764705882348</v>
      </c>
      <c r="K31" s="11">
        <f>[27]Janeiro!$E$14</f>
        <v>77.277777777777771</v>
      </c>
      <c r="L31" s="11">
        <f>[27]Janeiro!$E$15</f>
        <v>78.722222222222229</v>
      </c>
      <c r="M31" s="11">
        <f>[27]Janeiro!$E$16</f>
        <v>78.944444444444443</v>
      </c>
      <c r="N31" s="11">
        <f>[27]Janeiro!$E$17</f>
        <v>84.166666666666671</v>
      </c>
      <c r="O31" s="11">
        <f>[27]Janeiro!$E$18</f>
        <v>82.833333333333329</v>
      </c>
      <c r="P31" s="11">
        <f>[27]Janeiro!$E$19</f>
        <v>76.15789473684211</v>
      </c>
      <c r="Q31" s="11">
        <f>[27]Janeiro!$E$20</f>
        <v>70.611111111111114</v>
      </c>
      <c r="R31" s="11">
        <f>[27]Janeiro!$E$21</f>
        <v>79.944444444444443</v>
      </c>
      <c r="S31" s="11">
        <f>[27]Janeiro!$E$22</f>
        <v>81.05263157894737</v>
      </c>
      <c r="T31" s="11">
        <f>[27]Janeiro!$E$23</f>
        <v>71.294117647058826</v>
      </c>
      <c r="U31" s="11">
        <f>[27]Janeiro!$E$24</f>
        <v>66.444444444444443</v>
      </c>
      <c r="V31" s="11">
        <f>[27]Janeiro!$E$25</f>
        <v>70.222222222222229</v>
      </c>
      <c r="W31" s="11">
        <f>[27]Janeiro!$E$26</f>
        <v>84.166666666666671</v>
      </c>
      <c r="X31" s="11">
        <f>[27]Janeiro!$E$27</f>
        <v>92.82352941176471</v>
      </c>
      <c r="Y31" s="11">
        <f>[27]Janeiro!$E$28</f>
        <v>77</v>
      </c>
      <c r="Z31" s="11">
        <f>[27]Janeiro!$E$29</f>
        <v>65.21052631578948</v>
      </c>
      <c r="AA31" s="11">
        <f>[27]Janeiro!$E$30</f>
        <v>69.05263157894737</v>
      </c>
      <c r="AB31" s="11">
        <f>[27]Janeiro!$E$31</f>
        <v>66.444444444444443</v>
      </c>
      <c r="AC31" s="11">
        <f>[27]Janeiro!$E$32</f>
        <v>67.666666666666671</v>
      </c>
      <c r="AD31" s="11">
        <f>[27]Janeiro!$E$33</f>
        <v>81.470588235294116</v>
      </c>
      <c r="AE31" s="11">
        <f>[27]Janeiro!$E$34</f>
        <v>93.055555555555557</v>
      </c>
      <c r="AF31" s="11">
        <f>[27]Janeiro!$E$35</f>
        <v>85.4</v>
      </c>
      <c r="AG31" s="93">
        <f t="shared" si="6"/>
        <v>77.091148332564472</v>
      </c>
      <c r="AH31" s="12" t="s">
        <v>46</v>
      </c>
      <c r="AJ31" t="s">
        <v>46</v>
      </c>
    </row>
    <row r="32" spans="1:38" x14ac:dyDescent="0.2">
      <c r="A32" s="58" t="s">
        <v>11</v>
      </c>
      <c r="B32" s="11" t="str">
        <f>[28]Janeiro!$E$5</f>
        <v>*</v>
      </c>
      <c r="C32" s="11" t="str">
        <f>[28]Janeiro!$E$6</f>
        <v>*</v>
      </c>
      <c r="D32" s="11" t="str">
        <f>[28]Janeiro!$E$7</f>
        <v>*</v>
      </c>
      <c r="E32" s="11" t="str">
        <f>[28]Janeiro!$E$8</f>
        <v>*</v>
      </c>
      <c r="F32" s="11" t="str">
        <f>[28]Janeiro!$E$9</f>
        <v>*</v>
      </c>
      <c r="G32" s="11" t="str">
        <f>[28]Janeiro!$E$10</f>
        <v>*</v>
      </c>
      <c r="H32" s="11" t="str">
        <f>[28]Janeiro!$E$11</f>
        <v>*</v>
      </c>
      <c r="I32" s="11" t="str">
        <f>[28]Janeiro!$E$12</f>
        <v>*</v>
      </c>
      <c r="J32" s="11" t="str">
        <f>[28]Janeiro!$E$13</f>
        <v>*</v>
      </c>
      <c r="K32" s="11" t="str">
        <f>[28]Janeiro!$E$14</f>
        <v>*</v>
      </c>
      <c r="L32" s="11" t="str">
        <f>[28]Janeiro!$E$15</f>
        <v>*</v>
      </c>
      <c r="M32" s="11" t="str">
        <f>[28]Janeiro!$E$16</f>
        <v>*</v>
      </c>
      <c r="N32" s="11" t="str">
        <f>[28]Janeiro!$E$17</f>
        <v>*</v>
      </c>
      <c r="O32" s="11" t="str">
        <f>[28]Janeiro!$E$18</f>
        <v>*</v>
      </c>
      <c r="P32" s="11" t="str">
        <f>[28]Janeiro!$E$19</f>
        <v>*</v>
      </c>
      <c r="Q32" s="11" t="str">
        <f>[28]Janeiro!$E$20</f>
        <v>*</v>
      </c>
      <c r="R32" s="11" t="str">
        <f>[28]Janeiro!$E$21</f>
        <v>*</v>
      </c>
      <c r="S32" s="11" t="str">
        <f>[28]Janeiro!$E$22</f>
        <v>*</v>
      </c>
      <c r="T32" s="11" t="str">
        <f>[28]Janeiro!$E$23</f>
        <v>*</v>
      </c>
      <c r="U32" s="11" t="str">
        <f>[28]Janeiro!$E$24</f>
        <v>*</v>
      </c>
      <c r="V32" s="11" t="str">
        <f>[28]Janeiro!$E$25</f>
        <v>*</v>
      </c>
      <c r="W32" s="11" t="str">
        <f>[28]Janeiro!$E$26</f>
        <v>*</v>
      </c>
      <c r="X32" s="11" t="str">
        <f>[28]Janeiro!$E$27</f>
        <v>*</v>
      </c>
      <c r="Y32" s="11" t="str">
        <f>[28]Janeiro!$E$28</f>
        <v>*</v>
      </c>
      <c r="Z32" s="11" t="str">
        <f>[28]Janeiro!$E$29</f>
        <v>*</v>
      </c>
      <c r="AA32" s="11" t="str">
        <f>[28]Janeiro!$E$30</f>
        <v>*</v>
      </c>
      <c r="AB32" s="11" t="str">
        <f>[28]Janeiro!$E$31</f>
        <v>*</v>
      </c>
      <c r="AC32" s="11" t="str">
        <f>[28]Janeiro!$E$32</f>
        <v>*</v>
      </c>
      <c r="AD32" s="11" t="str">
        <f>[28]Janeiro!$E$33</f>
        <v>*</v>
      </c>
      <c r="AE32" s="11" t="str">
        <f>[28]Janeiro!$E$34</f>
        <v>*</v>
      </c>
      <c r="AF32" s="11" t="str">
        <f>[28]Janeiro!$E$35</f>
        <v>*</v>
      </c>
      <c r="AG32" s="93" t="s">
        <v>225</v>
      </c>
      <c r="AK32" t="s">
        <v>46</v>
      </c>
      <c r="AL32" s="12" t="s">
        <v>46</v>
      </c>
    </row>
    <row r="33" spans="1:38" s="5" customFormat="1" x14ac:dyDescent="0.2">
      <c r="A33" s="58" t="s">
        <v>12</v>
      </c>
      <c r="B33" s="11">
        <f>[29]Janeiro!$E$5</f>
        <v>85.375</v>
      </c>
      <c r="C33" s="11">
        <f>[29]Janeiro!$E$6</f>
        <v>75.166666666666671</v>
      </c>
      <c r="D33" s="11">
        <f>[29]Janeiro!$E$7</f>
        <v>67.375</v>
      </c>
      <c r="E33" s="11">
        <f>[29]Janeiro!$E$8</f>
        <v>68.125</v>
      </c>
      <c r="F33" s="11">
        <f>[29]Janeiro!$E$9</f>
        <v>66.791666666666671</v>
      </c>
      <c r="G33" s="11">
        <f>[29]Janeiro!$E$10</f>
        <v>69.708333333333329</v>
      </c>
      <c r="H33" s="11">
        <f>[29]Janeiro!$E$11</f>
        <v>89.125</v>
      </c>
      <c r="I33" s="11">
        <f>[29]Janeiro!$E$12</f>
        <v>87.291666666666671</v>
      </c>
      <c r="J33" s="11">
        <f>[29]Janeiro!$E$13</f>
        <v>79.416666666666671</v>
      </c>
      <c r="K33" s="11">
        <f>[29]Janeiro!$E$14</f>
        <v>70.083333333333329</v>
      </c>
      <c r="L33" s="11">
        <f>[29]Janeiro!$E$15</f>
        <v>70.666666666666671</v>
      </c>
      <c r="M33" s="11">
        <f>[29]Janeiro!$E$16</f>
        <v>77.416666666666671</v>
      </c>
      <c r="N33" s="11">
        <f>[29]Janeiro!$E$17</f>
        <v>85</v>
      </c>
      <c r="O33" s="11">
        <f>[29]Janeiro!$E$18</f>
        <v>74.833333333333329</v>
      </c>
      <c r="P33" s="11">
        <f>[29]Janeiro!$E$19</f>
        <v>73.208333333333329</v>
      </c>
      <c r="Q33" s="11">
        <f>[29]Janeiro!$E$20</f>
        <v>70.333333333333329</v>
      </c>
      <c r="R33" s="11">
        <f>[29]Janeiro!$E$21</f>
        <v>70.541666666666671</v>
      </c>
      <c r="S33" s="11">
        <f>[29]Janeiro!$E$22</f>
        <v>73.458333333333329</v>
      </c>
      <c r="T33" s="11">
        <f>[29]Janeiro!$E$23</f>
        <v>73.791666666666671</v>
      </c>
      <c r="U33" s="11">
        <f>[29]Janeiro!$E$24</f>
        <v>69.25</v>
      </c>
      <c r="V33" s="11">
        <f>[29]Janeiro!$E$25</f>
        <v>86.285714285714292</v>
      </c>
      <c r="W33" s="11" t="str">
        <f>[29]Janeiro!$E$26</f>
        <v>*</v>
      </c>
      <c r="X33" s="11" t="str">
        <f>[29]Janeiro!$E$27</f>
        <v>*</v>
      </c>
      <c r="Y33" s="11" t="str">
        <f>[29]Janeiro!$E$28</f>
        <v>*</v>
      </c>
      <c r="Z33" s="11" t="str">
        <f>[29]Janeiro!$E$29</f>
        <v>*</v>
      </c>
      <c r="AA33" s="11">
        <f>[29]Janeiro!$E$30</f>
        <v>51.545454545454547</v>
      </c>
      <c r="AB33" s="11">
        <f>[29]Janeiro!$E$31</f>
        <v>69.416666666666671</v>
      </c>
      <c r="AC33" s="11">
        <f>[29]Janeiro!$E$32</f>
        <v>77.333333333333329</v>
      </c>
      <c r="AD33" s="11">
        <f>[29]Janeiro!$E$33</f>
        <v>81.333333333333329</v>
      </c>
      <c r="AE33" s="11">
        <f>[29]Janeiro!$E$34</f>
        <v>84.75</v>
      </c>
      <c r="AF33" s="11">
        <f>[29]Janeiro!$E$35</f>
        <v>83.75</v>
      </c>
      <c r="AG33" s="93">
        <f t="shared" ref="AG33:AG35" si="7">AVERAGE(B33:AF33)</f>
        <v>75.236030944364273</v>
      </c>
    </row>
    <row r="34" spans="1:38" x14ac:dyDescent="0.2">
      <c r="A34" s="58" t="s">
        <v>13</v>
      </c>
      <c r="B34" s="11">
        <f>[30]Janeiro!$E$5</f>
        <v>80.541666666666671</v>
      </c>
      <c r="C34" s="11">
        <f>[30]Janeiro!$E$6</f>
        <v>76</v>
      </c>
      <c r="D34" s="11">
        <f>[30]Janeiro!$E$7</f>
        <v>68.666666666666671</v>
      </c>
      <c r="E34" s="11">
        <f>[30]Janeiro!$E$8</f>
        <v>63.333333333333336</v>
      </c>
      <c r="F34" s="11">
        <f>[30]Janeiro!$E$9</f>
        <v>62.083333333333336</v>
      </c>
      <c r="G34" s="11">
        <f>[30]Janeiro!$E$10</f>
        <v>68.625</v>
      </c>
      <c r="H34" s="11">
        <f>[30]Janeiro!$E$11</f>
        <v>76.458333333333329</v>
      </c>
      <c r="I34" s="11">
        <f>[30]Janeiro!$E$12</f>
        <v>83.75</v>
      </c>
      <c r="J34" s="11">
        <f>[30]Janeiro!$E$13</f>
        <v>75.916666666666671</v>
      </c>
      <c r="K34" s="11">
        <f>[30]Janeiro!$E$14</f>
        <v>67.708333333333329</v>
      </c>
      <c r="L34" s="11">
        <f>[30]Janeiro!$E$15</f>
        <v>68.916666666666671</v>
      </c>
      <c r="M34" s="11">
        <f>[30]Janeiro!$E$16</f>
        <v>69.916666666666671</v>
      </c>
      <c r="N34" s="11">
        <f>[30]Janeiro!$E$17</f>
        <v>80.666666666666671</v>
      </c>
      <c r="O34" s="11">
        <f>[30]Janeiro!$E$18</f>
        <v>69.208333333333329</v>
      </c>
      <c r="P34" s="11">
        <f>[30]Janeiro!$E$19</f>
        <v>68.666666666666671</v>
      </c>
      <c r="Q34" s="11">
        <f>[30]Janeiro!$E$20</f>
        <v>67.25</v>
      </c>
      <c r="R34" s="11">
        <f>[30]Janeiro!$E$21</f>
        <v>74.625</v>
      </c>
      <c r="S34" s="11">
        <f>[30]Janeiro!$E$22</f>
        <v>74.916666666666671</v>
      </c>
      <c r="T34" s="11">
        <f>[30]Janeiro!$E$23</f>
        <v>74.416666666666671</v>
      </c>
      <c r="U34" s="11">
        <f>[30]Janeiro!$E$24</f>
        <v>72.349999999999994</v>
      </c>
      <c r="V34" s="11">
        <f>[30]Janeiro!$E$25</f>
        <v>72.058823529411768</v>
      </c>
      <c r="W34" s="11">
        <f>[30]Janeiro!$E$26</f>
        <v>84.07692307692308</v>
      </c>
      <c r="X34" s="11">
        <f>[30]Janeiro!$E$27</f>
        <v>71.071428571428569</v>
      </c>
      <c r="Y34" s="11">
        <f>[30]Janeiro!$E$28</f>
        <v>77.533333333333331</v>
      </c>
      <c r="Z34" s="11">
        <f>[30]Janeiro!$E$29</f>
        <v>66.599999999999994</v>
      </c>
      <c r="AA34" s="11">
        <f>[30]Janeiro!$E$30</f>
        <v>58.555555555555557</v>
      </c>
      <c r="AB34" s="11">
        <f>[30]Janeiro!$E$31</f>
        <v>57.625</v>
      </c>
      <c r="AC34" s="11">
        <f>[30]Janeiro!$E$32</f>
        <v>70.142857142857139</v>
      </c>
      <c r="AD34" s="11">
        <f>[30]Janeiro!$E$33</f>
        <v>72.428571428571431</v>
      </c>
      <c r="AE34" s="11">
        <f>[30]Janeiro!$E$34</f>
        <v>79.473684210526315</v>
      </c>
      <c r="AF34" s="11">
        <f>[30]Janeiro!$E$35</f>
        <v>77.6875</v>
      </c>
      <c r="AG34" s="93">
        <f t="shared" si="7"/>
        <v>71.976462694041089</v>
      </c>
      <c r="AJ34" t="s">
        <v>46</v>
      </c>
    </row>
    <row r="35" spans="1:38" x14ac:dyDescent="0.2">
      <c r="A35" s="58" t="s">
        <v>172</v>
      </c>
      <c r="B35" s="11">
        <f>[31]Janeiro!$E$5</f>
        <v>75.125</v>
      </c>
      <c r="C35" s="11">
        <f>[31]Janeiro!$E$6</f>
        <v>74.875</v>
      </c>
      <c r="D35" s="11">
        <f>[31]Janeiro!$E$7</f>
        <v>71.458333333333329</v>
      </c>
      <c r="E35" s="11">
        <f>[31]Janeiro!$E$8</f>
        <v>75.708333333333329</v>
      </c>
      <c r="F35" s="11">
        <f>[31]Janeiro!$E$9</f>
        <v>76.916666666666671</v>
      </c>
      <c r="G35" s="11">
        <f>[31]Janeiro!$E$10</f>
        <v>73.708333333333329</v>
      </c>
      <c r="H35" s="11">
        <f>[31]Janeiro!$E$11</f>
        <v>79.791666666666671</v>
      </c>
      <c r="I35" s="11">
        <f>[31]Janeiro!$E$12</f>
        <v>83.833333333333329</v>
      </c>
      <c r="J35" s="11">
        <f>[31]Janeiro!$E$13</f>
        <v>79.75</v>
      </c>
      <c r="K35" s="11">
        <f>[31]Janeiro!$E$14</f>
        <v>76.916666666666671</v>
      </c>
      <c r="L35" s="11">
        <f>[31]Janeiro!$E$15</f>
        <v>76.291666666666671</v>
      </c>
      <c r="M35" s="11">
        <f>[31]Janeiro!$E$16</f>
        <v>78.166666666666671</v>
      </c>
      <c r="N35" s="11">
        <f>[31]Janeiro!$E$17</f>
        <v>81.125</v>
      </c>
      <c r="O35" s="11">
        <f>[31]Janeiro!$E$18</f>
        <v>82.208333333333329</v>
      </c>
      <c r="P35" s="11">
        <f>[31]Janeiro!$E$19</f>
        <v>77.208333333333329</v>
      </c>
      <c r="Q35" s="11">
        <f>[31]Janeiro!$E$20</f>
        <v>73.125</v>
      </c>
      <c r="R35" s="11">
        <f>[31]Janeiro!$E$21</f>
        <v>73.291666666666671</v>
      </c>
      <c r="S35" s="11">
        <f>[31]Janeiro!$E$22</f>
        <v>75.875</v>
      </c>
      <c r="T35" s="11">
        <f>[31]Janeiro!$E$23</f>
        <v>70.958333333333329</v>
      </c>
      <c r="U35" s="11">
        <f>[31]Janeiro!$E$24</f>
        <v>67.666666666666671</v>
      </c>
      <c r="V35" s="11">
        <f>[31]Janeiro!$E$25</f>
        <v>67.583333333333329</v>
      </c>
      <c r="W35" s="11">
        <f>[31]Janeiro!$E$26</f>
        <v>75.333333333333329</v>
      </c>
      <c r="X35" s="11">
        <f>[31]Janeiro!$E$27</f>
        <v>83.625</v>
      </c>
      <c r="Y35" s="11">
        <f>[31]Janeiro!$E$28</f>
        <v>79.666666666666671</v>
      </c>
      <c r="Z35" s="11">
        <f>[31]Janeiro!$E$29</f>
        <v>74.791666666666671</v>
      </c>
      <c r="AA35" s="11">
        <f>[31]Janeiro!$E$30</f>
        <v>68.458333333333329</v>
      </c>
      <c r="AB35" s="11">
        <f>[31]Janeiro!$E$31</f>
        <v>66.166666666666671</v>
      </c>
      <c r="AC35" s="11">
        <f>[31]Janeiro!$E$32</f>
        <v>69.333333333333329</v>
      </c>
      <c r="AD35" s="11">
        <f>[31]Janeiro!$E$33</f>
        <v>71.791666666666671</v>
      </c>
      <c r="AE35" s="11">
        <f>[31]Janeiro!$E$34</f>
        <v>81.181818181818187</v>
      </c>
      <c r="AF35" s="11">
        <f>[31]Janeiro!$E$35</f>
        <v>83.083333333333329</v>
      </c>
      <c r="AG35" s="93">
        <f t="shared" si="7"/>
        <v>75.645650048875837</v>
      </c>
      <c r="AK35" s="12" t="s">
        <v>228</v>
      </c>
    </row>
    <row r="36" spans="1:38" x14ac:dyDescent="0.2">
      <c r="A36" s="58" t="s">
        <v>143</v>
      </c>
      <c r="B36" s="11" t="str">
        <f>[32]Janeiro!$E$5</f>
        <v>*</v>
      </c>
      <c r="C36" s="11" t="str">
        <f>[32]Janeiro!$E$6</f>
        <v>*</v>
      </c>
      <c r="D36" s="11" t="str">
        <f>[32]Janeiro!$E$7</f>
        <v>*</v>
      </c>
      <c r="E36" s="11" t="str">
        <f>[32]Janeiro!$E$8</f>
        <v>*</v>
      </c>
      <c r="F36" s="11" t="str">
        <f>[32]Janeiro!$E$9</f>
        <v>*</v>
      </c>
      <c r="G36" s="11" t="str">
        <f>[32]Janeiro!$E$10</f>
        <v>*</v>
      </c>
      <c r="H36" s="11" t="str">
        <f>[32]Janeiro!$E$11</f>
        <v>*</v>
      </c>
      <c r="I36" s="11" t="str">
        <f>[32]Janeiro!$E$12</f>
        <v>*</v>
      </c>
      <c r="J36" s="11" t="str">
        <f>[32]Janeiro!$E$13</f>
        <v>*</v>
      </c>
      <c r="K36" s="11" t="str">
        <f>[32]Janeiro!$E$14</f>
        <v>*</v>
      </c>
      <c r="L36" s="11" t="str">
        <f>[32]Janeiro!$E$15</f>
        <v>*</v>
      </c>
      <c r="M36" s="11" t="str">
        <f>[32]Janeiro!$E$16</f>
        <v>*</v>
      </c>
      <c r="N36" s="11" t="str">
        <f>[32]Janeiro!$E$17</f>
        <v>*</v>
      </c>
      <c r="O36" s="11" t="str">
        <f>[32]Janeiro!$E$18</f>
        <v>*</v>
      </c>
      <c r="P36" s="11" t="str">
        <f>[32]Janeiro!$E$19</f>
        <v>*</v>
      </c>
      <c r="Q36" s="11" t="str">
        <f>[32]Janeiro!$E$20</f>
        <v>*</v>
      </c>
      <c r="R36" s="11" t="str">
        <f>[32]Janeiro!$E$21</f>
        <v>*</v>
      </c>
      <c r="S36" s="11" t="str">
        <f>[32]Janeiro!$E$22</f>
        <v>*</v>
      </c>
      <c r="T36" s="11" t="str">
        <f>[32]Janeiro!$E$23</f>
        <v>*</v>
      </c>
      <c r="U36" s="11" t="str">
        <f>[32]Janeiro!$E$24</f>
        <v>*</v>
      </c>
      <c r="V36" s="11" t="str">
        <f>[32]Janeiro!$E$25</f>
        <v>*</v>
      </c>
      <c r="W36" s="11" t="str">
        <f>[32]Janeiro!$E$26</f>
        <v>*</v>
      </c>
      <c r="X36" s="11" t="str">
        <f>[32]Janeiro!$E$27</f>
        <v>*</v>
      </c>
      <c r="Y36" s="11" t="str">
        <f>[32]Janeiro!$E$28</f>
        <v>*</v>
      </c>
      <c r="Z36" s="11" t="str">
        <f>[32]Janeiro!$E$29</f>
        <v>*</v>
      </c>
      <c r="AA36" s="11" t="str">
        <f>[32]Janeiro!$E$30</f>
        <v>*</v>
      </c>
      <c r="AB36" s="11" t="str">
        <f>[32]Janeiro!$E$31</f>
        <v>*</v>
      </c>
      <c r="AC36" s="11" t="str">
        <f>[32]Janeiro!$E$32</f>
        <v>*</v>
      </c>
      <c r="AD36" s="11" t="str">
        <f>[32]Janeiro!$E$33</f>
        <v>*</v>
      </c>
      <c r="AE36" s="11" t="str">
        <f>[32]Janeiro!$E$34</f>
        <v>*</v>
      </c>
      <c r="AF36" s="11" t="str">
        <f>[32]Janeiro!$E$35</f>
        <v>*</v>
      </c>
      <c r="AG36" s="93" t="s">
        <v>225</v>
      </c>
      <c r="AK36" s="12" t="s">
        <v>46</v>
      </c>
    </row>
    <row r="37" spans="1:38" x14ac:dyDescent="0.2">
      <c r="A37" s="58" t="s">
        <v>14</v>
      </c>
      <c r="B37" s="11">
        <f>[33]Janeiro!$E$5</f>
        <v>62.041666666666664</v>
      </c>
      <c r="C37" s="11">
        <f>[33]Janeiro!$E$6</f>
        <v>71.708333333333329</v>
      </c>
      <c r="D37" s="11">
        <f>[33]Janeiro!$E$7</f>
        <v>75.333333333333329</v>
      </c>
      <c r="E37" s="11">
        <f>[33]Janeiro!$E$8</f>
        <v>75.208333333333329</v>
      </c>
      <c r="F37" s="11">
        <f>[33]Janeiro!$E$9</f>
        <v>76.625</v>
      </c>
      <c r="G37" s="11">
        <f>[33]Janeiro!$E$10</f>
        <v>75.75</v>
      </c>
      <c r="H37" s="11">
        <f>[33]Janeiro!$E$11</f>
        <v>83.458333333333329</v>
      </c>
      <c r="I37" s="11">
        <f>[33]Janeiro!$E$12</f>
        <v>85.909090909090907</v>
      </c>
      <c r="J37" s="11">
        <f>[33]Janeiro!$E$13</f>
        <v>79.2</v>
      </c>
      <c r="K37" s="11">
        <f>[33]Janeiro!$E$14</f>
        <v>64.692307692307693</v>
      </c>
      <c r="L37" s="11">
        <f>[33]Janeiro!$E$15</f>
        <v>57.083333333333336</v>
      </c>
      <c r="M37" s="11">
        <f>[33]Janeiro!$E$16</f>
        <v>57.3</v>
      </c>
      <c r="N37" s="11">
        <f>[33]Janeiro!$E$17</f>
        <v>72.941176470588232</v>
      </c>
      <c r="O37" s="11">
        <f>[33]Janeiro!$E$18</f>
        <v>57.25</v>
      </c>
      <c r="P37" s="11">
        <f>[33]Janeiro!$E$19</f>
        <v>60.944444444444443</v>
      </c>
      <c r="Q37" s="11">
        <f>[33]Janeiro!$E$20</f>
        <v>63.958333333333336</v>
      </c>
      <c r="R37" s="11">
        <f>[33]Janeiro!$E$21</f>
        <v>72.75</v>
      </c>
      <c r="S37" s="11">
        <f>[33]Janeiro!$E$22</f>
        <v>79.458333333333329</v>
      </c>
      <c r="T37" s="11">
        <f>[33]Janeiro!$E$23</f>
        <v>75.318181818181813</v>
      </c>
      <c r="U37" s="11">
        <f>[33]Janeiro!$E$24</f>
        <v>78.95</v>
      </c>
      <c r="V37" s="11">
        <f>[33]Janeiro!$E$25</f>
        <v>65.230769230769226</v>
      </c>
      <c r="W37" s="11">
        <f>[33]Janeiro!$E$26</f>
        <v>76.647058823529406</v>
      </c>
      <c r="X37" s="11">
        <f>[33]Janeiro!$E$27</f>
        <v>76.84615384615384</v>
      </c>
      <c r="Y37" s="11">
        <f>[33]Janeiro!$E$28</f>
        <v>72.428571428571431</v>
      </c>
      <c r="Z37" s="11">
        <f>[33]Janeiro!$E$29</f>
        <v>58.5</v>
      </c>
      <c r="AA37" s="11">
        <f>[33]Janeiro!$E$30</f>
        <v>63.904761904761905</v>
      </c>
      <c r="AB37" s="11">
        <f>[33]Janeiro!$E$31</f>
        <v>58.7</v>
      </c>
      <c r="AC37" s="11">
        <f>[33]Janeiro!$E$32</f>
        <v>62.583333333333336</v>
      </c>
      <c r="AD37" s="11">
        <f>[33]Janeiro!$E$33</f>
        <v>70.166666666666671</v>
      </c>
      <c r="AE37" s="11">
        <f>[33]Janeiro!$E$34</f>
        <v>77.083333333333329</v>
      </c>
      <c r="AF37" s="11">
        <f>[33]Janeiro!$E$35</f>
        <v>85.5</v>
      </c>
      <c r="AG37" s="93">
        <f t="shared" ref="AG37:AG38" si="8">AVERAGE(B37:AF37)</f>
        <v>70.757124190378448</v>
      </c>
      <c r="AI37" t="s">
        <v>46</v>
      </c>
      <c r="AK37" t="s">
        <v>46</v>
      </c>
    </row>
    <row r="38" spans="1:38" x14ac:dyDescent="0.2">
      <c r="A38" s="58" t="s">
        <v>173</v>
      </c>
      <c r="B38" s="11">
        <f>[34]Janeiro!$E$5</f>
        <v>88.785714285714292</v>
      </c>
      <c r="C38" s="11">
        <f>[34]Janeiro!$E$6</f>
        <v>83.8</v>
      </c>
      <c r="D38" s="11">
        <f>[34]Janeiro!$E$7</f>
        <v>86.785714285714292</v>
      </c>
      <c r="E38" s="11">
        <f>[34]Janeiro!$E$8</f>
        <v>84.07692307692308</v>
      </c>
      <c r="F38" s="11">
        <f>[34]Janeiro!$E$9</f>
        <v>78.266666666666666</v>
      </c>
      <c r="G38" s="11">
        <f>[34]Janeiro!$E$10</f>
        <v>83.9</v>
      </c>
      <c r="H38" s="11">
        <f>[34]Janeiro!$E$11</f>
        <v>88.294117647058826</v>
      </c>
      <c r="I38" s="11">
        <f>[34]Janeiro!$E$12</f>
        <v>88.0625</v>
      </c>
      <c r="J38" s="11">
        <f>[34]Janeiro!$E$13</f>
        <v>88.7</v>
      </c>
      <c r="K38" s="11">
        <f>[34]Janeiro!$E$14</f>
        <v>88.933333333333337</v>
      </c>
      <c r="L38" s="11">
        <f>[34]Janeiro!$E$15</f>
        <v>88.736842105263165</v>
      </c>
      <c r="M38" s="11">
        <f>[34]Janeiro!$E$16</f>
        <v>89.10526315789474</v>
      </c>
      <c r="N38" s="11">
        <f>[34]Janeiro!$E$17</f>
        <v>87.705882352941174</v>
      </c>
      <c r="O38" s="11">
        <f>[34]Janeiro!$E$18</f>
        <v>87.285714285714292</v>
      </c>
      <c r="P38" s="11">
        <f>[34]Janeiro!$E$19</f>
        <v>82.833333333333329</v>
      </c>
      <c r="Q38" s="11">
        <f>[34]Janeiro!$E$20</f>
        <v>85</v>
      </c>
      <c r="R38" s="11">
        <f>[34]Janeiro!$E$21</f>
        <v>83.941176470588232</v>
      </c>
      <c r="S38" s="11">
        <f>[34]Janeiro!$E$22</f>
        <v>87.642857142857139</v>
      </c>
      <c r="T38" s="11">
        <f>[34]Janeiro!$E$23</f>
        <v>85.2</v>
      </c>
      <c r="U38" s="11">
        <f>[34]Janeiro!$E$24</f>
        <v>85.2</v>
      </c>
      <c r="V38" s="11">
        <f>[34]Janeiro!$E$25</f>
        <v>88.10526315789474</v>
      </c>
      <c r="W38" s="11">
        <f>[34]Janeiro!$E$26</f>
        <v>91.260869565217391</v>
      </c>
      <c r="X38" s="11">
        <f>[34]Janeiro!$E$27</f>
        <v>91.352941176470594</v>
      </c>
      <c r="Y38" s="11">
        <f>[34]Janeiro!$E$28</f>
        <v>84.5</v>
      </c>
      <c r="Z38" s="11">
        <f>[34]Janeiro!$E$29</f>
        <v>88.9375</v>
      </c>
      <c r="AA38" s="11">
        <f>[34]Janeiro!$E$30</f>
        <v>89.538461538461533</v>
      </c>
      <c r="AB38" s="11">
        <f>[34]Janeiro!$E$31</f>
        <v>86.5</v>
      </c>
      <c r="AC38" s="11">
        <f>[34]Janeiro!$E$32</f>
        <v>86.142857142857139</v>
      </c>
      <c r="AD38" s="11">
        <f>[34]Janeiro!$E$33</f>
        <v>84.666666666666671</v>
      </c>
      <c r="AE38" s="11">
        <f>[34]Janeiro!$E$34</f>
        <v>87.733333333333334</v>
      </c>
      <c r="AF38" s="11">
        <f>[34]Janeiro!$E$35</f>
        <v>88.117647058823536</v>
      </c>
      <c r="AG38" s="93">
        <f t="shared" si="8"/>
        <v>86.745534767217009</v>
      </c>
      <c r="AI38" t="s">
        <v>46</v>
      </c>
      <c r="AJ38" t="s">
        <v>46</v>
      </c>
      <c r="AK38" s="12" t="s">
        <v>46</v>
      </c>
      <c r="AL38" s="12" t="s">
        <v>46</v>
      </c>
    </row>
    <row r="39" spans="1:38" x14ac:dyDescent="0.2">
      <c r="A39" s="58" t="s">
        <v>15</v>
      </c>
      <c r="B39" s="11">
        <f>[35]Janeiro!$E$5</f>
        <v>73.125</v>
      </c>
      <c r="C39" s="11">
        <f>[35]Janeiro!$E$6</f>
        <v>69.5</v>
      </c>
      <c r="D39" s="11">
        <f>[35]Janeiro!$E$7</f>
        <v>73.958333333333329</v>
      </c>
      <c r="E39" s="11">
        <f>[35]Janeiro!$E$8</f>
        <v>81.625</v>
      </c>
      <c r="F39" s="11">
        <f>[35]Janeiro!$E$9</f>
        <v>72.041666666666671</v>
      </c>
      <c r="G39" s="11">
        <f>[35]Janeiro!$E$10</f>
        <v>67.708333333333329</v>
      </c>
      <c r="H39" s="11">
        <f>[35]Janeiro!$E$11</f>
        <v>85.916666666666671</v>
      </c>
      <c r="I39" s="11">
        <f>[35]Janeiro!$E$12</f>
        <v>84.125</v>
      </c>
      <c r="J39" s="11">
        <f>[35]Janeiro!$E$13</f>
        <v>78.333333333333329</v>
      </c>
      <c r="K39" s="11">
        <f>[35]Janeiro!$E$14</f>
        <v>73.958333333333329</v>
      </c>
      <c r="L39" s="11">
        <f>[35]Janeiro!$E$15</f>
        <v>70.458333333333329</v>
      </c>
      <c r="M39" s="11">
        <f>[35]Janeiro!$E$16</f>
        <v>82.458333333333329</v>
      </c>
      <c r="N39" s="11">
        <f>[35]Janeiro!$E$17</f>
        <v>78.5</v>
      </c>
      <c r="O39" s="11">
        <f>[35]Janeiro!$E$18</f>
        <v>81.208333333333329</v>
      </c>
      <c r="P39" s="11">
        <f>[35]Janeiro!$E$19</f>
        <v>73.208333333333329</v>
      </c>
      <c r="Q39" s="11">
        <f>[35]Janeiro!$E$20</f>
        <v>66.333333333333329</v>
      </c>
      <c r="R39" s="11">
        <f>[35]Janeiro!$E$21</f>
        <v>77.583333333333329</v>
      </c>
      <c r="S39" s="11">
        <f>[35]Janeiro!$E$22</f>
        <v>82.208333333333329</v>
      </c>
      <c r="T39" s="11">
        <f>[35]Janeiro!$E$23</f>
        <v>73.875</v>
      </c>
      <c r="U39" s="11">
        <f>[35]Janeiro!$E$24</f>
        <v>67.5</v>
      </c>
      <c r="V39" s="11">
        <f>[35]Janeiro!$E$25</f>
        <v>69</v>
      </c>
      <c r="W39" s="11">
        <f>[35]Janeiro!$E$26</f>
        <v>85.666666666666671</v>
      </c>
      <c r="X39" s="11">
        <f>[35]Janeiro!$E$27</f>
        <v>91</v>
      </c>
      <c r="Y39" s="11">
        <f>[35]Janeiro!$E$28</f>
        <v>79.875</v>
      </c>
      <c r="Z39" s="11">
        <f>[35]Janeiro!$E$29</f>
        <v>61.416666666666664</v>
      </c>
      <c r="AA39" s="11">
        <f>[35]Janeiro!$E$30</f>
        <v>58.75</v>
      </c>
      <c r="AB39" s="11">
        <f>[35]Janeiro!$E$31</f>
        <v>62.458333333333336</v>
      </c>
      <c r="AC39" s="11">
        <f>[35]Janeiro!$E$32</f>
        <v>62.583333333333336</v>
      </c>
      <c r="AD39" s="11">
        <f>[35]Janeiro!$E$33</f>
        <v>75.541666666666671</v>
      </c>
      <c r="AE39" s="11">
        <f>[35]Janeiro!$E$34</f>
        <v>90.083333333333329</v>
      </c>
      <c r="AF39" s="11">
        <f>[35]Janeiro!$E$35</f>
        <v>84.333333333333329</v>
      </c>
      <c r="AG39" s="93">
        <f t="shared" ref="AG39:AG41" si="9">AVERAGE(B39:AF39)</f>
        <v>75.301075268817215</v>
      </c>
      <c r="AH39" s="12" t="s">
        <v>46</v>
      </c>
      <c r="AI39" t="s">
        <v>46</v>
      </c>
      <c r="AK39" t="s">
        <v>46</v>
      </c>
      <c r="AL39" s="12" t="s">
        <v>46</v>
      </c>
    </row>
    <row r="40" spans="1:38" x14ac:dyDescent="0.2">
      <c r="A40" s="58" t="s">
        <v>16</v>
      </c>
      <c r="B40" s="11" t="str">
        <f>[36]Janeiro!$E$5</f>
        <v>*</v>
      </c>
      <c r="C40" s="11" t="str">
        <f>[36]Janeiro!$E$6</f>
        <v>*</v>
      </c>
      <c r="D40" s="11">
        <f>[36]Janeiro!$E$7</f>
        <v>48.75</v>
      </c>
      <c r="E40" s="11">
        <f>[36]Janeiro!$E$8</f>
        <v>59.666666666666664</v>
      </c>
      <c r="F40" s="11">
        <f>[36]Janeiro!$E$9</f>
        <v>58.166666666666664</v>
      </c>
      <c r="G40" s="11">
        <f>[36]Janeiro!$E$10</f>
        <v>58.916666666666664</v>
      </c>
      <c r="H40" s="11">
        <f>[36]Janeiro!$E$11</f>
        <v>86.458333333333329</v>
      </c>
      <c r="I40" s="11" t="str">
        <f>[36]Janeiro!$E$12</f>
        <v>*</v>
      </c>
      <c r="J40" s="11" t="str">
        <f>[36]Janeiro!$E$13</f>
        <v>*</v>
      </c>
      <c r="K40" s="11">
        <f>[36]Janeiro!$E$14</f>
        <v>55.166666666666664</v>
      </c>
      <c r="L40" s="11">
        <f>[36]Janeiro!$E$15</f>
        <v>61.916666666666664</v>
      </c>
      <c r="M40" s="11">
        <f>[36]Janeiro!$E$16</f>
        <v>71.833333333333329</v>
      </c>
      <c r="N40" s="11">
        <f>[36]Janeiro!$E$17</f>
        <v>80.375</v>
      </c>
      <c r="O40" s="11">
        <f>[36]Janeiro!$E$18</f>
        <v>70.041666666666671</v>
      </c>
      <c r="P40" s="11">
        <f>[36]Janeiro!$E$19</f>
        <v>62.958333333333336</v>
      </c>
      <c r="Q40" s="11">
        <f>[36]Janeiro!$E$20</f>
        <v>58.791666666666664</v>
      </c>
      <c r="R40" s="11">
        <f>[36]Janeiro!$E$21</f>
        <v>74.958333333333329</v>
      </c>
      <c r="S40" s="11">
        <f>[36]Janeiro!$E$22</f>
        <v>84.6</v>
      </c>
      <c r="T40" s="11" t="str">
        <f>[36]Janeiro!$E$23</f>
        <v>*</v>
      </c>
      <c r="U40" s="11" t="str">
        <f>[36]Janeiro!$E$24</f>
        <v>*</v>
      </c>
      <c r="V40" s="11" t="str">
        <f>[36]Janeiro!$E$25</f>
        <v>*</v>
      </c>
      <c r="W40" s="11">
        <f>[36]Janeiro!$E$26</f>
        <v>68.083333333333329</v>
      </c>
      <c r="X40" s="11">
        <f>[36]Janeiro!$E$27</f>
        <v>85.458333333333329</v>
      </c>
      <c r="Y40" s="11">
        <f>[36]Janeiro!$E$28</f>
        <v>74.625</v>
      </c>
      <c r="Z40" s="11">
        <f>[36]Janeiro!$E$29</f>
        <v>66</v>
      </c>
      <c r="AA40" s="11">
        <f>[36]Janeiro!$E$30</f>
        <v>64.916666666666671</v>
      </c>
      <c r="AB40" s="11">
        <f>[36]Janeiro!$E$31</f>
        <v>60.166666666666664</v>
      </c>
      <c r="AC40" s="11">
        <f>[36]Janeiro!$E$32</f>
        <v>62.5</v>
      </c>
      <c r="AD40" s="11">
        <f>[36]Janeiro!$E$33</f>
        <v>72.857142857142861</v>
      </c>
      <c r="AE40" s="11" t="str">
        <f>[36]Janeiro!$E$34</f>
        <v>*</v>
      </c>
      <c r="AF40" s="11" t="str">
        <f>[36]Janeiro!$E$35</f>
        <v>*</v>
      </c>
      <c r="AG40" s="93">
        <f t="shared" si="9"/>
        <v>67.600324675324686</v>
      </c>
      <c r="AJ40" t="s">
        <v>46</v>
      </c>
      <c r="AK40" t="s">
        <v>46</v>
      </c>
      <c r="AL40" s="12" t="s">
        <v>46</v>
      </c>
    </row>
    <row r="41" spans="1:38" x14ac:dyDescent="0.2">
      <c r="A41" s="58" t="s">
        <v>174</v>
      </c>
      <c r="B41" s="11">
        <f>[37]Janeiro!$E$5</f>
        <v>77.333333333333329</v>
      </c>
      <c r="C41" s="11">
        <f>[37]Janeiro!$E$6</f>
        <v>85.416666666666671</v>
      </c>
      <c r="D41" s="11">
        <f>[37]Janeiro!$E$7</f>
        <v>76.791666666666671</v>
      </c>
      <c r="E41" s="11">
        <f>[37]Janeiro!$E$8</f>
        <v>83.375</v>
      </c>
      <c r="F41" s="11">
        <f>[37]Janeiro!$E$9</f>
        <v>70.208333333333329</v>
      </c>
      <c r="G41" s="11">
        <f>[37]Janeiro!$E$10</f>
        <v>72.375</v>
      </c>
      <c r="H41" s="11">
        <f>[37]Janeiro!$E$11</f>
        <v>85.75</v>
      </c>
      <c r="I41" s="11">
        <f>[37]Janeiro!$E$12</f>
        <v>85.166666666666671</v>
      </c>
      <c r="J41" s="11">
        <f>[37]Janeiro!$E$13</f>
        <v>80.625</v>
      </c>
      <c r="K41" s="11">
        <f>[37]Janeiro!$E$14</f>
        <v>73.291666666666671</v>
      </c>
      <c r="L41" s="11">
        <f>[37]Janeiro!$E$15</f>
        <v>75.583333333333329</v>
      </c>
      <c r="M41" s="11">
        <f>[37]Janeiro!$E$16</f>
        <v>82.958333333333329</v>
      </c>
      <c r="N41" s="11">
        <f>[37]Janeiro!$E$17</f>
        <v>81.541666666666671</v>
      </c>
      <c r="O41" s="11">
        <f>[37]Janeiro!$E$18</f>
        <v>76.166666666666671</v>
      </c>
      <c r="P41" s="11">
        <f>[37]Janeiro!$E$19</f>
        <v>69.541666666666671</v>
      </c>
      <c r="Q41" s="11">
        <f>[37]Janeiro!$E$20</f>
        <v>75.625</v>
      </c>
      <c r="R41" s="11">
        <f>[37]Janeiro!$E$21</f>
        <v>79.333333333333329</v>
      </c>
      <c r="S41" s="11">
        <f>[37]Janeiro!$E$22</f>
        <v>85.041666666666671</v>
      </c>
      <c r="T41" s="11">
        <f>[37]Janeiro!$E$23</f>
        <v>74.625</v>
      </c>
      <c r="U41" s="11">
        <f>[37]Janeiro!$E$24</f>
        <v>69.958333333333329</v>
      </c>
      <c r="V41" s="11">
        <f>[37]Janeiro!$E$25</f>
        <v>70.583333333333329</v>
      </c>
      <c r="W41" s="11">
        <f>[37]Janeiro!$E$26</f>
        <v>88.416666666666671</v>
      </c>
      <c r="X41" s="11">
        <f>[37]Janeiro!$E$27</f>
        <v>87.708333333333329</v>
      </c>
      <c r="Y41" s="11">
        <f>[37]Janeiro!$E$28</f>
        <v>81.791666666666671</v>
      </c>
      <c r="Z41" s="11">
        <f>[37]Janeiro!$E$29</f>
        <v>72.041666666666671</v>
      </c>
      <c r="AA41" s="11">
        <f>[37]Janeiro!$E$30</f>
        <v>68.166666666666671</v>
      </c>
      <c r="AB41" s="11">
        <f>[37]Janeiro!$E$31</f>
        <v>66.416666666666671</v>
      </c>
      <c r="AC41" s="11">
        <f>[37]Janeiro!$E$32</f>
        <v>67.458333333333329</v>
      </c>
      <c r="AD41" s="11">
        <f>[37]Janeiro!$E$33</f>
        <v>69.166666666666671</v>
      </c>
      <c r="AE41" s="11">
        <f>[37]Janeiro!$E$34</f>
        <v>79.916666666666671</v>
      </c>
      <c r="AF41" s="11">
        <f>[37]Janeiro!$E$35</f>
        <v>79.208333333333329</v>
      </c>
      <c r="AG41" s="93">
        <f t="shared" si="9"/>
        <v>77.147849462365599</v>
      </c>
      <c r="AI41" t="s">
        <v>46</v>
      </c>
      <c r="AJ41" t="s">
        <v>46</v>
      </c>
    </row>
    <row r="42" spans="1:38" x14ac:dyDescent="0.2">
      <c r="A42" s="58" t="s">
        <v>17</v>
      </c>
      <c r="B42" s="11">
        <f>[38]Janeiro!$E$5</f>
        <v>78.041666666666671</v>
      </c>
      <c r="C42" s="11">
        <f>[38]Janeiro!$E$6</f>
        <v>77.416666666666671</v>
      </c>
      <c r="D42" s="11">
        <f>[38]Janeiro!$E$7</f>
        <v>73.75</v>
      </c>
      <c r="E42" s="11">
        <f>[38]Janeiro!$E$8</f>
        <v>80.208333333333329</v>
      </c>
      <c r="F42" s="11">
        <f>[38]Janeiro!$E$9</f>
        <v>76</v>
      </c>
      <c r="G42" s="11">
        <f>[38]Janeiro!$E$10</f>
        <v>71.416666666666671</v>
      </c>
      <c r="H42" s="11">
        <f>[38]Janeiro!$E$11</f>
        <v>91.833333333333329</v>
      </c>
      <c r="I42" s="11">
        <f>[38]Janeiro!$E$12</f>
        <v>90.291666666666671</v>
      </c>
      <c r="J42" s="11">
        <f>[38]Janeiro!$E$13</f>
        <v>81.666666666666671</v>
      </c>
      <c r="K42" s="11">
        <f>[38]Janeiro!$E$14</f>
        <v>80.25</v>
      </c>
      <c r="L42" s="11">
        <f>[38]Janeiro!$E$15</f>
        <v>80.583333333333329</v>
      </c>
      <c r="M42" s="11">
        <f>[38]Janeiro!$E$16</f>
        <v>78</v>
      </c>
      <c r="N42" s="11">
        <f>[38]Janeiro!$E$17</f>
        <v>88.458333333333329</v>
      </c>
      <c r="O42" s="11">
        <f>[38]Janeiro!$E$18</f>
        <v>83.833333333333329</v>
      </c>
      <c r="P42" s="11">
        <f>[38]Janeiro!$E$19</f>
        <v>79.333333333333329</v>
      </c>
      <c r="Q42" s="11">
        <f>[38]Janeiro!$E$20</f>
        <v>76.291666666666671</v>
      </c>
      <c r="R42" s="11">
        <f>[38]Janeiro!$E$21</f>
        <v>79.333333333333329</v>
      </c>
      <c r="S42" s="11">
        <f>[38]Janeiro!$E$22</f>
        <v>75.875</v>
      </c>
      <c r="T42" s="11">
        <f>[38]Janeiro!$E$23</f>
        <v>71.083333333333329</v>
      </c>
      <c r="U42" s="11">
        <f>[38]Janeiro!$E$24</f>
        <v>71.416666666666671</v>
      </c>
      <c r="V42" s="11">
        <f>[38]Janeiro!$E$25</f>
        <v>73.166666666666671</v>
      </c>
      <c r="W42" s="11">
        <f>[38]Janeiro!$E$26</f>
        <v>82.416666666666671</v>
      </c>
      <c r="X42" s="11">
        <f>[38]Janeiro!$E$27</f>
        <v>89.583333333333329</v>
      </c>
      <c r="Y42" s="11">
        <f>[38]Janeiro!$E$28</f>
        <v>79.5</v>
      </c>
      <c r="Z42" s="11">
        <f>[38]Janeiro!$E$29</f>
        <v>71.166666666666671</v>
      </c>
      <c r="AA42" s="11">
        <f>[38]Janeiro!$E$30</f>
        <v>70.25</v>
      </c>
      <c r="AB42" s="11">
        <f>[38]Janeiro!$E$31</f>
        <v>69.541666666666671</v>
      </c>
      <c r="AC42" s="11">
        <f>[38]Janeiro!$E$32</f>
        <v>74.125</v>
      </c>
      <c r="AD42" s="11">
        <f>[38]Janeiro!$E$33</f>
        <v>81.291666666666671</v>
      </c>
      <c r="AE42" s="11">
        <f>[38]Janeiro!$E$34</f>
        <v>92.625</v>
      </c>
      <c r="AF42" s="11">
        <f>[38]Janeiro!$E$35</f>
        <v>87.166666666666671</v>
      </c>
      <c r="AG42" s="93">
        <f t="shared" ref="AG42:AG43" si="10">AVERAGE(B42:AF42)</f>
        <v>79.223118279569889</v>
      </c>
      <c r="AJ42" t="s">
        <v>46</v>
      </c>
      <c r="AK42" t="s">
        <v>46</v>
      </c>
    </row>
    <row r="43" spans="1:38" x14ac:dyDescent="0.2">
      <c r="A43" s="58" t="s">
        <v>156</v>
      </c>
      <c r="B43" s="11">
        <f>[39]Janeiro!$E$5</f>
        <v>70.375</v>
      </c>
      <c r="C43" s="11">
        <f>[39]Janeiro!$E$6</f>
        <v>72.208333333333329</v>
      </c>
      <c r="D43" s="11">
        <f>[39]Janeiro!$E$7</f>
        <v>79.958333333333329</v>
      </c>
      <c r="E43" s="11">
        <f>[39]Janeiro!$E$8</f>
        <v>83.625</v>
      </c>
      <c r="F43" s="11">
        <f>[39]Janeiro!$E$9</f>
        <v>84.708333333333329</v>
      </c>
      <c r="G43" s="11">
        <f>[39]Janeiro!$E$10</f>
        <v>82.875</v>
      </c>
      <c r="H43" s="11">
        <f>[39]Janeiro!$E$11</f>
        <v>94.25</v>
      </c>
      <c r="I43" s="11">
        <f>[39]Janeiro!$E$12</f>
        <v>86.541666666666671</v>
      </c>
      <c r="J43" s="11">
        <f>[39]Janeiro!$E$13</f>
        <v>88.791666666666671</v>
      </c>
      <c r="K43" s="11">
        <f>[39]Janeiro!$E$14</f>
        <v>84.416666666666671</v>
      </c>
      <c r="L43" s="11">
        <f>[39]Janeiro!$E$15</f>
        <v>81.083333333333329</v>
      </c>
      <c r="M43" s="11">
        <f>[39]Janeiro!$E$16</f>
        <v>85.958333333333329</v>
      </c>
      <c r="N43" s="11">
        <f>[39]Janeiro!$E$17</f>
        <v>88.666666666666671</v>
      </c>
      <c r="O43" s="11">
        <f>[39]Janeiro!$E$18</f>
        <v>85.541666666666671</v>
      </c>
      <c r="P43" s="11">
        <f>[39]Janeiro!$E$19</f>
        <v>79</v>
      </c>
      <c r="Q43" s="11">
        <f>[39]Janeiro!$E$20</f>
        <v>74.333333333333329</v>
      </c>
      <c r="R43" s="11">
        <f>[39]Janeiro!$E$21</f>
        <v>80.041666666666671</v>
      </c>
      <c r="S43" s="11">
        <f>[39]Janeiro!$E$22</f>
        <v>75.958333333333329</v>
      </c>
      <c r="T43" s="11">
        <f>[39]Janeiro!$E$23</f>
        <v>75.791666666666671</v>
      </c>
      <c r="U43" s="11">
        <f>[39]Janeiro!$E$24</f>
        <v>74.708333333333329</v>
      </c>
      <c r="V43" s="11">
        <f>[39]Janeiro!$E$25</f>
        <v>71.833333333333329</v>
      </c>
      <c r="W43" s="11">
        <f>[39]Janeiro!$E$26</f>
        <v>75.583333333333329</v>
      </c>
      <c r="X43" s="11">
        <f>[39]Janeiro!$E$27</f>
        <v>91.5</v>
      </c>
      <c r="Y43" s="11">
        <f>[39]Janeiro!$E$28</f>
        <v>84.208333333333329</v>
      </c>
      <c r="Z43" s="11">
        <f>[39]Janeiro!$E$29</f>
        <v>76.791666666666671</v>
      </c>
      <c r="AA43" s="11">
        <f>[39]Janeiro!$E$30</f>
        <v>70.375</v>
      </c>
      <c r="AB43" s="11">
        <f>[39]Janeiro!$E$31</f>
        <v>66.5</v>
      </c>
      <c r="AC43" s="11">
        <f>[39]Janeiro!$E$32</f>
        <v>67.25</v>
      </c>
      <c r="AD43" s="11">
        <f>[39]Janeiro!$E$33</f>
        <v>86.875</v>
      </c>
      <c r="AE43" s="11">
        <f>[39]Janeiro!$E$34</f>
        <v>86.125</v>
      </c>
      <c r="AF43" s="11">
        <f>[39]Janeiro!$E$35</f>
        <v>83.291666666666671</v>
      </c>
      <c r="AG43" s="93">
        <f t="shared" si="10"/>
        <v>80.295698924731184</v>
      </c>
      <c r="AK43" t="s">
        <v>46</v>
      </c>
    </row>
    <row r="44" spans="1:38" x14ac:dyDescent="0.2">
      <c r="A44" s="58" t="s">
        <v>18</v>
      </c>
      <c r="B44" s="11">
        <f>[40]Janeiro!$E$5</f>
        <v>80.833333333333329</v>
      </c>
      <c r="C44" s="11">
        <f>[40]Janeiro!$E$6</f>
        <v>89.208333333333329</v>
      </c>
      <c r="D44" s="11">
        <f>[40]Janeiro!$E$7</f>
        <v>84.458333333333329</v>
      </c>
      <c r="E44" s="11">
        <f>[40]Janeiro!$E$8</f>
        <v>78.916666666666671</v>
      </c>
      <c r="F44" s="11">
        <f>[40]Janeiro!$E$9</f>
        <v>74.125</v>
      </c>
      <c r="G44" s="11">
        <f>[40]Janeiro!$E$10</f>
        <v>84.875</v>
      </c>
      <c r="H44" s="11">
        <f>[40]Janeiro!$E$11</f>
        <v>88.458333333333329</v>
      </c>
      <c r="I44" s="11">
        <f>[40]Janeiro!$E$12</f>
        <v>87.125</v>
      </c>
      <c r="J44" s="11">
        <f>[40]Janeiro!$E$13</f>
        <v>84.541666666666671</v>
      </c>
      <c r="K44" s="11">
        <f>[40]Janeiro!$E$14</f>
        <v>82.541666666666671</v>
      </c>
      <c r="L44" s="11">
        <f>[40]Janeiro!$E$15</f>
        <v>81.958333333333329</v>
      </c>
      <c r="M44" s="11">
        <f>[40]Janeiro!$E$16</f>
        <v>81.833333333333329</v>
      </c>
      <c r="N44" s="11">
        <f>[40]Janeiro!$E$17</f>
        <v>85.958333333333329</v>
      </c>
      <c r="O44" s="11">
        <f>[40]Janeiro!$E$18</f>
        <v>78.541666666666671</v>
      </c>
      <c r="P44" s="11">
        <f>[40]Janeiro!$E$19</f>
        <v>72.958333333333329</v>
      </c>
      <c r="Q44" s="11">
        <f>[40]Janeiro!$E$20</f>
        <v>76.291666666666671</v>
      </c>
      <c r="R44" s="11">
        <f>[40]Janeiro!$E$21</f>
        <v>79.625</v>
      </c>
      <c r="S44" s="11">
        <f>[40]Janeiro!$E$22</f>
        <v>89.285714285714292</v>
      </c>
      <c r="T44" s="11" t="str">
        <f>[40]Janeiro!$E$23</f>
        <v>*</v>
      </c>
      <c r="U44" s="11">
        <f>[40]Janeiro!$E$24</f>
        <v>64.75</v>
      </c>
      <c r="V44" s="11">
        <f>[40]Janeiro!$E$25</f>
        <v>88</v>
      </c>
      <c r="W44" s="11" t="str">
        <f>[40]Janeiro!$E$26</f>
        <v>*</v>
      </c>
      <c r="X44" s="11">
        <f>[40]Janeiro!$E$27</f>
        <v>81.599999999999994</v>
      </c>
      <c r="Y44" s="11">
        <f>[40]Janeiro!$E$28</f>
        <v>94.5</v>
      </c>
      <c r="Z44" s="11">
        <f>[40]Janeiro!$E$29</f>
        <v>60.5</v>
      </c>
      <c r="AA44" s="11">
        <f>[40]Janeiro!$E$30</f>
        <v>55.777777777777779</v>
      </c>
      <c r="AB44" s="11">
        <f>[40]Janeiro!$E$31</f>
        <v>60.92307692307692</v>
      </c>
      <c r="AC44" s="11">
        <f>[40]Janeiro!$E$32</f>
        <v>73.791666666666671</v>
      </c>
      <c r="AD44" s="11">
        <f>[40]Janeiro!$E$33</f>
        <v>83.125</v>
      </c>
      <c r="AE44" s="11">
        <f>[40]Janeiro!$E$34</f>
        <v>84.75</v>
      </c>
      <c r="AF44" s="11">
        <f>[40]Janeiro!$E$35</f>
        <v>84.958333333333329</v>
      </c>
      <c r="AG44" s="93">
        <f t="shared" ref="AG44:AG45" si="11">AVERAGE(B44:AF44)</f>
        <v>79.800398930571347</v>
      </c>
      <c r="AI44" s="12" t="s">
        <v>46</v>
      </c>
      <c r="AK44" t="s">
        <v>46</v>
      </c>
    </row>
    <row r="45" spans="1:38" x14ac:dyDescent="0.2">
      <c r="A45" s="58" t="s">
        <v>161</v>
      </c>
      <c r="B45" s="11">
        <f>[41]Janeiro!$E$5</f>
        <v>62.333333333333336</v>
      </c>
      <c r="C45" s="11">
        <f>[41]Janeiro!$E$6</f>
        <v>75.333333333333329</v>
      </c>
      <c r="D45" s="11">
        <f>[41]Janeiro!$E$7</f>
        <v>84.333333333333329</v>
      </c>
      <c r="E45" s="11">
        <f>[41]Janeiro!$E$8</f>
        <v>83.416666666666671</v>
      </c>
      <c r="F45" s="11">
        <f>[41]Janeiro!$E$9</f>
        <v>85.291666666666671</v>
      </c>
      <c r="G45" s="11">
        <f>[41]Janeiro!$E$10</f>
        <v>79</v>
      </c>
      <c r="H45" s="11">
        <f>[41]Janeiro!$E$11</f>
        <v>88.291666666666671</v>
      </c>
      <c r="I45" s="11">
        <f>[41]Janeiro!$E$12</f>
        <v>85.166666666666671</v>
      </c>
      <c r="J45" s="11">
        <f>[41]Janeiro!$E$13</f>
        <v>89.208333333333329</v>
      </c>
      <c r="K45" s="11">
        <f>[41]Janeiro!$E$14</f>
        <v>83.166666666666671</v>
      </c>
      <c r="L45" s="11">
        <f>[41]Janeiro!$E$15</f>
        <v>80.208333333333329</v>
      </c>
      <c r="M45" s="11">
        <f>[41]Janeiro!$E$16</f>
        <v>80.75</v>
      </c>
      <c r="N45" s="11">
        <f>[41]Janeiro!$E$17</f>
        <v>84.166666666666671</v>
      </c>
      <c r="O45" s="11">
        <f>[41]Janeiro!$E$18</f>
        <v>77.541666666666671</v>
      </c>
      <c r="P45" s="11">
        <f>[41]Janeiro!$E$19</f>
        <v>71.833333333333329</v>
      </c>
      <c r="Q45" s="11">
        <f>[41]Janeiro!$E$20</f>
        <v>69.75</v>
      </c>
      <c r="R45" s="11">
        <f>[41]Janeiro!$E$21</f>
        <v>78.333333333333329</v>
      </c>
      <c r="S45" s="11">
        <f>[41]Janeiro!$E$22</f>
        <v>80.208333333333329</v>
      </c>
      <c r="T45" s="11">
        <f>[41]Janeiro!$E$23</f>
        <v>76.375</v>
      </c>
      <c r="U45" s="11">
        <f>[41]Janeiro!$E$24</f>
        <v>73.458333333333329</v>
      </c>
      <c r="V45" s="11">
        <f>[41]Janeiro!$E$25</f>
        <v>72.458333333333329</v>
      </c>
      <c r="W45" s="11">
        <f>[41]Janeiro!$E$26</f>
        <v>81.625</v>
      </c>
      <c r="X45" s="11">
        <f>[41]Janeiro!$E$27</f>
        <v>89.583333333333329</v>
      </c>
      <c r="Y45" s="11">
        <f>[41]Janeiro!$E$28</f>
        <v>83.208333333333329</v>
      </c>
      <c r="Z45" s="11">
        <f>[41]Janeiro!$E$29</f>
        <v>72.916666666666671</v>
      </c>
      <c r="AA45" s="11">
        <f>[41]Janeiro!$E$30</f>
        <v>68.083333333333329</v>
      </c>
      <c r="AB45" s="11">
        <f>[41]Janeiro!$E$31</f>
        <v>62</v>
      </c>
      <c r="AC45" s="11">
        <f>[41]Janeiro!$E$32</f>
        <v>62.583333333333336</v>
      </c>
      <c r="AD45" s="11">
        <f>[41]Janeiro!$E$33</f>
        <v>71.291666666666671</v>
      </c>
      <c r="AE45" s="11">
        <f>[41]Janeiro!$E$34</f>
        <v>80.833333333333329</v>
      </c>
      <c r="AF45" s="11">
        <f>[41]Janeiro!$E$35</f>
        <v>86.166666666666671</v>
      </c>
      <c r="AG45" s="93">
        <f t="shared" si="11"/>
        <v>78.02956989247312</v>
      </c>
      <c r="AJ45" t="s">
        <v>46</v>
      </c>
      <c r="AK45" t="s">
        <v>46</v>
      </c>
    </row>
    <row r="46" spans="1:38" x14ac:dyDescent="0.2">
      <c r="A46" s="58" t="s">
        <v>19</v>
      </c>
      <c r="B46" s="11">
        <f>[42]Janeiro!$E$5</f>
        <v>75.125</v>
      </c>
      <c r="C46" s="11">
        <f>[42]Janeiro!$E$6</f>
        <v>78.291666666666671</v>
      </c>
      <c r="D46" s="11">
        <f>[42]Janeiro!$E$7</f>
        <v>79.708333333333329</v>
      </c>
      <c r="E46" s="11">
        <f>[42]Janeiro!$E$8</f>
        <v>80.583333333333329</v>
      </c>
      <c r="F46" s="11">
        <f>[42]Janeiro!$E$9</f>
        <v>78.875</v>
      </c>
      <c r="G46" s="11">
        <f>[42]Janeiro!$E$10</f>
        <v>76.708333333333329</v>
      </c>
      <c r="H46" s="11">
        <f>[42]Janeiro!$E$11</f>
        <v>87.25</v>
      </c>
      <c r="I46" s="11">
        <f>[42]Janeiro!$E$12</f>
        <v>80.291666666666671</v>
      </c>
      <c r="J46" s="11">
        <f>[42]Janeiro!$E$13</f>
        <v>78.208333333333329</v>
      </c>
      <c r="K46" s="11">
        <f>[42]Janeiro!$E$14</f>
        <v>74.125</v>
      </c>
      <c r="L46" s="11">
        <f>[42]Janeiro!$E$15</f>
        <v>77.916666666666671</v>
      </c>
      <c r="M46" s="11">
        <f>[42]Janeiro!$E$16</f>
        <v>84.541666666666671</v>
      </c>
      <c r="N46" s="11">
        <f>[42]Janeiro!$E$17</f>
        <v>85.291666666666671</v>
      </c>
      <c r="O46" s="11">
        <f>[42]Janeiro!$E$18</f>
        <v>88.458333333333329</v>
      </c>
      <c r="P46" s="11">
        <f>[42]Janeiro!$E$19</f>
        <v>83.5</v>
      </c>
      <c r="Q46" s="11">
        <f>[42]Janeiro!$E$20</f>
        <v>84.583333333333329</v>
      </c>
      <c r="R46" s="11">
        <f>[42]Janeiro!$E$21</f>
        <v>85.666666666666671</v>
      </c>
      <c r="S46" s="11">
        <f>[42]Janeiro!$E$22</f>
        <v>77.166666666666671</v>
      </c>
      <c r="T46" s="11">
        <f>[42]Janeiro!$E$23</f>
        <v>73.875</v>
      </c>
      <c r="U46" s="11">
        <f>[42]Janeiro!$E$24</f>
        <v>71.541666666666671</v>
      </c>
      <c r="V46" s="11">
        <f>[42]Janeiro!$E$25</f>
        <v>72.291666666666671</v>
      </c>
      <c r="W46" s="11">
        <f>[42]Janeiro!$E$26</f>
        <v>91.458333333333329</v>
      </c>
      <c r="X46" s="11">
        <f>[42]Janeiro!$E$27</f>
        <v>92.541666666666671</v>
      </c>
      <c r="Y46" s="11">
        <f>[42]Janeiro!$E$28</f>
        <v>79.291666666666671</v>
      </c>
      <c r="Z46" s="11">
        <f>[42]Janeiro!$E$29</f>
        <v>71.041666666666671</v>
      </c>
      <c r="AA46" s="11">
        <f>[42]Janeiro!$E$30</f>
        <v>64.708333333333329</v>
      </c>
      <c r="AB46" s="11">
        <f>[42]Janeiro!$E$31</f>
        <v>66.291666666666671</v>
      </c>
      <c r="AC46" s="11">
        <f>[42]Janeiro!$E$32</f>
        <v>67.208333333333329</v>
      </c>
      <c r="AD46" s="11">
        <f>[42]Janeiro!$E$33</f>
        <v>78.833333333333329</v>
      </c>
      <c r="AE46" s="11">
        <f>[42]Janeiro!$E$34</f>
        <v>90.166666666666671</v>
      </c>
      <c r="AF46" s="11">
        <f>[42]Janeiro!$E$35</f>
        <v>83.75</v>
      </c>
      <c r="AG46" s="93">
        <f t="shared" ref="AG46:AG48" si="12">AVERAGE(B46:AF46)</f>
        <v>79.331989247311839</v>
      </c>
      <c r="AH46" s="12" t="s">
        <v>46</v>
      </c>
      <c r="AJ46" t="s">
        <v>46</v>
      </c>
      <c r="AK46" t="s">
        <v>46</v>
      </c>
      <c r="AL46" t="s">
        <v>46</v>
      </c>
    </row>
    <row r="47" spans="1:38" x14ac:dyDescent="0.2">
      <c r="A47" s="58" t="s">
        <v>30</v>
      </c>
      <c r="B47" s="11">
        <f>[43]Janeiro!$E$5</f>
        <v>82.5</v>
      </c>
      <c r="C47" s="11">
        <f>[43]Janeiro!$E$6</f>
        <v>75.416666666666671</v>
      </c>
      <c r="D47" s="11">
        <f>[43]Janeiro!$E$7</f>
        <v>73.304347826086953</v>
      </c>
      <c r="E47" s="11">
        <f>[43]Janeiro!$E$8</f>
        <v>78.083333333333329</v>
      </c>
      <c r="F47" s="11">
        <f>[43]Janeiro!$E$9</f>
        <v>73.541666666666671</v>
      </c>
      <c r="G47" s="11">
        <f>[43]Janeiro!$E$10</f>
        <v>68.583333333333329</v>
      </c>
      <c r="H47" s="11">
        <f>[43]Janeiro!$E$11</f>
        <v>89.875</v>
      </c>
      <c r="I47" s="11">
        <f>[43]Janeiro!$E$12</f>
        <v>86.666666666666671</v>
      </c>
      <c r="J47" s="11">
        <f>[43]Janeiro!$E$13</f>
        <v>78.083333333333329</v>
      </c>
      <c r="K47" s="11">
        <f>[43]Janeiro!$E$14</f>
        <v>72.5</v>
      </c>
      <c r="L47" s="11">
        <f>[43]Janeiro!$E$15</f>
        <v>72</v>
      </c>
      <c r="M47" s="11">
        <f>[43]Janeiro!$E$16</f>
        <v>76.25</v>
      </c>
      <c r="N47" s="11">
        <f>[43]Janeiro!$E$17</f>
        <v>78.208333333333329</v>
      </c>
      <c r="O47" s="11">
        <f>[43]Janeiro!$E$18</f>
        <v>72.666666666666671</v>
      </c>
      <c r="P47" s="11">
        <f>[43]Janeiro!$E$19</f>
        <v>68.083333333333329</v>
      </c>
      <c r="Q47" s="11">
        <f>[43]Janeiro!$E$20</f>
        <v>66.041666666666671</v>
      </c>
      <c r="R47" s="11">
        <f>[43]Janeiro!$E$21</f>
        <v>72.708333333333329</v>
      </c>
      <c r="S47" s="11">
        <f>[43]Janeiro!$E$22</f>
        <v>80</v>
      </c>
      <c r="T47" s="11">
        <f>[43]Janeiro!$E$23</f>
        <v>70.125</v>
      </c>
      <c r="U47" s="11">
        <f>[43]Janeiro!$E$24</f>
        <v>66.5</v>
      </c>
      <c r="V47" s="11">
        <f>[43]Janeiro!$E$25</f>
        <v>65.916666666666671</v>
      </c>
      <c r="W47" s="11">
        <f>[43]Janeiro!$E$26</f>
        <v>85.666666666666671</v>
      </c>
      <c r="X47" s="11">
        <f>[43]Janeiro!$E$27</f>
        <v>91</v>
      </c>
      <c r="Y47" s="11">
        <f>[43]Janeiro!$E$28</f>
        <v>79.625</v>
      </c>
      <c r="Z47" s="11">
        <f>[43]Janeiro!$E$29</f>
        <v>70.333333333333329</v>
      </c>
      <c r="AA47" s="11">
        <f>[43]Janeiro!$E$30</f>
        <v>64.666666666666671</v>
      </c>
      <c r="AB47" s="11">
        <f>[43]Janeiro!$E$31</f>
        <v>65.125</v>
      </c>
      <c r="AC47" s="11">
        <f>[43]Janeiro!$E$32</f>
        <v>69.375</v>
      </c>
      <c r="AD47" s="11">
        <f>[43]Janeiro!$E$33</f>
        <v>74.833333333333329</v>
      </c>
      <c r="AE47" s="11">
        <f>[43]Janeiro!$E$34</f>
        <v>87.916666666666671</v>
      </c>
      <c r="AF47" s="11">
        <f>[43]Janeiro!$E$35</f>
        <v>85.25</v>
      </c>
      <c r="AG47" s="93">
        <f t="shared" si="12"/>
        <v>75.511161757830777</v>
      </c>
      <c r="AK47" t="s">
        <v>46</v>
      </c>
    </row>
    <row r="48" spans="1:38" x14ac:dyDescent="0.2">
      <c r="A48" s="58" t="s">
        <v>43</v>
      </c>
      <c r="B48" s="11">
        <f>[44]Janeiro!$E$5</f>
        <v>70.708333333333329</v>
      </c>
      <c r="C48" s="11">
        <f>[44]Janeiro!$E$6</f>
        <v>81.791666666666671</v>
      </c>
      <c r="D48" s="11">
        <f>[44]Janeiro!$E$7</f>
        <v>79.333333333333329</v>
      </c>
      <c r="E48" s="11">
        <f>[44]Janeiro!$E$8</f>
        <v>72.208333333333329</v>
      </c>
      <c r="F48" s="11">
        <f>[44]Janeiro!$E$9</f>
        <v>66.375</v>
      </c>
      <c r="G48" s="11">
        <f>[44]Janeiro!$E$10</f>
        <v>78.708333333333329</v>
      </c>
      <c r="H48" s="11">
        <f>[44]Janeiro!$E$11</f>
        <v>78.541666666666671</v>
      </c>
      <c r="I48" s="11">
        <f>[44]Janeiro!$E$12</f>
        <v>84</v>
      </c>
      <c r="J48" s="11">
        <f>[44]Janeiro!$E$13</f>
        <v>81.375</v>
      </c>
      <c r="K48" s="11">
        <f>[44]Janeiro!$E$14</f>
        <v>77.75</v>
      </c>
      <c r="L48" s="11">
        <f>[44]Janeiro!$E$15</f>
        <v>82.458333333333329</v>
      </c>
      <c r="M48" s="11">
        <f>[44]Janeiro!$E$16</f>
        <v>75.666666666666671</v>
      </c>
      <c r="N48" s="11">
        <f>[44]Janeiro!$E$17</f>
        <v>78.583333333333329</v>
      </c>
      <c r="O48" s="11">
        <f>[44]Janeiro!$E$18</f>
        <v>69.875</v>
      </c>
      <c r="P48" s="11">
        <f>[44]Janeiro!$E$19</f>
        <v>66.958333333333329</v>
      </c>
      <c r="Q48" s="11">
        <f>[44]Janeiro!$E$20</f>
        <v>71.875</v>
      </c>
      <c r="R48" s="11">
        <f>[44]Janeiro!$E$21</f>
        <v>75.208333333333329</v>
      </c>
      <c r="S48" s="11">
        <f>[44]Janeiro!$E$22</f>
        <v>77.041666666666671</v>
      </c>
      <c r="T48" s="11">
        <f>[44]Janeiro!$E$23</f>
        <v>73.333333333333329</v>
      </c>
      <c r="U48" s="11">
        <f>[44]Janeiro!$E$24</f>
        <v>76.75</v>
      </c>
      <c r="V48" s="11">
        <f>[44]Janeiro!$E$25</f>
        <v>85.458333333333329</v>
      </c>
      <c r="W48" s="11">
        <f>[44]Janeiro!$E$26</f>
        <v>86.708333333333329</v>
      </c>
      <c r="X48" s="11">
        <f>[44]Janeiro!$E$27</f>
        <v>83.208333333333329</v>
      </c>
      <c r="Y48" s="11">
        <f>[44]Janeiro!$E$28</f>
        <v>89.583333333333329</v>
      </c>
      <c r="Z48" s="11">
        <f>[44]Janeiro!$E$29</f>
        <v>80.291666666666671</v>
      </c>
      <c r="AA48" s="11">
        <f>[44]Janeiro!$E$30</f>
        <v>72.5</v>
      </c>
      <c r="AB48" s="11">
        <f>[44]Janeiro!$E$31</f>
        <v>71.166666666666671</v>
      </c>
      <c r="AC48" s="11">
        <f>[44]Janeiro!$E$32</f>
        <v>70.708333333333329</v>
      </c>
      <c r="AD48" s="11">
        <f>[44]Janeiro!$E$33</f>
        <v>78.541666666666671</v>
      </c>
      <c r="AE48" s="11">
        <f>[44]Janeiro!$E$34</f>
        <v>73.291666666666671</v>
      </c>
      <c r="AF48" s="11">
        <f>[44]Janeiro!$E$35</f>
        <v>74.25</v>
      </c>
      <c r="AG48" s="93">
        <f t="shared" si="12"/>
        <v>76.911290322580626</v>
      </c>
      <c r="AH48" s="12" t="s">
        <v>46</v>
      </c>
      <c r="AJ48" t="s">
        <v>46</v>
      </c>
      <c r="AK48" t="s">
        <v>46</v>
      </c>
    </row>
    <row r="49" spans="1:37" x14ac:dyDescent="0.2">
      <c r="A49" s="58" t="s">
        <v>20</v>
      </c>
      <c r="B49" s="11" t="str">
        <f>[45]Janeiro!$E$5</f>
        <v>*</v>
      </c>
      <c r="C49" s="11" t="str">
        <f>[45]Janeiro!$E$6</f>
        <v>*</v>
      </c>
      <c r="D49" s="11" t="str">
        <f>[45]Janeiro!$E$7</f>
        <v>*</v>
      </c>
      <c r="E49" s="11" t="str">
        <f>[45]Janeiro!$E$8</f>
        <v>*</v>
      </c>
      <c r="F49" s="11" t="str">
        <f>[45]Janeiro!$E$9</f>
        <v>*</v>
      </c>
      <c r="G49" s="11" t="str">
        <f>[45]Janeiro!$E$10</f>
        <v>*</v>
      </c>
      <c r="H49" s="11" t="str">
        <f>[45]Janeiro!$E$11</f>
        <v>*</v>
      </c>
      <c r="I49" s="11" t="str">
        <f>[45]Janeiro!$E$12</f>
        <v>*</v>
      </c>
      <c r="J49" s="11" t="str">
        <f>[45]Janeiro!$E$13</f>
        <v>*</v>
      </c>
      <c r="K49" s="11" t="str">
        <f>[45]Janeiro!$E$14</f>
        <v>*</v>
      </c>
      <c r="L49" s="11" t="str">
        <f>[45]Janeiro!$E$15</f>
        <v>*</v>
      </c>
      <c r="M49" s="11" t="str">
        <f>[45]Janeiro!$E$16</f>
        <v>*</v>
      </c>
      <c r="N49" s="11" t="str">
        <f>[45]Janeiro!$E$17</f>
        <v>*</v>
      </c>
      <c r="O49" s="11" t="str">
        <f>[45]Janeiro!$E$18</f>
        <v>*</v>
      </c>
      <c r="P49" s="11" t="str">
        <f>[45]Janeiro!$E$19</f>
        <v>*</v>
      </c>
      <c r="Q49" s="11" t="str">
        <f>[45]Janeiro!$E$20</f>
        <v>*</v>
      </c>
      <c r="R49" s="11" t="str">
        <f>[45]Janeiro!$E$21</f>
        <v>*</v>
      </c>
      <c r="S49" s="11" t="str">
        <f>[45]Janeiro!$E$22</f>
        <v>*</v>
      </c>
      <c r="T49" s="11" t="str">
        <f>[45]Janeiro!$E$23</f>
        <v>*</v>
      </c>
      <c r="U49" s="11" t="str">
        <f>[45]Janeiro!$E$24</f>
        <v>*</v>
      </c>
      <c r="V49" s="11" t="str">
        <f>[45]Janeiro!$E$25</f>
        <v>*</v>
      </c>
      <c r="W49" s="11" t="str">
        <f>[45]Janeiro!$E$26</f>
        <v>*</v>
      </c>
      <c r="X49" s="11" t="str">
        <f>[45]Janeiro!$E$27</f>
        <v>*</v>
      </c>
      <c r="Y49" s="11" t="str">
        <f>[45]Janeiro!$E$28</f>
        <v>*</v>
      </c>
      <c r="Z49" s="11" t="str">
        <f>[45]Janeiro!$E$29</f>
        <v>*</v>
      </c>
      <c r="AA49" s="11" t="str">
        <f>[45]Janeiro!$E$30</f>
        <v>*</v>
      </c>
      <c r="AB49" s="11" t="str">
        <f>[45]Janeiro!$E$31</f>
        <v>*</v>
      </c>
      <c r="AC49" s="11" t="str">
        <f>[45]Janeiro!$E$32</f>
        <v>*</v>
      </c>
      <c r="AD49" s="11" t="str">
        <f>[45]Janeiro!$E$33</f>
        <v>*</v>
      </c>
      <c r="AE49" s="11" t="str">
        <f>[45]Janeiro!$E$34</f>
        <v>*</v>
      </c>
      <c r="AF49" s="11" t="str">
        <f>[45]Janeiro!$E$35</f>
        <v>*</v>
      </c>
      <c r="AG49" s="93" t="s">
        <v>225</v>
      </c>
      <c r="AI49" t="s">
        <v>46</v>
      </c>
      <c r="AJ49" t="s">
        <v>46</v>
      </c>
      <c r="AK49" t="s">
        <v>46</v>
      </c>
    </row>
    <row r="50" spans="1:37" s="5" customFormat="1" ht="17.100000000000001" customHeight="1" x14ac:dyDescent="0.2">
      <c r="A50" s="59" t="s">
        <v>226</v>
      </c>
      <c r="B50" s="13">
        <f t="shared" ref="B50:AE50" si="13">AVERAGE(B5:B49)</f>
        <v>75.126908970658988</v>
      </c>
      <c r="C50" s="13">
        <f t="shared" si="13"/>
        <v>75.199995938921376</v>
      </c>
      <c r="D50" s="13">
        <f t="shared" si="13"/>
        <v>75.550857534553188</v>
      </c>
      <c r="E50" s="13">
        <f t="shared" si="13"/>
        <v>76.204561055557434</v>
      </c>
      <c r="F50" s="13">
        <f t="shared" si="13"/>
        <v>72.205343526299416</v>
      </c>
      <c r="G50" s="13">
        <f t="shared" si="13"/>
        <v>72.713303376906325</v>
      </c>
      <c r="H50" s="13">
        <f t="shared" si="13"/>
        <v>85.73267941435833</v>
      </c>
      <c r="I50" s="13">
        <f t="shared" si="13"/>
        <v>84.161932394828796</v>
      </c>
      <c r="J50" s="13">
        <f t="shared" si="13"/>
        <v>80.429794646955784</v>
      </c>
      <c r="K50" s="13">
        <f t="shared" si="13"/>
        <v>74.126040864084331</v>
      </c>
      <c r="L50" s="13">
        <f t="shared" si="13"/>
        <v>75.388202056545722</v>
      </c>
      <c r="M50" s="13">
        <f t="shared" si="13"/>
        <v>77.970984701217589</v>
      </c>
      <c r="N50" s="13">
        <f t="shared" si="13"/>
        <v>81.99080378332296</v>
      </c>
      <c r="O50" s="13">
        <f t="shared" si="13"/>
        <v>77.606153443109946</v>
      </c>
      <c r="P50" s="13">
        <f t="shared" si="13"/>
        <v>72.258601304653936</v>
      </c>
      <c r="Q50" s="13">
        <f t="shared" si="13"/>
        <v>70.472597597597584</v>
      </c>
      <c r="R50" s="13">
        <f t="shared" si="13"/>
        <v>76.959696734819317</v>
      </c>
      <c r="S50" s="13">
        <f t="shared" si="13"/>
        <v>78.316383865068062</v>
      </c>
      <c r="T50" s="13">
        <f t="shared" si="13"/>
        <v>72.669234297997278</v>
      </c>
      <c r="U50" s="13">
        <f t="shared" si="13"/>
        <v>69.44936507936508</v>
      </c>
      <c r="V50" s="13">
        <f t="shared" si="13"/>
        <v>71.435317878838447</v>
      </c>
      <c r="W50" s="13">
        <f t="shared" si="13"/>
        <v>81.512299552911884</v>
      </c>
      <c r="X50" s="13">
        <f t="shared" si="13"/>
        <v>87.693242784293219</v>
      </c>
      <c r="Y50" s="13">
        <f t="shared" si="13"/>
        <v>80.282173751853691</v>
      </c>
      <c r="Z50" s="13">
        <f t="shared" si="13"/>
        <v>68.549927369170788</v>
      </c>
      <c r="AA50" s="13">
        <f t="shared" si="13"/>
        <v>65.107204129801374</v>
      </c>
      <c r="AB50" s="13">
        <f t="shared" si="13"/>
        <v>63.806320975438631</v>
      </c>
      <c r="AC50" s="13">
        <f t="shared" si="13"/>
        <v>67.005469755469747</v>
      </c>
      <c r="AD50" s="13">
        <f t="shared" si="13"/>
        <v>76.948918456271386</v>
      </c>
      <c r="AE50" s="13">
        <f t="shared" si="13"/>
        <v>85.062215147870177</v>
      </c>
      <c r="AF50" s="13">
        <f t="shared" ref="AF50" si="14">AVERAGE(AF5:AF49)</f>
        <v>83.126897759103628</v>
      </c>
      <c r="AG50" s="92">
        <f>AVERAGE(AG5:AG49)</f>
        <v>75.84420250404257</v>
      </c>
      <c r="AI50" s="5" t="s">
        <v>46</v>
      </c>
    </row>
    <row r="51" spans="1:37" x14ac:dyDescent="0.2">
      <c r="A51" s="47"/>
      <c r="B51" s="48"/>
      <c r="C51" s="48"/>
      <c r="D51" s="48" t="s">
        <v>100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46</v>
      </c>
      <c r="AF51" s="61"/>
      <c r="AG51" s="88"/>
    </row>
    <row r="52" spans="1:37" x14ac:dyDescent="0.2">
      <c r="A52" s="47"/>
      <c r="B52" s="49" t="s">
        <v>101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44</v>
      </c>
      <c r="N52" s="90"/>
      <c r="O52" s="90"/>
      <c r="P52" s="90"/>
      <c r="Q52" s="90"/>
      <c r="R52" s="90"/>
      <c r="S52" s="90"/>
      <c r="T52" s="148" t="s">
        <v>96</v>
      </c>
      <c r="U52" s="148"/>
      <c r="V52" s="148"/>
      <c r="W52" s="148"/>
      <c r="X52" s="148"/>
      <c r="Y52" s="90"/>
      <c r="Z52" s="90"/>
      <c r="AA52" s="90"/>
      <c r="AB52" s="90"/>
      <c r="AC52" s="90"/>
      <c r="AD52" s="90"/>
      <c r="AE52" s="90"/>
      <c r="AF52" s="117"/>
      <c r="AG52" s="88"/>
      <c r="AK52" t="s">
        <v>46</v>
      </c>
    </row>
    <row r="53" spans="1:37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45</v>
      </c>
      <c r="N53" s="91"/>
      <c r="O53" s="91"/>
      <c r="P53" s="91"/>
      <c r="Q53" s="90"/>
      <c r="R53" s="90"/>
      <c r="S53" s="90"/>
      <c r="T53" s="149" t="s">
        <v>97</v>
      </c>
      <c r="U53" s="149"/>
      <c r="V53" s="149"/>
      <c r="W53" s="149"/>
      <c r="X53" s="149"/>
      <c r="Y53" s="90"/>
      <c r="Z53" s="90"/>
      <c r="AA53" s="90"/>
      <c r="AB53" s="90"/>
      <c r="AC53" s="90"/>
      <c r="AD53" s="55"/>
      <c r="AE53" s="55"/>
      <c r="AF53" s="55"/>
      <c r="AG53" s="88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88"/>
    </row>
    <row r="55" spans="1:37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88"/>
    </row>
    <row r="56" spans="1:37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88"/>
      <c r="AK56" s="12" t="s">
        <v>46</v>
      </c>
    </row>
    <row r="57" spans="1:37" ht="13.5" thickBot="1" x14ac:dyDescent="0.25">
      <c r="A57" s="62"/>
      <c r="B57" s="63"/>
      <c r="C57" s="63"/>
      <c r="D57" s="63"/>
      <c r="E57" s="63"/>
      <c r="F57" s="63"/>
      <c r="G57" s="63" t="s">
        <v>46</v>
      </c>
      <c r="H57" s="63"/>
      <c r="I57" s="63"/>
      <c r="J57" s="63"/>
      <c r="K57" s="63"/>
      <c r="L57" s="63" t="s">
        <v>46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89"/>
      <c r="AI57" t="s">
        <v>46</v>
      </c>
    </row>
    <row r="59" spans="1:37" x14ac:dyDescent="0.2">
      <c r="AI59" t="s">
        <v>46</v>
      </c>
    </row>
    <row r="60" spans="1:37" x14ac:dyDescent="0.2">
      <c r="K60" s="2" t="s">
        <v>46</v>
      </c>
      <c r="AE60" s="2" t="s">
        <v>46</v>
      </c>
    </row>
    <row r="62" spans="1:37" x14ac:dyDescent="0.2">
      <c r="M62" s="2" t="s">
        <v>46</v>
      </c>
      <c r="T62" s="2" t="s">
        <v>46</v>
      </c>
    </row>
    <row r="63" spans="1:37" x14ac:dyDescent="0.2">
      <c r="AB63" s="2" t="s">
        <v>46</v>
      </c>
      <c r="AC63" s="2" t="s">
        <v>46</v>
      </c>
      <c r="AG63" s="7" t="s">
        <v>46</v>
      </c>
    </row>
    <row r="64" spans="1:37" x14ac:dyDescent="0.2">
      <c r="P64" s="2" t="s">
        <v>46</v>
      </c>
      <c r="R64" s="2" t="s">
        <v>46</v>
      </c>
    </row>
    <row r="66" spans="11:34" x14ac:dyDescent="0.2">
      <c r="AH66" t="s">
        <v>46</v>
      </c>
    </row>
    <row r="69" spans="11:34" x14ac:dyDescent="0.2">
      <c r="T69" s="2" t="s">
        <v>46</v>
      </c>
    </row>
    <row r="72" spans="11:34" x14ac:dyDescent="0.2">
      <c r="K72" s="2" t="s">
        <v>46</v>
      </c>
    </row>
  </sheetData>
  <sheetProtection password="C6EC" sheet="1" objects="1" scenarios="1"/>
  <mergeCells count="37"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G3:AG4"/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zoomScale="90" zoomScaleNormal="90" workbookViewId="0">
      <selection activeCell="AJ71" sqref="AJ71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56" t="s">
        <v>26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8"/>
    </row>
    <row r="2" spans="1:36" s="4" customFormat="1" ht="20.100000000000001" customHeight="1" x14ac:dyDescent="0.2">
      <c r="A2" s="176" t="s">
        <v>21</v>
      </c>
      <c r="B2" s="153" t="s">
        <v>232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69"/>
      <c r="AG2" s="154"/>
      <c r="AH2" s="155"/>
    </row>
    <row r="3" spans="1:36" s="5" customFormat="1" ht="20.100000000000001" customHeight="1" x14ac:dyDescent="0.2">
      <c r="A3" s="176"/>
      <c r="B3" s="173">
        <v>1</v>
      </c>
      <c r="C3" s="173">
        <f>SUM(B3+1)</f>
        <v>2</v>
      </c>
      <c r="D3" s="173">
        <f t="shared" ref="D3:AD3" si="0">SUM(C3+1)</f>
        <v>3</v>
      </c>
      <c r="E3" s="173">
        <f t="shared" si="0"/>
        <v>4</v>
      </c>
      <c r="F3" s="173">
        <f t="shared" si="0"/>
        <v>5</v>
      </c>
      <c r="G3" s="173">
        <f t="shared" si="0"/>
        <v>6</v>
      </c>
      <c r="H3" s="173">
        <f t="shared" si="0"/>
        <v>7</v>
      </c>
      <c r="I3" s="173">
        <f t="shared" si="0"/>
        <v>8</v>
      </c>
      <c r="J3" s="173">
        <f t="shared" si="0"/>
        <v>9</v>
      </c>
      <c r="K3" s="173">
        <f t="shared" si="0"/>
        <v>10</v>
      </c>
      <c r="L3" s="173">
        <f t="shared" si="0"/>
        <v>11</v>
      </c>
      <c r="M3" s="173">
        <f t="shared" si="0"/>
        <v>12</v>
      </c>
      <c r="N3" s="173">
        <f t="shared" si="0"/>
        <v>13</v>
      </c>
      <c r="O3" s="173">
        <f t="shared" si="0"/>
        <v>14</v>
      </c>
      <c r="P3" s="173">
        <f t="shared" si="0"/>
        <v>15</v>
      </c>
      <c r="Q3" s="173">
        <f t="shared" si="0"/>
        <v>16</v>
      </c>
      <c r="R3" s="173">
        <f t="shared" si="0"/>
        <v>17</v>
      </c>
      <c r="S3" s="173">
        <f t="shared" si="0"/>
        <v>18</v>
      </c>
      <c r="T3" s="173">
        <f t="shared" si="0"/>
        <v>19</v>
      </c>
      <c r="U3" s="173">
        <f t="shared" si="0"/>
        <v>20</v>
      </c>
      <c r="V3" s="173">
        <f t="shared" si="0"/>
        <v>21</v>
      </c>
      <c r="W3" s="173">
        <f t="shared" si="0"/>
        <v>22</v>
      </c>
      <c r="X3" s="173">
        <f t="shared" si="0"/>
        <v>23</v>
      </c>
      <c r="Y3" s="173">
        <f t="shared" si="0"/>
        <v>24</v>
      </c>
      <c r="Z3" s="173">
        <f t="shared" si="0"/>
        <v>25</v>
      </c>
      <c r="AA3" s="173">
        <f t="shared" si="0"/>
        <v>26</v>
      </c>
      <c r="AB3" s="173">
        <f t="shared" si="0"/>
        <v>27</v>
      </c>
      <c r="AC3" s="173">
        <f t="shared" si="0"/>
        <v>28</v>
      </c>
      <c r="AD3" s="173">
        <f t="shared" si="0"/>
        <v>29</v>
      </c>
      <c r="AE3" s="177">
        <v>30</v>
      </c>
      <c r="AF3" s="174">
        <v>31</v>
      </c>
      <c r="AG3" s="118" t="s">
        <v>36</v>
      </c>
      <c r="AH3" s="110" t="s">
        <v>35</v>
      </c>
    </row>
    <row r="4" spans="1:36" s="5" customFormat="1" ht="20.100000000000001" customHeight="1" x14ac:dyDescent="0.2">
      <c r="A4" s="176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7"/>
      <c r="AF4" s="175"/>
      <c r="AG4" s="118" t="s">
        <v>34</v>
      </c>
      <c r="AH4" s="110" t="s">
        <v>34</v>
      </c>
    </row>
    <row r="5" spans="1:36" s="5" customFormat="1" x14ac:dyDescent="0.2">
      <c r="A5" s="58" t="s">
        <v>39</v>
      </c>
      <c r="B5" s="129">
        <f>[1]Janeiro!$F$5</f>
        <v>92</v>
      </c>
      <c r="C5" s="129">
        <f>[1]Janeiro!$F$6</f>
        <v>96</v>
      </c>
      <c r="D5" s="129">
        <f>[1]Janeiro!$F$7</f>
        <v>96</v>
      </c>
      <c r="E5" s="129">
        <f>[1]Janeiro!$F$8</f>
        <v>98</v>
      </c>
      <c r="F5" s="129">
        <f>[1]Janeiro!$F$9</f>
        <v>97</v>
      </c>
      <c r="G5" s="129">
        <f>[1]Janeiro!$F$10</f>
        <v>99</v>
      </c>
      <c r="H5" s="129">
        <f>[1]Janeiro!$F$11</f>
        <v>96</v>
      </c>
      <c r="I5" s="129">
        <f>[1]Janeiro!$F$12</f>
        <v>99</v>
      </c>
      <c r="J5" s="129">
        <f>[1]Janeiro!$F$13</f>
        <v>99</v>
      </c>
      <c r="K5" s="129">
        <f>[1]Janeiro!$F$14</f>
        <v>99</v>
      </c>
      <c r="L5" s="129">
        <f>[1]Janeiro!$F$15</f>
        <v>96</v>
      </c>
      <c r="M5" s="129">
        <f>[1]Janeiro!$F$16</f>
        <v>96</v>
      </c>
      <c r="N5" s="129">
        <f>[1]Janeiro!$F$17</f>
        <v>98</v>
      </c>
      <c r="O5" s="129">
        <f>[1]Janeiro!$F$18</f>
        <v>100</v>
      </c>
      <c r="P5" s="129">
        <f>[1]Janeiro!$F$19</f>
        <v>97</v>
      </c>
      <c r="Q5" s="129">
        <f>[1]Janeiro!$F$20</f>
        <v>95</v>
      </c>
      <c r="R5" s="129">
        <f>[1]Janeiro!$F$21</f>
        <v>99</v>
      </c>
      <c r="S5" s="129">
        <f>[1]Janeiro!$F$22</f>
        <v>99</v>
      </c>
      <c r="T5" s="129">
        <f>[1]Janeiro!$F$23</f>
        <v>97</v>
      </c>
      <c r="U5" s="129">
        <f>[1]Janeiro!$F$24</f>
        <v>94</v>
      </c>
      <c r="V5" s="129">
        <f>[1]Janeiro!$F$25</f>
        <v>94</v>
      </c>
      <c r="W5" s="129">
        <f>[1]Janeiro!$F$26</f>
        <v>94</v>
      </c>
      <c r="X5" s="129">
        <f>[1]Janeiro!$F$27</f>
        <v>99</v>
      </c>
      <c r="Y5" s="129">
        <f>[1]Janeiro!$F$28</f>
        <v>98</v>
      </c>
      <c r="Z5" s="129">
        <f>[1]Janeiro!$F$29</f>
        <v>98</v>
      </c>
      <c r="AA5" s="129">
        <f>[1]Janeiro!$F$30</f>
        <v>98</v>
      </c>
      <c r="AB5" s="129">
        <f>[1]Janeiro!$F$31</f>
        <v>97</v>
      </c>
      <c r="AC5" s="129">
        <f>[1]Janeiro!$F$32</f>
        <v>94</v>
      </c>
      <c r="AD5" s="129">
        <f>[1]Janeiro!$F$33</f>
        <v>96</v>
      </c>
      <c r="AE5" s="129">
        <f>[1]Janeiro!$F$34</f>
        <v>99</v>
      </c>
      <c r="AF5" s="129">
        <f>[1]Janeiro!$F$35</f>
        <v>97</v>
      </c>
      <c r="AG5" s="15">
        <f>MAX(B5:AF5)</f>
        <v>100</v>
      </c>
      <c r="AH5" s="94">
        <f t="shared" ref="AH5:AH6" si="1">AVERAGE(B5:AF5)</f>
        <v>96.967741935483872</v>
      </c>
    </row>
    <row r="6" spans="1:36" x14ac:dyDescent="0.2">
      <c r="A6" s="58" t="s">
        <v>0</v>
      </c>
      <c r="B6" s="11">
        <f>[2]Janeiro!$F$5</f>
        <v>98</v>
      </c>
      <c r="C6" s="11">
        <f>[2]Janeiro!$F$6</f>
        <v>92</v>
      </c>
      <c r="D6" s="11">
        <f>[2]Janeiro!$F$7</f>
        <v>97</v>
      </c>
      <c r="E6" s="11">
        <f>[2]Janeiro!$F$8</f>
        <v>99</v>
      </c>
      <c r="F6" s="11">
        <f>[2]Janeiro!$F$9</f>
        <v>99</v>
      </c>
      <c r="G6" s="11">
        <f>[2]Janeiro!$F$10</f>
        <v>97</v>
      </c>
      <c r="H6" s="11">
        <f>[2]Janeiro!$F$11</f>
        <v>99</v>
      </c>
      <c r="I6" s="11">
        <f>[2]Janeiro!$F$12</f>
        <v>99</v>
      </c>
      <c r="J6" s="11">
        <f>[2]Janeiro!$F$13</f>
        <v>98</v>
      </c>
      <c r="K6" s="11">
        <f>[2]Janeiro!$F$14</f>
        <v>91</v>
      </c>
      <c r="L6" s="11">
        <f>[2]Janeiro!$F$15</f>
        <v>88</v>
      </c>
      <c r="M6" s="11">
        <f>[2]Janeiro!$F$16</f>
        <v>98</v>
      </c>
      <c r="N6" s="11">
        <f>[2]Janeiro!$F$17</f>
        <v>98</v>
      </c>
      <c r="O6" s="11">
        <f>[2]Janeiro!$F$18</f>
        <v>99</v>
      </c>
      <c r="P6" s="11">
        <f>[2]Janeiro!$F$19</f>
        <v>99</v>
      </c>
      <c r="Q6" s="11">
        <f>[2]Janeiro!$F$20</f>
        <v>99</v>
      </c>
      <c r="R6" s="11">
        <f>[2]Janeiro!$F$21</f>
        <v>99</v>
      </c>
      <c r="S6" s="11">
        <f>[2]Janeiro!$F$22</f>
        <v>99</v>
      </c>
      <c r="T6" s="11">
        <f>[2]Janeiro!$F$23</f>
        <v>98</v>
      </c>
      <c r="U6" s="11">
        <f>[2]Janeiro!$F$24</f>
        <v>99</v>
      </c>
      <c r="V6" s="11">
        <f>[2]Janeiro!$F$25</f>
        <v>99</v>
      </c>
      <c r="W6" s="11">
        <f>[2]Janeiro!$F$26</f>
        <v>98</v>
      </c>
      <c r="X6" s="11">
        <f>[2]Janeiro!$F$27</f>
        <v>99</v>
      </c>
      <c r="Y6" s="11">
        <f>[2]Janeiro!$F$28</f>
        <v>93</v>
      </c>
      <c r="Z6" s="11">
        <f>[2]Janeiro!$F$29</f>
        <v>94</v>
      </c>
      <c r="AA6" s="11">
        <f>[2]Janeiro!$F$30</f>
        <v>93</v>
      </c>
      <c r="AB6" s="11">
        <f>[2]Janeiro!$F$31</f>
        <v>95</v>
      </c>
      <c r="AC6" s="11">
        <f>[2]Janeiro!$F$32</f>
        <v>93</v>
      </c>
      <c r="AD6" s="11">
        <f>[2]Janeiro!$F$33</f>
        <v>97</v>
      </c>
      <c r="AE6" s="11">
        <f>[2]Janeiro!$F$34</f>
        <v>99</v>
      </c>
      <c r="AF6" s="11">
        <f>[2]Janeiro!$F$35</f>
        <v>99</v>
      </c>
      <c r="AG6" s="15">
        <f>MAX(B6:AF6)</f>
        <v>99</v>
      </c>
      <c r="AH6" s="94">
        <f t="shared" si="1"/>
        <v>96.903225806451616</v>
      </c>
    </row>
    <row r="7" spans="1:36" x14ac:dyDescent="0.2">
      <c r="A7" s="58" t="s">
        <v>103</v>
      </c>
      <c r="B7" s="11">
        <f>[3]Janeiro!$F$5</f>
        <v>93</v>
      </c>
      <c r="C7" s="11">
        <f>[3]Janeiro!$F$6</f>
        <v>96</v>
      </c>
      <c r="D7" s="11">
        <f>[3]Janeiro!$F$7</f>
        <v>90</v>
      </c>
      <c r="E7" s="11">
        <f>[3]Janeiro!$F$8</f>
        <v>96</v>
      </c>
      <c r="F7" s="11">
        <f>[3]Janeiro!$F$9</f>
        <v>96</v>
      </c>
      <c r="G7" s="11">
        <f>[3]Janeiro!$F$10</f>
        <v>94</v>
      </c>
      <c r="H7" s="11">
        <f>[3]Janeiro!$F$11</f>
        <v>97</v>
      </c>
      <c r="I7" s="11">
        <f>[3]Janeiro!$F$12</f>
        <v>98</v>
      </c>
      <c r="J7" s="11">
        <f>[3]Janeiro!$F$13</f>
        <v>96</v>
      </c>
      <c r="K7" s="11">
        <f>[3]Janeiro!$F$14</f>
        <v>93</v>
      </c>
      <c r="L7" s="11">
        <f>[3]Janeiro!$F$15</f>
        <v>95</v>
      </c>
      <c r="M7" s="11">
        <f>[3]Janeiro!$F$16</f>
        <v>97</v>
      </c>
      <c r="N7" s="11">
        <f>[3]Janeiro!$F$17</f>
        <v>97</v>
      </c>
      <c r="O7" s="11">
        <f>[3]Janeiro!$F$18</f>
        <v>98</v>
      </c>
      <c r="P7" s="11">
        <f>[3]Janeiro!$F$19</f>
        <v>92</v>
      </c>
      <c r="Q7" s="11">
        <f>[3]Janeiro!$F$20</f>
        <v>91</v>
      </c>
      <c r="R7" s="11">
        <f>[3]Janeiro!$F$21</f>
        <v>94</v>
      </c>
      <c r="S7" s="11">
        <f>[3]Janeiro!$F$22</f>
        <v>89</v>
      </c>
      <c r="T7" s="11">
        <f>[3]Janeiro!$F$23</f>
        <v>91</v>
      </c>
      <c r="U7" s="11">
        <f>[3]Janeiro!$F$24</f>
        <v>88</v>
      </c>
      <c r="V7" s="11">
        <f>[3]Janeiro!$F$25</f>
        <v>86</v>
      </c>
      <c r="W7" s="11">
        <f>[3]Janeiro!$F$26</f>
        <v>83</v>
      </c>
      <c r="X7" s="11">
        <f>[3]Janeiro!$F$27</f>
        <v>97</v>
      </c>
      <c r="Y7" s="11">
        <f>[3]Janeiro!$F$28</f>
        <v>95</v>
      </c>
      <c r="Z7" s="11">
        <f>[3]Janeiro!$F$29</f>
        <v>93</v>
      </c>
      <c r="AA7" s="11">
        <f>[3]Janeiro!$F$30</f>
        <v>92</v>
      </c>
      <c r="AB7" s="11">
        <f>[3]Janeiro!$F$31</f>
        <v>86</v>
      </c>
      <c r="AC7" s="11">
        <f>[3]Janeiro!$F$32</f>
        <v>88</v>
      </c>
      <c r="AD7" s="11">
        <f>[3]Janeiro!$F$33</f>
        <v>97</v>
      </c>
      <c r="AE7" s="11">
        <f>[3]Janeiro!$F$34</f>
        <v>98</v>
      </c>
      <c r="AF7" s="11">
        <f>[3]Janeiro!$F$35</f>
        <v>98</v>
      </c>
      <c r="AG7" s="15">
        <f>MAX(B7:AF7)</f>
        <v>98</v>
      </c>
      <c r="AH7" s="94">
        <f t="shared" ref="AH7" si="2">AVERAGE(B7:AF7)</f>
        <v>93.354838709677423</v>
      </c>
    </row>
    <row r="8" spans="1:36" x14ac:dyDescent="0.2">
      <c r="A8" s="58" t="s">
        <v>1</v>
      </c>
      <c r="B8" s="11">
        <f>[4]Janeiro!$F$5</f>
        <v>96</v>
      </c>
      <c r="C8" s="11">
        <f>[4]Janeiro!$F$6</f>
        <v>94</v>
      </c>
      <c r="D8" s="11">
        <f>[4]Janeiro!$F$7</f>
        <v>93</v>
      </c>
      <c r="E8" s="11" t="str">
        <f>[4]Janeiro!$F$8</f>
        <v>*</v>
      </c>
      <c r="F8" s="11" t="str">
        <f>[4]Janeiro!$F$9</f>
        <v>*</v>
      </c>
      <c r="G8" s="11" t="str">
        <f>[4]Janeiro!$F$10</f>
        <v>*</v>
      </c>
      <c r="H8" s="11" t="str">
        <f>[4]Janeiro!$F$11</f>
        <v>*</v>
      </c>
      <c r="I8" s="11" t="str">
        <f>[4]Janeiro!$F$12</f>
        <v>*</v>
      </c>
      <c r="J8" s="11" t="str">
        <f>[4]Janeiro!$F$13</f>
        <v>*</v>
      </c>
      <c r="K8" s="11">
        <f>[4]Janeiro!$F$14</f>
        <v>74</v>
      </c>
      <c r="L8" s="11">
        <f>[4]Janeiro!$F$15</f>
        <v>93</v>
      </c>
      <c r="M8" s="11">
        <f>[4]Janeiro!$F$16</f>
        <v>90</v>
      </c>
      <c r="N8" s="11">
        <f>[4]Janeiro!$F$17</f>
        <v>92</v>
      </c>
      <c r="O8" s="11">
        <f>[4]Janeiro!$F$18</f>
        <v>93</v>
      </c>
      <c r="P8" s="11">
        <f>[4]Janeiro!$F$19</f>
        <v>92</v>
      </c>
      <c r="Q8" s="11">
        <f>[4]Janeiro!$F$20</f>
        <v>93</v>
      </c>
      <c r="R8" s="11">
        <f>[4]Janeiro!$F$21</f>
        <v>90</v>
      </c>
      <c r="S8" s="11">
        <f>[4]Janeiro!$F$22</f>
        <v>92</v>
      </c>
      <c r="T8" s="11" t="str">
        <f>[4]Janeiro!$F$23</f>
        <v>*</v>
      </c>
      <c r="U8" s="11" t="str">
        <f>[4]Janeiro!$F$24</f>
        <v>*</v>
      </c>
      <c r="V8" s="11" t="str">
        <f>[4]Janeiro!$F$25</f>
        <v>*</v>
      </c>
      <c r="W8" s="11" t="str">
        <f>[4]Janeiro!$F$26</f>
        <v>*</v>
      </c>
      <c r="X8" s="11" t="str">
        <f>[4]Janeiro!$F$27</f>
        <v>*</v>
      </c>
      <c r="Y8" s="11" t="str">
        <f>[4]Janeiro!$F$28</f>
        <v>*</v>
      </c>
      <c r="Z8" s="11">
        <f>[4]Janeiro!$F$29</f>
        <v>83</v>
      </c>
      <c r="AA8" s="11">
        <f>[4]Janeiro!$F$30</f>
        <v>94</v>
      </c>
      <c r="AB8" s="11">
        <f>[4]Janeiro!$F$31</f>
        <v>94</v>
      </c>
      <c r="AC8" s="11">
        <f>[4]Janeiro!$F$32</f>
        <v>95</v>
      </c>
      <c r="AD8" s="11">
        <f>[4]Janeiro!$F$33</f>
        <v>93</v>
      </c>
      <c r="AE8" s="11">
        <f>[4]Janeiro!$F$34</f>
        <v>95</v>
      </c>
      <c r="AF8" s="11" t="str">
        <f>[4]Janeiro!$F$35</f>
        <v>*</v>
      </c>
      <c r="AG8" s="15">
        <f>MAX(B8:AF8)</f>
        <v>96</v>
      </c>
      <c r="AH8" s="94">
        <f t="shared" ref="AH8" si="3">AVERAGE(B8:AF8)</f>
        <v>91.444444444444443</v>
      </c>
    </row>
    <row r="9" spans="1:36" x14ac:dyDescent="0.2">
      <c r="A9" s="58" t="s">
        <v>166</v>
      </c>
      <c r="B9" s="11">
        <f>[5]Janeiro!$F$5</f>
        <v>93</v>
      </c>
      <c r="C9" s="11">
        <f>[5]Janeiro!$F$6</f>
        <v>90</v>
      </c>
      <c r="D9" s="11">
        <f>[5]Janeiro!$F$7</f>
        <v>97</v>
      </c>
      <c r="E9" s="11">
        <f>[5]Janeiro!$F$8</f>
        <v>99</v>
      </c>
      <c r="F9" s="11">
        <f>[5]Janeiro!$F$9</f>
        <v>95</v>
      </c>
      <c r="G9" s="11">
        <f>[5]Janeiro!$F$10</f>
        <v>92</v>
      </c>
      <c r="H9" s="11">
        <f>[5]Janeiro!$F$11</f>
        <v>99</v>
      </c>
      <c r="I9" s="11">
        <f>[5]Janeiro!$F$12</f>
        <v>94</v>
      </c>
      <c r="J9" s="11">
        <f>[5]Janeiro!$F$13</f>
        <v>92</v>
      </c>
      <c r="K9" s="11">
        <f>[5]Janeiro!$F$14</f>
        <v>88</v>
      </c>
      <c r="L9" s="11">
        <f>[5]Janeiro!$F$15</f>
        <v>94</v>
      </c>
      <c r="M9" s="11">
        <f>[5]Janeiro!$F$16</f>
        <v>95</v>
      </c>
      <c r="N9" s="11">
        <f>[5]Janeiro!$F$17</f>
        <v>97</v>
      </c>
      <c r="O9" s="11">
        <f>[5]Janeiro!$F$18</f>
        <v>98</v>
      </c>
      <c r="P9" s="11">
        <f>[5]Janeiro!$F$19</f>
        <v>98</v>
      </c>
      <c r="Q9" s="11">
        <f>[5]Janeiro!$F$20</f>
        <v>91</v>
      </c>
      <c r="R9" s="11">
        <f>[5]Janeiro!$F$21</f>
        <v>96</v>
      </c>
      <c r="S9" s="11">
        <f>[5]Janeiro!$F$22</f>
        <v>98</v>
      </c>
      <c r="T9" s="11">
        <f>[5]Janeiro!$F$23</f>
        <v>90</v>
      </c>
      <c r="U9" s="11">
        <f>[5]Janeiro!$F$24</f>
        <v>82</v>
      </c>
      <c r="V9" s="11">
        <f>[5]Janeiro!$F$25</f>
        <v>88</v>
      </c>
      <c r="W9" s="11">
        <f>[5]Janeiro!$F$26</f>
        <v>98</v>
      </c>
      <c r="X9" s="11">
        <f>[5]Janeiro!$F$27</f>
        <v>99</v>
      </c>
      <c r="Y9" s="11">
        <f>[5]Janeiro!$F$28</f>
        <v>98</v>
      </c>
      <c r="Z9" s="11">
        <f>[5]Janeiro!$F$29</f>
        <v>87</v>
      </c>
      <c r="AA9" s="11">
        <f>[5]Janeiro!$F$30</f>
        <v>73</v>
      </c>
      <c r="AB9" s="11">
        <f>[5]Janeiro!$F$31</f>
        <v>81</v>
      </c>
      <c r="AC9" s="11">
        <f>[5]Janeiro!$F$32</f>
        <v>78</v>
      </c>
      <c r="AD9" s="11">
        <f>[5]Janeiro!$F$33</f>
        <v>98</v>
      </c>
      <c r="AE9" s="11">
        <f>[5]Janeiro!$F$34</f>
        <v>99</v>
      </c>
      <c r="AF9" s="11">
        <f>[5]Janeiro!$F$35</f>
        <v>98</v>
      </c>
      <c r="AG9" s="15">
        <f>MAX(B9:AF9)</f>
        <v>99</v>
      </c>
      <c r="AH9" s="94">
        <f t="shared" ref="AH9" si="4">AVERAGE(B9:AF9)</f>
        <v>92.741935483870961</v>
      </c>
    </row>
    <row r="10" spans="1:36" x14ac:dyDescent="0.2">
      <c r="A10" s="58" t="s">
        <v>110</v>
      </c>
      <c r="B10" s="11" t="str">
        <f>[6]Janeiro!$F$5</f>
        <v>*</v>
      </c>
      <c r="C10" s="11" t="str">
        <f>[6]Janeiro!$F$6</f>
        <v>*</v>
      </c>
      <c r="D10" s="11" t="str">
        <f>[6]Janeiro!$F$7</f>
        <v>*</v>
      </c>
      <c r="E10" s="11" t="str">
        <f>[6]Janeiro!$F$8</f>
        <v>*</v>
      </c>
      <c r="F10" s="11" t="str">
        <f>[6]Janeiro!$F$9</f>
        <v>*</v>
      </c>
      <c r="G10" s="11" t="str">
        <f>[6]Janeiro!$F$10</f>
        <v>*</v>
      </c>
      <c r="H10" s="11" t="str">
        <f>[6]Janeiro!$F$11</f>
        <v>*</v>
      </c>
      <c r="I10" s="11" t="str">
        <f>[6]Janeiro!$F$12</f>
        <v>*</v>
      </c>
      <c r="J10" s="11" t="str">
        <f>[6]Janeiro!$F$13</f>
        <v>*</v>
      </c>
      <c r="K10" s="11" t="str">
        <f>[6]Janeiro!$F$14</f>
        <v>*</v>
      </c>
      <c r="L10" s="11" t="str">
        <f>[6]Janeiro!$F$15</f>
        <v>*</v>
      </c>
      <c r="M10" s="11" t="str">
        <f>[6]Janeiro!$F$16</f>
        <v>*</v>
      </c>
      <c r="N10" s="11" t="str">
        <f>[6]Janeiro!$F$17</f>
        <v>*</v>
      </c>
      <c r="O10" s="11" t="str">
        <f>[6]Janeiro!$F$18</f>
        <v>*</v>
      </c>
      <c r="P10" s="11" t="str">
        <f>[6]Janeiro!$F$19</f>
        <v>*</v>
      </c>
      <c r="Q10" s="11" t="str">
        <f>[6]Janeiro!$F$20</f>
        <v>*</v>
      </c>
      <c r="R10" s="11" t="str">
        <f>[6]Janeiro!$F$21</f>
        <v>*</v>
      </c>
      <c r="S10" s="11" t="str">
        <f>[6]Janeiro!$F$22</f>
        <v>*</v>
      </c>
      <c r="T10" s="11" t="str">
        <f>[6]Janeiro!$F$23</f>
        <v>*</v>
      </c>
      <c r="U10" s="11" t="str">
        <f>[6]Janeiro!$F$24</f>
        <v>*</v>
      </c>
      <c r="V10" s="11" t="str">
        <f>[6]Janeiro!$F$25</f>
        <v>*</v>
      </c>
      <c r="W10" s="11" t="str">
        <f>[6]Janeiro!$F$26</f>
        <v>*</v>
      </c>
      <c r="X10" s="11" t="str">
        <f>[6]Janeiro!$F$27</f>
        <v>*</v>
      </c>
      <c r="Y10" s="11" t="str">
        <f>[6]Janeiro!$F$28</f>
        <v>*</v>
      </c>
      <c r="Z10" s="11" t="str">
        <f>[6]Janeiro!$F$29</f>
        <v>*</v>
      </c>
      <c r="AA10" s="11" t="str">
        <f>[6]Janeiro!$F$30</f>
        <v>*</v>
      </c>
      <c r="AB10" s="11" t="str">
        <f>[6]Janeiro!$F$31</f>
        <v>*</v>
      </c>
      <c r="AC10" s="11" t="str">
        <f>[6]Janeiro!$F$32</f>
        <v>*</v>
      </c>
      <c r="AD10" s="11" t="str">
        <f>[6]Janeiro!$F$33</f>
        <v>*</v>
      </c>
      <c r="AE10" s="11" t="str">
        <f>[6]Janeiro!$F$34</f>
        <v>*</v>
      </c>
      <c r="AF10" s="11" t="str">
        <f>[6]Janeiro!$F$35</f>
        <v>*</v>
      </c>
      <c r="AG10" s="15" t="s">
        <v>225</v>
      </c>
      <c r="AH10" s="94" t="s">
        <v>225</v>
      </c>
    </row>
    <row r="11" spans="1:36" x14ac:dyDescent="0.2">
      <c r="A11" s="58" t="s">
        <v>63</v>
      </c>
      <c r="B11" s="11">
        <f>[7]Janeiro!$F$5</f>
        <v>100</v>
      </c>
      <c r="C11" s="11">
        <f>[7]Janeiro!$F$6</f>
        <v>100</v>
      </c>
      <c r="D11" s="11">
        <f>[7]Janeiro!$F$7</f>
        <v>100</v>
      </c>
      <c r="E11" s="11">
        <f>[7]Janeiro!$F$8</f>
        <v>100</v>
      </c>
      <c r="F11" s="11">
        <f>[7]Janeiro!$F$9</f>
        <v>100</v>
      </c>
      <c r="G11" s="11">
        <f>[7]Janeiro!$F$10</f>
        <v>100</v>
      </c>
      <c r="H11" s="11">
        <f>[7]Janeiro!$F$11</f>
        <v>100</v>
      </c>
      <c r="I11" s="11">
        <f>[7]Janeiro!$F$12</f>
        <v>100</v>
      </c>
      <c r="J11" s="11">
        <f>[7]Janeiro!$F$13</f>
        <v>100</v>
      </c>
      <c r="K11" s="11">
        <f>[7]Janeiro!$F$14</f>
        <v>100</v>
      </c>
      <c r="L11" s="11">
        <f>[7]Janeiro!$F$15</f>
        <v>100</v>
      </c>
      <c r="M11" s="11">
        <f>[7]Janeiro!$F$16</f>
        <v>100</v>
      </c>
      <c r="N11" s="11">
        <f>[7]Janeiro!$F$17</f>
        <v>100</v>
      </c>
      <c r="O11" s="11">
        <f>[7]Janeiro!$F$18</f>
        <v>100</v>
      </c>
      <c r="P11" s="11">
        <f>[7]Janeiro!$F$19</f>
        <v>100</v>
      </c>
      <c r="Q11" s="11">
        <f>[7]Janeiro!$F$20</f>
        <v>100</v>
      </c>
      <c r="R11" s="11">
        <f>[7]Janeiro!$F$21</f>
        <v>100</v>
      </c>
      <c r="S11" s="11">
        <f>[7]Janeiro!$F$22</f>
        <v>82</v>
      </c>
      <c r="T11" s="11">
        <f>[7]Janeiro!$F$23</f>
        <v>100</v>
      </c>
      <c r="U11" s="11">
        <f>[7]Janeiro!$F$24</f>
        <v>97</v>
      </c>
      <c r="V11" s="11">
        <f>[7]Janeiro!$F$25</f>
        <v>85</v>
      </c>
      <c r="W11" s="11">
        <f>[7]Janeiro!$F$26</f>
        <v>91</v>
      </c>
      <c r="X11" s="11">
        <f>[7]Janeiro!$F$27</f>
        <v>100</v>
      </c>
      <c r="Y11" s="11">
        <f>[7]Janeiro!$F$28</f>
        <v>100</v>
      </c>
      <c r="Z11" s="11">
        <f>[7]Janeiro!$F$29</f>
        <v>88</v>
      </c>
      <c r="AA11" s="11">
        <f>[7]Janeiro!$F$30</f>
        <v>99</v>
      </c>
      <c r="AB11" s="11">
        <f>[7]Janeiro!$F$31</f>
        <v>100</v>
      </c>
      <c r="AC11" s="11">
        <f>[7]Janeiro!$F$32</f>
        <v>77</v>
      </c>
      <c r="AD11" s="11">
        <f>[7]Janeiro!$F$33</f>
        <v>84</v>
      </c>
      <c r="AE11" s="11">
        <f>[7]Janeiro!$F$34</f>
        <v>100</v>
      </c>
      <c r="AF11" s="11">
        <f>[7]Janeiro!$F$35</f>
        <v>100</v>
      </c>
      <c r="AG11" s="15">
        <f>MAX(B11:AF11)</f>
        <v>100</v>
      </c>
      <c r="AH11" s="94">
        <f t="shared" ref="AH11:AH12" si="5">AVERAGE(B11:AF11)</f>
        <v>96.870967741935488</v>
      </c>
    </row>
    <row r="12" spans="1:36" x14ac:dyDescent="0.2">
      <c r="A12" s="58" t="s">
        <v>40</v>
      </c>
      <c r="B12" s="11">
        <f>[8]Janeiro!$F$5</f>
        <v>97</v>
      </c>
      <c r="C12" s="11">
        <f>[8]Janeiro!$F$6</f>
        <v>100</v>
      </c>
      <c r="D12" s="11">
        <f>[8]Janeiro!$F$7</f>
        <v>100</v>
      </c>
      <c r="E12" s="11">
        <f>[8]Janeiro!$F$8</f>
        <v>100</v>
      </c>
      <c r="F12" s="11">
        <f>[8]Janeiro!$F$9</f>
        <v>100</v>
      </c>
      <c r="G12" s="11">
        <f>[8]Janeiro!$F$10</f>
        <v>81</v>
      </c>
      <c r="H12" s="11">
        <f>[8]Janeiro!$F$11</f>
        <v>100</v>
      </c>
      <c r="I12" s="11">
        <f>[8]Janeiro!$F$12</f>
        <v>87</v>
      </c>
      <c r="J12" s="11">
        <f>[8]Janeiro!$F$13</f>
        <v>91</v>
      </c>
      <c r="K12" s="11">
        <f>[8]Janeiro!$F$14</f>
        <v>84</v>
      </c>
      <c r="L12" s="11">
        <f>[8]Janeiro!$F$15</f>
        <v>88</v>
      </c>
      <c r="M12" s="11">
        <f>[8]Janeiro!$F$16</f>
        <v>99</v>
      </c>
      <c r="N12" s="11">
        <f>[8]Janeiro!$F$17</f>
        <v>100</v>
      </c>
      <c r="O12" s="11">
        <f>[8]Janeiro!$F$18</f>
        <v>100</v>
      </c>
      <c r="P12" s="11">
        <f>[8]Janeiro!$F$19</f>
        <v>90</v>
      </c>
      <c r="Q12" s="11">
        <f>[8]Janeiro!$F$20</f>
        <v>100</v>
      </c>
      <c r="R12" s="11">
        <f>[8]Janeiro!$F$21</f>
        <v>100</v>
      </c>
      <c r="S12" s="11">
        <f>[8]Janeiro!$F$22</f>
        <v>100</v>
      </c>
      <c r="T12" s="11">
        <f>[8]Janeiro!$F$23</f>
        <v>100</v>
      </c>
      <c r="U12" s="11">
        <f>[8]Janeiro!$F$24</f>
        <v>100</v>
      </c>
      <c r="V12" s="11">
        <f>[8]Janeiro!$F$25</f>
        <v>100</v>
      </c>
      <c r="W12" s="11">
        <f>[8]Janeiro!$F$26</f>
        <v>100</v>
      </c>
      <c r="X12" s="11">
        <f>[8]Janeiro!$F$27</f>
        <v>98</v>
      </c>
      <c r="Y12" s="11">
        <f>[8]Janeiro!$F$28</f>
        <v>100</v>
      </c>
      <c r="Z12" s="11">
        <f>[8]Janeiro!$F$29</f>
        <v>100</v>
      </c>
      <c r="AA12" s="11">
        <f>[8]Janeiro!$F$30</f>
        <v>100</v>
      </c>
      <c r="AB12" s="11">
        <f>[8]Janeiro!$F$31</f>
        <v>100</v>
      </c>
      <c r="AC12" s="11">
        <f>[8]Janeiro!$F$32</f>
        <v>100</v>
      </c>
      <c r="AD12" s="11">
        <f>[8]Janeiro!$F$33</f>
        <v>93</v>
      </c>
      <c r="AE12" s="11">
        <f>[8]Janeiro!$F$34</f>
        <v>100</v>
      </c>
      <c r="AF12" s="11">
        <f>[8]Janeiro!$F$35</f>
        <v>100</v>
      </c>
      <c r="AG12" s="15">
        <f>MAX(B12:AF12)</f>
        <v>100</v>
      </c>
      <c r="AH12" s="94">
        <f t="shared" si="5"/>
        <v>97.032258064516128</v>
      </c>
    </row>
    <row r="13" spans="1:36" x14ac:dyDescent="0.2">
      <c r="A13" s="58" t="s">
        <v>113</v>
      </c>
      <c r="B13" s="11" t="str">
        <f>[9]Janeiro!$F$5</f>
        <v>*</v>
      </c>
      <c r="C13" s="11" t="str">
        <f>[9]Janeiro!$F$6</f>
        <v>*</v>
      </c>
      <c r="D13" s="11" t="str">
        <f>[9]Janeiro!$F$7</f>
        <v>*</v>
      </c>
      <c r="E13" s="11" t="str">
        <f>[9]Janeiro!$F$8</f>
        <v>*</v>
      </c>
      <c r="F13" s="11" t="str">
        <f>[9]Janeiro!$F$9</f>
        <v>*</v>
      </c>
      <c r="G13" s="11" t="str">
        <f>[9]Janeiro!$F$10</f>
        <v>*</v>
      </c>
      <c r="H13" s="11" t="str">
        <f>[9]Janeiro!$F$11</f>
        <v>*</v>
      </c>
      <c r="I13" s="11" t="str">
        <f>[9]Janeiro!$F$12</f>
        <v>*</v>
      </c>
      <c r="J13" s="11" t="str">
        <f>[9]Janeiro!$F$13</f>
        <v>*</v>
      </c>
      <c r="K13" s="11" t="str">
        <f>[9]Janeiro!$F$14</f>
        <v>*</v>
      </c>
      <c r="L13" s="11" t="str">
        <f>[9]Janeiro!$F$15</f>
        <v>*</v>
      </c>
      <c r="M13" s="11" t="str">
        <f>[9]Janeiro!$F$16</f>
        <v>*</v>
      </c>
      <c r="N13" s="11" t="str">
        <f>[9]Janeiro!$F$17</f>
        <v>*</v>
      </c>
      <c r="O13" s="11" t="str">
        <f>[9]Janeiro!$F$18</f>
        <v>*</v>
      </c>
      <c r="P13" s="11" t="str">
        <f>[9]Janeiro!$F$19</f>
        <v>*</v>
      </c>
      <c r="Q13" s="11" t="str">
        <f>[9]Janeiro!$F$20</f>
        <v>*</v>
      </c>
      <c r="R13" s="11" t="str">
        <f>[9]Janeiro!$F$21</f>
        <v>*</v>
      </c>
      <c r="S13" s="11" t="str">
        <f>[9]Janeiro!$F$22</f>
        <v>*</v>
      </c>
      <c r="T13" s="11" t="str">
        <f>[9]Janeiro!$F$23</f>
        <v>*</v>
      </c>
      <c r="U13" s="11" t="str">
        <f>[9]Janeiro!$F$24</f>
        <v>*</v>
      </c>
      <c r="V13" s="11" t="str">
        <f>[9]Janeiro!$F$25</f>
        <v>*</v>
      </c>
      <c r="W13" s="11" t="str">
        <f>[9]Janeiro!$F$26</f>
        <v>*</v>
      </c>
      <c r="X13" s="11" t="str">
        <f>[9]Janeiro!$F$27</f>
        <v>*</v>
      </c>
      <c r="Y13" s="11" t="str">
        <f>[9]Janeiro!$F$28</f>
        <v>*</v>
      </c>
      <c r="Z13" s="11" t="str">
        <f>[9]Janeiro!$F$29</f>
        <v>*</v>
      </c>
      <c r="AA13" s="11" t="str">
        <f>[9]Janeiro!$F$30</f>
        <v>*</v>
      </c>
      <c r="AB13" s="11" t="str">
        <f>[9]Janeiro!$F$31</f>
        <v>*</v>
      </c>
      <c r="AC13" s="11" t="str">
        <f>[9]Janeiro!$F$32</f>
        <v>*</v>
      </c>
      <c r="AD13" s="11" t="str">
        <f>[9]Janeiro!$F$33</f>
        <v>*</v>
      </c>
      <c r="AE13" s="11" t="str">
        <f>[9]Janeiro!$F$34</f>
        <v>*</v>
      </c>
      <c r="AF13" s="11" t="str">
        <f>[9]Janeiro!$F$35</f>
        <v>*</v>
      </c>
      <c r="AG13" s="15" t="s">
        <v>225</v>
      </c>
      <c r="AH13" s="113" t="s">
        <v>225</v>
      </c>
    </row>
    <row r="14" spans="1:36" x14ac:dyDescent="0.2">
      <c r="A14" s="58" t="s">
        <v>117</v>
      </c>
      <c r="B14" s="11" t="str">
        <f>[10]Janeiro!$F$5</f>
        <v>*</v>
      </c>
      <c r="C14" s="11" t="str">
        <f>[10]Janeiro!$F$6</f>
        <v>*</v>
      </c>
      <c r="D14" s="11" t="str">
        <f>[10]Janeiro!$F$7</f>
        <v>*</v>
      </c>
      <c r="E14" s="11" t="str">
        <f>[10]Janeiro!$F$8</f>
        <v>*</v>
      </c>
      <c r="F14" s="11" t="str">
        <f>[10]Janeiro!$F$9</f>
        <v>*</v>
      </c>
      <c r="G14" s="11" t="str">
        <f>[10]Janeiro!$F$10</f>
        <v>*</v>
      </c>
      <c r="H14" s="11" t="str">
        <f>[10]Janeiro!$F$11</f>
        <v>*</v>
      </c>
      <c r="I14" s="11" t="str">
        <f>[10]Janeiro!$F$12</f>
        <v>*</v>
      </c>
      <c r="J14" s="11" t="str">
        <f>[10]Janeiro!$F$13</f>
        <v>*</v>
      </c>
      <c r="K14" s="11" t="str">
        <f>[10]Janeiro!$F$14</f>
        <v>*</v>
      </c>
      <c r="L14" s="11" t="str">
        <f>[10]Janeiro!$F$15</f>
        <v>*</v>
      </c>
      <c r="M14" s="11" t="str">
        <f>[10]Janeiro!$F$16</f>
        <v>*</v>
      </c>
      <c r="N14" s="11" t="str">
        <f>[10]Janeiro!$F$17</f>
        <v>*</v>
      </c>
      <c r="O14" s="11" t="str">
        <f>[10]Janeiro!$F$18</f>
        <v>*</v>
      </c>
      <c r="P14" s="11" t="str">
        <f>[10]Janeiro!$F$19</f>
        <v>*</v>
      </c>
      <c r="Q14" s="11" t="str">
        <f>[10]Janeiro!$F$20</f>
        <v>*</v>
      </c>
      <c r="R14" s="11" t="str">
        <f>[10]Janeiro!$F$21</f>
        <v>*</v>
      </c>
      <c r="S14" s="11" t="str">
        <f>[10]Janeiro!$F$22</f>
        <v>*</v>
      </c>
      <c r="T14" s="11" t="str">
        <f>[10]Janeiro!$F$23</f>
        <v>*</v>
      </c>
      <c r="U14" s="11" t="str">
        <f>[10]Janeiro!$F$24</f>
        <v>*</v>
      </c>
      <c r="V14" s="11" t="str">
        <f>[10]Janeiro!$F$25</f>
        <v>*</v>
      </c>
      <c r="W14" s="11" t="str">
        <f>[10]Janeiro!$F$26</f>
        <v>*</v>
      </c>
      <c r="X14" s="11" t="str">
        <f>[10]Janeiro!$F$27</f>
        <v>*</v>
      </c>
      <c r="Y14" s="11" t="str">
        <f>[10]Janeiro!$F$28</f>
        <v>*</v>
      </c>
      <c r="Z14" s="11" t="str">
        <f>[10]Janeiro!$F$29</f>
        <v>*</v>
      </c>
      <c r="AA14" s="11" t="str">
        <f>[10]Janeiro!$F$30</f>
        <v>*</v>
      </c>
      <c r="AB14" s="11" t="str">
        <f>[10]Janeiro!$F$31</f>
        <v>*</v>
      </c>
      <c r="AC14" s="11" t="str">
        <f>[10]Janeiro!$F$32</f>
        <v>*</v>
      </c>
      <c r="AD14" s="11" t="str">
        <f>[10]Janeiro!$F$33</f>
        <v>*</v>
      </c>
      <c r="AE14" s="11" t="str">
        <f>[10]Janeiro!$F$34</f>
        <v>*</v>
      </c>
      <c r="AF14" s="11" t="str">
        <f>[10]Janeiro!$F$35</f>
        <v>*</v>
      </c>
      <c r="AG14" s="15" t="s">
        <v>225</v>
      </c>
      <c r="AH14" s="113" t="s">
        <v>225</v>
      </c>
    </row>
    <row r="15" spans="1:36" x14ac:dyDescent="0.2">
      <c r="A15" s="58" t="s">
        <v>120</v>
      </c>
      <c r="B15" s="11">
        <f>[11]Janeiro!$F$5</f>
        <v>93</v>
      </c>
      <c r="C15" s="11">
        <f>[11]Janeiro!$F$6</f>
        <v>97</v>
      </c>
      <c r="D15" s="11">
        <f>[11]Janeiro!$F$7</f>
        <v>95</v>
      </c>
      <c r="E15" s="11">
        <f>[11]Janeiro!$F$8</f>
        <v>98</v>
      </c>
      <c r="F15" s="11">
        <f>[11]Janeiro!$F$9</f>
        <v>98</v>
      </c>
      <c r="G15" s="11">
        <f>[11]Janeiro!$F$10</f>
        <v>95</v>
      </c>
      <c r="H15" s="11">
        <f>[11]Janeiro!$F$11</f>
        <v>98</v>
      </c>
      <c r="I15" s="11">
        <f>[11]Janeiro!$F$12</f>
        <v>98</v>
      </c>
      <c r="J15" s="11">
        <f>[11]Janeiro!$F$13</f>
        <v>94</v>
      </c>
      <c r="K15" s="11">
        <f>[11]Janeiro!$F$14</f>
        <v>93</v>
      </c>
      <c r="L15" s="11">
        <f>[11]Janeiro!$F$15</f>
        <v>96</v>
      </c>
      <c r="M15" s="11">
        <f>[11]Janeiro!$F$16</f>
        <v>97</v>
      </c>
      <c r="N15" s="11">
        <f>[11]Janeiro!$F$17</f>
        <v>97</v>
      </c>
      <c r="O15" s="11">
        <f>[11]Janeiro!$F$18</f>
        <v>97</v>
      </c>
      <c r="P15" s="11">
        <f>[11]Janeiro!$F$19</f>
        <v>95</v>
      </c>
      <c r="Q15" s="11">
        <f>[11]Janeiro!$F$20</f>
        <v>96</v>
      </c>
      <c r="R15" s="11">
        <f>[11]Janeiro!$F$21</f>
        <v>98</v>
      </c>
      <c r="S15" s="11">
        <f>[11]Janeiro!$F$22</f>
        <v>96</v>
      </c>
      <c r="T15" s="11">
        <f>[11]Janeiro!$F$23</f>
        <v>92</v>
      </c>
      <c r="U15" s="11">
        <f>[11]Janeiro!$F$24</f>
        <v>88</v>
      </c>
      <c r="V15" s="11">
        <f>[11]Janeiro!$F$25</f>
        <v>90</v>
      </c>
      <c r="W15" s="11">
        <f>[11]Janeiro!$F$26</f>
        <v>98</v>
      </c>
      <c r="X15" s="11">
        <f>[11]Janeiro!$F$27</f>
        <v>98</v>
      </c>
      <c r="Y15" s="11">
        <f>[11]Janeiro!$F$28</f>
        <v>98</v>
      </c>
      <c r="Z15" s="11">
        <f>[11]Janeiro!$F$29</f>
        <v>89</v>
      </c>
      <c r="AA15" s="11">
        <f>[11]Janeiro!$F$30</f>
        <v>97</v>
      </c>
      <c r="AB15" s="11">
        <f>[11]Janeiro!$F$31</f>
        <v>83</v>
      </c>
      <c r="AC15" s="11">
        <f>[11]Janeiro!$F$32</f>
        <v>90</v>
      </c>
      <c r="AD15" s="11">
        <f>[11]Janeiro!$F$33</f>
        <v>86</v>
      </c>
      <c r="AE15" s="11">
        <f>[11]Janeiro!$F$34</f>
        <v>97</v>
      </c>
      <c r="AF15" s="11">
        <f>[11]Janeiro!$F$35</f>
        <v>96</v>
      </c>
      <c r="AG15" s="15">
        <f>MAX(B15:AF15)</f>
        <v>98</v>
      </c>
      <c r="AH15" s="94">
        <f t="shared" ref="AH15" si="6">AVERAGE(B15:AF15)</f>
        <v>94.612903225806448</v>
      </c>
      <c r="AJ15" t="s">
        <v>46</v>
      </c>
    </row>
    <row r="16" spans="1:36" x14ac:dyDescent="0.2">
      <c r="A16" s="58" t="s">
        <v>167</v>
      </c>
      <c r="B16" s="11" t="str">
        <f>[12]Janeiro!$F$5</f>
        <v>*</v>
      </c>
      <c r="C16" s="11" t="str">
        <f>[12]Janeiro!$F$6</f>
        <v>*</v>
      </c>
      <c r="D16" s="11" t="str">
        <f>[12]Janeiro!$F$7</f>
        <v>*</v>
      </c>
      <c r="E16" s="11" t="str">
        <f>[12]Janeiro!$F$8</f>
        <v>*</v>
      </c>
      <c r="F16" s="11" t="str">
        <f>[12]Janeiro!$F$9</f>
        <v>*</v>
      </c>
      <c r="G16" s="11" t="str">
        <f>[12]Janeiro!$F$10</f>
        <v>*</v>
      </c>
      <c r="H16" s="11" t="str">
        <f>[12]Janeiro!$F$11</f>
        <v>*</v>
      </c>
      <c r="I16" s="11" t="str">
        <f>[12]Janeiro!$F$12</f>
        <v>*</v>
      </c>
      <c r="J16" s="11" t="str">
        <f>[12]Janeiro!$F$13</f>
        <v>*</v>
      </c>
      <c r="K16" s="11" t="str">
        <f>[12]Janeiro!$F$14</f>
        <v>*</v>
      </c>
      <c r="L16" s="11" t="str">
        <f>[12]Janeiro!$F$15</f>
        <v>*</v>
      </c>
      <c r="M16" s="11" t="str">
        <f>[12]Janeiro!$F$16</f>
        <v>*</v>
      </c>
      <c r="N16" s="11" t="str">
        <f>[12]Janeiro!$F$17</f>
        <v>*</v>
      </c>
      <c r="O16" s="11" t="str">
        <f>[12]Janeiro!$F$18</f>
        <v>*</v>
      </c>
      <c r="P16" s="11" t="str">
        <f>[12]Janeiro!$F$19</f>
        <v>*</v>
      </c>
      <c r="Q16" s="11" t="str">
        <f>[12]Janeiro!$F$20</f>
        <v>*</v>
      </c>
      <c r="R16" s="11" t="str">
        <f>[12]Janeiro!$F$21</f>
        <v>*</v>
      </c>
      <c r="S16" s="11" t="str">
        <f>[12]Janeiro!$F$22</f>
        <v>*</v>
      </c>
      <c r="T16" s="11" t="str">
        <f>[12]Janeiro!$F$23</f>
        <v>*</v>
      </c>
      <c r="U16" s="11" t="str">
        <f>[12]Janeiro!$F$24</f>
        <v>*</v>
      </c>
      <c r="V16" s="11" t="str">
        <f>[12]Janeiro!$F$25</f>
        <v>*</v>
      </c>
      <c r="W16" s="11" t="str">
        <f>[12]Janeiro!$F$26</f>
        <v>*</v>
      </c>
      <c r="X16" s="11" t="str">
        <f>[12]Janeiro!$F$27</f>
        <v>*</v>
      </c>
      <c r="Y16" s="11" t="str">
        <f>[12]Janeiro!$F$28</f>
        <v>*</v>
      </c>
      <c r="Z16" s="11" t="str">
        <f>[12]Janeiro!$F$29</f>
        <v>*</v>
      </c>
      <c r="AA16" s="11" t="str">
        <f>[12]Janeiro!$F$30</f>
        <v>*</v>
      </c>
      <c r="AB16" s="11" t="str">
        <f>[12]Janeiro!$F$31</f>
        <v>*</v>
      </c>
      <c r="AC16" s="11" t="str">
        <f>[12]Janeiro!$F$32</f>
        <v>*</v>
      </c>
      <c r="AD16" s="11" t="str">
        <f>[12]Janeiro!$F$33</f>
        <v>*</v>
      </c>
      <c r="AE16" s="11" t="str">
        <f>[12]Janeiro!$F$34</f>
        <v>*</v>
      </c>
      <c r="AF16" s="11" t="str">
        <f>[12]Janeiro!$F$35</f>
        <v>*</v>
      </c>
      <c r="AG16" s="15" t="s">
        <v>225</v>
      </c>
      <c r="AH16" s="113" t="s">
        <v>225</v>
      </c>
    </row>
    <row r="17" spans="1:37" x14ac:dyDescent="0.2">
      <c r="A17" s="58" t="s">
        <v>2</v>
      </c>
      <c r="B17" s="11">
        <f>[13]Janeiro!$F$5</f>
        <v>96</v>
      </c>
      <c r="C17" s="11">
        <f>[13]Janeiro!$F$6</f>
        <v>92</v>
      </c>
      <c r="D17" s="11">
        <f>[13]Janeiro!$F$7</f>
        <v>94</v>
      </c>
      <c r="E17" s="11">
        <f>[13]Janeiro!$F$8</f>
        <v>96</v>
      </c>
      <c r="F17" s="11">
        <f>[13]Janeiro!$F$9</f>
        <v>96</v>
      </c>
      <c r="G17" s="11">
        <f>[13]Janeiro!$F$10</f>
        <v>87</v>
      </c>
      <c r="H17" s="11">
        <f>[13]Janeiro!$F$11</f>
        <v>98</v>
      </c>
      <c r="I17" s="11">
        <f>[13]Janeiro!$F$12</f>
        <v>99</v>
      </c>
      <c r="J17" s="11">
        <f>[13]Janeiro!$F$13</f>
        <v>91</v>
      </c>
      <c r="K17" s="11">
        <f>[13]Janeiro!$F$14</f>
        <v>89</v>
      </c>
      <c r="L17" s="11">
        <f>[13]Janeiro!$F$15</f>
        <v>88</v>
      </c>
      <c r="M17" s="11">
        <f>[13]Janeiro!$F$16</f>
        <v>95</v>
      </c>
      <c r="N17" s="11">
        <f>[13]Janeiro!$F$17</f>
        <v>91</v>
      </c>
      <c r="O17" s="11">
        <f>[13]Janeiro!$F$18</f>
        <v>92</v>
      </c>
      <c r="P17" s="11">
        <f>[13]Janeiro!$F$19</f>
        <v>87</v>
      </c>
      <c r="Q17" s="11">
        <f>[13]Janeiro!$F$20</f>
        <v>89</v>
      </c>
      <c r="R17" s="11">
        <f>[13]Janeiro!$F$21</f>
        <v>93</v>
      </c>
      <c r="S17" s="11">
        <f>[13]Janeiro!$F$22</f>
        <v>94</v>
      </c>
      <c r="T17" s="11">
        <f>[13]Janeiro!$F$23</f>
        <v>93</v>
      </c>
      <c r="U17" s="11">
        <f>[13]Janeiro!$F$24</f>
        <v>80</v>
      </c>
      <c r="V17" s="11">
        <f>[13]Janeiro!$F$25</f>
        <v>77</v>
      </c>
      <c r="W17" s="11">
        <f>[13]Janeiro!$F$26</f>
        <v>99</v>
      </c>
      <c r="X17" s="11">
        <f>[13]Janeiro!$F$27</f>
        <v>100</v>
      </c>
      <c r="Y17" s="11">
        <f>[13]Janeiro!$F$28</f>
        <v>99</v>
      </c>
      <c r="Z17" s="11">
        <f>[13]Janeiro!$F$29</f>
        <v>92</v>
      </c>
      <c r="AA17" s="11">
        <f>[13]Janeiro!$F$30</f>
        <v>85</v>
      </c>
      <c r="AB17" s="11">
        <f>[13]Janeiro!$F$31</f>
        <v>84</v>
      </c>
      <c r="AC17" s="11">
        <f>[13]Janeiro!$F$32</f>
        <v>87</v>
      </c>
      <c r="AD17" s="11">
        <f>[13]Janeiro!$F$33</f>
        <v>89</v>
      </c>
      <c r="AE17" s="11">
        <f>[13]Janeiro!$F$34</f>
        <v>99</v>
      </c>
      <c r="AF17" s="11">
        <f>[13]Janeiro!$F$35</f>
        <v>100</v>
      </c>
      <c r="AG17" s="15">
        <f t="shared" ref="AG17:AG23" si="7">MAX(B17:AF17)</f>
        <v>100</v>
      </c>
      <c r="AH17" s="94">
        <f>AVERAGE(B17:AF17)</f>
        <v>91.967741935483872</v>
      </c>
      <c r="AJ17" s="12" t="s">
        <v>46</v>
      </c>
    </row>
    <row r="18" spans="1:37" x14ac:dyDescent="0.2">
      <c r="A18" s="58" t="s">
        <v>3</v>
      </c>
      <c r="B18" s="11">
        <f>[14]Janeiro!$F$5</f>
        <v>89</v>
      </c>
      <c r="C18" s="11">
        <f>[14]Janeiro!$F$6</f>
        <v>91</v>
      </c>
      <c r="D18" s="11">
        <f>[14]Janeiro!$F$7</f>
        <v>92</v>
      </c>
      <c r="E18" s="11">
        <f>[14]Janeiro!$F$8</f>
        <v>94</v>
      </c>
      <c r="F18" s="11">
        <f>[14]Janeiro!$F$9</f>
        <v>94</v>
      </c>
      <c r="G18" s="11">
        <f>[14]Janeiro!$F$10</f>
        <v>95</v>
      </c>
      <c r="H18" s="11">
        <f>[14]Janeiro!$F$11</f>
        <v>95</v>
      </c>
      <c r="I18" s="11">
        <f>[14]Janeiro!$F$12</f>
        <v>94</v>
      </c>
      <c r="J18" s="11">
        <f>[14]Janeiro!$F$13</f>
        <v>95</v>
      </c>
      <c r="K18" s="11">
        <f>[14]Janeiro!$F$14</f>
        <v>93</v>
      </c>
      <c r="L18" s="11">
        <f>[14]Janeiro!$F$15</f>
        <v>92</v>
      </c>
      <c r="M18" s="11">
        <f>[14]Janeiro!$F$16</f>
        <v>94</v>
      </c>
      <c r="N18" s="11">
        <f>[14]Janeiro!$F$17</f>
        <v>94</v>
      </c>
      <c r="O18" s="11">
        <f>[14]Janeiro!$F$18</f>
        <v>92</v>
      </c>
      <c r="P18" s="11">
        <f>[14]Janeiro!$F$19</f>
        <v>91</v>
      </c>
      <c r="Q18" s="11">
        <f>[14]Janeiro!$F$20</f>
        <v>89</v>
      </c>
      <c r="R18" s="11">
        <f>[14]Janeiro!$F$21</f>
        <v>92</v>
      </c>
      <c r="S18" s="11">
        <f>[14]Janeiro!$F$22</f>
        <v>94</v>
      </c>
      <c r="T18" s="11">
        <f>[14]Janeiro!$F$23</f>
        <v>92</v>
      </c>
      <c r="U18" s="11">
        <f>[14]Janeiro!$F$24</f>
        <v>93</v>
      </c>
      <c r="V18" s="11">
        <f>[14]Janeiro!$F$25</f>
        <v>93</v>
      </c>
      <c r="W18" s="11">
        <f>[14]Janeiro!$F$26</f>
        <v>94</v>
      </c>
      <c r="X18" s="11">
        <f>[14]Janeiro!$F$27</f>
        <v>93</v>
      </c>
      <c r="Y18" s="11" t="str">
        <f>[14]Janeiro!$F$28</f>
        <v>*</v>
      </c>
      <c r="Z18" s="11">
        <f>[14]Janeiro!$F$29</f>
        <v>70</v>
      </c>
      <c r="AA18" s="11">
        <f>[14]Janeiro!$F$30</f>
        <v>92</v>
      </c>
      <c r="AB18" s="11">
        <f>[14]Janeiro!$F$31</f>
        <v>90</v>
      </c>
      <c r="AC18" s="11">
        <f>[14]Janeiro!$F$32</f>
        <v>77</v>
      </c>
      <c r="AD18" s="11" t="str">
        <f>[14]Janeiro!$F$33</f>
        <v>*</v>
      </c>
      <c r="AE18" s="11">
        <f>[14]Janeiro!$F$34</f>
        <v>95</v>
      </c>
      <c r="AF18" s="11">
        <f>[14]Janeiro!$F$35</f>
        <v>95</v>
      </c>
      <c r="AG18" s="15">
        <f t="shared" si="7"/>
        <v>95</v>
      </c>
      <c r="AH18" s="94">
        <f>AVERAGE(B18:AF18)</f>
        <v>91.517241379310349</v>
      </c>
      <c r="AI18" s="12" t="s">
        <v>46</v>
      </c>
      <c r="AJ18" s="12" t="s">
        <v>46</v>
      </c>
    </row>
    <row r="19" spans="1:37" x14ac:dyDescent="0.2">
      <c r="A19" s="58" t="s">
        <v>4</v>
      </c>
      <c r="B19" s="11">
        <f>[15]Janeiro!$F$5</f>
        <v>94</v>
      </c>
      <c r="C19" s="11">
        <f>[15]Janeiro!$F$6</f>
        <v>94</v>
      </c>
      <c r="D19" s="11">
        <f>[15]Janeiro!$F$7</f>
        <v>92</v>
      </c>
      <c r="E19" s="11">
        <f>[15]Janeiro!$F$8</f>
        <v>90</v>
      </c>
      <c r="F19" s="11">
        <f>[15]Janeiro!$F$9</f>
        <v>84</v>
      </c>
      <c r="G19" s="11">
        <f>[15]Janeiro!$F$10</f>
        <v>93</v>
      </c>
      <c r="H19" s="11">
        <f>[15]Janeiro!$F$11</f>
        <v>93</v>
      </c>
      <c r="I19" s="11">
        <f>[15]Janeiro!$F$12</f>
        <v>91</v>
      </c>
      <c r="J19" s="11">
        <f>[15]Janeiro!$F$13</f>
        <v>93</v>
      </c>
      <c r="K19" s="11">
        <f>[15]Janeiro!$F$14</f>
        <v>90</v>
      </c>
      <c r="L19" s="11">
        <f>[15]Janeiro!$F$15</f>
        <v>92</v>
      </c>
      <c r="M19" s="11">
        <f>[15]Janeiro!$F$16</f>
        <v>93</v>
      </c>
      <c r="N19" s="11">
        <f>[15]Janeiro!$F$17</f>
        <v>95</v>
      </c>
      <c r="O19" s="11">
        <f>[15]Janeiro!$F$18</f>
        <v>92</v>
      </c>
      <c r="P19" s="11">
        <f>[15]Janeiro!$F$19</f>
        <v>91</v>
      </c>
      <c r="Q19" s="11">
        <f>[15]Janeiro!$F$20</f>
        <v>88</v>
      </c>
      <c r="R19" s="11">
        <f>[15]Janeiro!$F$21</f>
        <v>93</v>
      </c>
      <c r="S19" s="11">
        <f>[15]Janeiro!$F$22</f>
        <v>94</v>
      </c>
      <c r="T19" s="11">
        <f>[15]Janeiro!$F$23</f>
        <v>89</v>
      </c>
      <c r="U19" s="11">
        <f>[15]Janeiro!$F$24</f>
        <v>91</v>
      </c>
      <c r="V19" s="11">
        <f>[15]Janeiro!$F$25</f>
        <v>89</v>
      </c>
      <c r="W19" s="11">
        <f>[15]Janeiro!$F$26</f>
        <v>94</v>
      </c>
      <c r="X19" s="11">
        <f>[15]Janeiro!$F$27</f>
        <v>92</v>
      </c>
      <c r="Y19" s="11">
        <f>[15]Janeiro!$F$28</f>
        <v>94</v>
      </c>
      <c r="Z19" s="11">
        <f>[15]Janeiro!$F$29</f>
        <v>95</v>
      </c>
      <c r="AA19" s="11">
        <f>[15]Janeiro!$F$30</f>
        <v>94</v>
      </c>
      <c r="AB19" s="11">
        <f>[15]Janeiro!$F$31</f>
        <v>83</v>
      </c>
      <c r="AC19" s="11">
        <f>[15]Janeiro!$F$32</f>
        <v>88</v>
      </c>
      <c r="AD19" s="11">
        <f>[15]Janeiro!$F$33</f>
        <v>91</v>
      </c>
      <c r="AE19" s="11">
        <f>[15]Janeiro!$F$34</f>
        <v>89</v>
      </c>
      <c r="AF19" s="11">
        <f>[15]Janeiro!$F$35</f>
        <v>95</v>
      </c>
      <c r="AG19" s="15">
        <f>MAX(B19:AF19)</f>
        <v>95</v>
      </c>
      <c r="AH19" s="94">
        <f t="shared" ref="AH19:AH23" si="8">AVERAGE(B19:AF19)</f>
        <v>91.483870967741936</v>
      </c>
      <c r="AJ19" t="s">
        <v>46</v>
      </c>
    </row>
    <row r="20" spans="1:37" x14ac:dyDescent="0.2">
      <c r="A20" s="58" t="s">
        <v>5</v>
      </c>
      <c r="B20" s="11">
        <f>[16]Janeiro!$F$5</f>
        <v>91</v>
      </c>
      <c r="C20" s="11">
        <f>[16]Janeiro!$F$6</f>
        <v>90</v>
      </c>
      <c r="D20" s="11">
        <f>[16]Janeiro!$F$7</f>
        <v>90</v>
      </c>
      <c r="E20" s="11">
        <f>[16]Janeiro!$F$8</f>
        <v>82</v>
      </c>
      <c r="F20" s="11">
        <f>[16]Janeiro!$F$9</f>
        <v>85</v>
      </c>
      <c r="G20" s="11">
        <f>[16]Janeiro!$F$10</f>
        <v>81</v>
      </c>
      <c r="H20" s="11">
        <f>[16]Janeiro!$F$11</f>
        <v>92</v>
      </c>
      <c r="I20" s="11">
        <f>[16]Janeiro!$F$12</f>
        <v>93</v>
      </c>
      <c r="J20" s="11">
        <f>[16]Janeiro!$F$13</f>
        <v>85</v>
      </c>
      <c r="K20" s="11">
        <f>[16]Janeiro!$F$14</f>
        <v>81</v>
      </c>
      <c r="L20" s="11">
        <f>[16]Janeiro!$F$15</f>
        <v>76</v>
      </c>
      <c r="M20" s="11">
        <f>[16]Janeiro!$F$16</f>
        <v>88</v>
      </c>
      <c r="N20" s="11">
        <f>[16]Janeiro!$F$17</f>
        <v>90</v>
      </c>
      <c r="O20" s="11">
        <f>[16]Janeiro!$F$18</f>
        <v>87</v>
      </c>
      <c r="P20" s="11">
        <f>[16]Janeiro!$F$19</f>
        <v>79</v>
      </c>
      <c r="Q20" s="11">
        <f>[16]Janeiro!$F$20</f>
        <v>74</v>
      </c>
      <c r="R20" s="11">
        <f>[16]Janeiro!$F$21</f>
        <v>91</v>
      </c>
      <c r="S20" s="11">
        <f>[16]Janeiro!$F$22</f>
        <v>93</v>
      </c>
      <c r="T20" s="11">
        <f>[16]Janeiro!$F$23</f>
        <v>92</v>
      </c>
      <c r="U20" s="11">
        <f>[16]Janeiro!$F$24</f>
        <v>81</v>
      </c>
      <c r="V20" s="11">
        <f>[16]Janeiro!$F$25</f>
        <v>84</v>
      </c>
      <c r="W20" s="11">
        <f>[16]Janeiro!$F$26</f>
        <v>88</v>
      </c>
      <c r="X20" s="11">
        <f>[16]Janeiro!$F$27</f>
        <v>84</v>
      </c>
      <c r="Y20" s="11">
        <f>[16]Janeiro!$F$28</f>
        <v>80</v>
      </c>
      <c r="Z20" s="11">
        <f>[16]Janeiro!$F$29</f>
        <v>90</v>
      </c>
      <c r="AA20" s="11">
        <f>[16]Janeiro!$F$30</f>
        <v>83</v>
      </c>
      <c r="AB20" s="11">
        <f>[16]Janeiro!$F$31</f>
        <v>79</v>
      </c>
      <c r="AC20" s="11">
        <f>[16]Janeiro!$F$32</f>
        <v>90</v>
      </c>
      <c r="AD20" s="11">
        <f>[16]Janeiro!$F$33</f>
        <v>87</v>
      </c>
      <c r="AE20" s="11">
        <f>[16]Janeiro!$F$34</f>
        <v>88</v>
      </c>
      <c r="AF20" s="11">
        <f>[16]Janeiro!$F$35</f>
        <v>92</v>
      </c>
      <c r="AG20" s="15">
        <f t="shared" si="7"/>
        <v>93</v>
      </c>
      <c r="AH20" s="94">
        <f t="shared" si="8"/>
        <v>86</v>
      </c>
      <c r="AI20" s="12" t="s">
        <v>46</v>
      </c>
    </row>
    <row r="21" spans="1:37" x14ac:dyDescent="0.2">
      <c r="A21" s="58" t="s">
        <v>42</v>
      </c>
      <c r="B21" s="11">
        <f>[17]Janeiro!$F$5</f>
        <v>97</v>
      </c>
      <c r="C21" s="11">
        <f>[17]Janeiro!$F$6</f>
        <v>91</v>
      </c>
      <c r="D21" s="11">
        <f>[17]Janeiro!$F$7</f>
        <v>98</v>
      </c>
      <c r="E21" s="11">
        <f>[17]Janeiro!$F$8</f>
        <v>97</v>
      </c>
      <c r="F21" s="11">
        <f>[17]Janeiro!$F$9</f>
        <v>82</v>
      </c>
      <c r="G21" s="11">
        <f>[17]Janeiro!$F$10</f>
        <v>97</v>
      </c>
      <c r="H21" s="11">
        <f>[17]Janeiro!$F$11</f>
        <v>97</v>
      </c>
      <c r="I21" s="11">
        <f>[17]Janeiro!$F$12</f>
        <v>98</v>
      </c>
      <c r="J21" s="11">
        <f>[17]Janeiro!$F$13</f>
        <v>98</v>
      </c>
      <c r="K21" s="11">
        <f>[17]Janeiro!$F$14</f>
        <v>97</v>
      </c>
      <c r="L21" s="11">
        <f>[17]Janeiro!$F$15</f>
        <v>97</v>
      </c>
      <c r="M21" s="11">
        <f>[17]Janeiro!$F$16</f>
        <v>98</v>
      </c>
      <c r="N21" s="11">
        <f>[17]Janeiro!$F$17</f>
        <v>99</v>
      </c>
      <c r="O21" s="11">
        <f>[17]Janeiro!$F$18</f>
        <v>98</v>
      </c>
      <c r="P21" s="11">
        <f>[17]Janeiro!$F$19</f>
        <v>94</v>
      </c>
      <c r="Q21" s="11">
        <f>[17]Janeiro!$F$20</f>
        <v>92</v>
      </c>
      <c r="R21" s="11">
        <f>[17]Janeiro!$F$21</f>
        <v>98</v>
      </c>
      <c r="S21" s="11">
        <f>[17]Janeiro!$F$22</f>
        <v>97</v>
      </c>
      <c r="T21" s="11">
        <f>[17]Janeiro!$F$23</f>
        <v>97</v>
      </c>
      <c r="U21" s="11">
        <f>[17]Janeiro!$F$24</f>
        <v>98</v>
      </c>
      <c r="V21" s="11">
        <f>[17]Janeiro!$F$25</f>
        <v>95</v>
      </c>
      <c r="W21" s="11">
        <f>[17]Janeiro!$F$26</f>
        <v>98</v>
      </c>
      <c r="X21" s="11">
        <f>[17]Janeiro!$F$27</f>
        <v>98</v>
      </c>
      <c r="Y21" s="11">
        <f>[17]Janeiro!$F$28</f>
        <v>98</v>
      </c>
      <c r="Z21" s="11">
        <f>[17]Janeiro!$F$29</f>
        <v>99</v>
      </c>
      <c r="AA21" s="11">
        <f>[17]Janeiro!$F$30</f>
        <v>98</v>
      </c>
      <c r="AB21" s="11">
        <f>[17]Janeiro!$F$31</f>
        <v>91</v>
      </c>
      <c r="AC21" s="11">
        <f>[17]Janeiro!$F$32</f>
        <v>93</v>
      </c>
      <c r="AD21" s="11">
        <f>[17]Janeiro!$F$33</f>
        <v>94</v>
      </c>
      <c r="AE21" s="11">
        <f>[17]Janeiro!$F$34</f>
        <v>98</v>
      </c>
      <c r="AF21" s="11">
        <f>[17]Janeiro!$F$35</f>
        <v>98</v>
      </c>
      <c r="AG21" s="15">
        <f t="shared" si="7"/>
        <v>99</v>
      </c>
      <c r="AH21" s="94">
        <f t="shared" si="8"/>
        <v>96.129032258064512</v>
      </c>
    </row>
    <row r="22" spans="1:37" x14ac:dyDescent="0.2">
      <c r="A22" s="58" t="s">
        <v>6</v>
      </c>
      <c r="B22" s="11">
        <f>[18]Janeiro!$F$5</f>
        <v>96</v>
      </c>
      <c r="C22" s="11">
        <f>[18]Janeiro!$F$6</f>
        <v>88</v>
      </c>
      <c r="D22" s="11">
        <f>[18]Janeiro!$F$7</f>
        <v>94</v>
      </c>
      <c r="E22" s="11">
        <f>[18]Janeiro!$F$8</f>
        <v>95</v>
      </c>
      <c r="F22" s="11">
        <f>[18]Janeiro!$F$9</f>
        <v>88</v>
      </c>
      <c r="G22" s="11">
        <f>[18]Janeiro!$F$10</f>
        <v>94</v>
      </c>
      <c r="H22" s="11">
        <f>[18]Janeiro!$F$11</f>
        <v>95</v>
      </c>
      <c r="I22" s="11">
        <f>[18]Janeiro!$F$12</f>
        <v>95</v>
      </c>
      <c r="J22" s="11">
        <f>[18]Janeiro!$F$13</f>
        <v>95</v>
      </c>
      <c r="K22" s="11">
        <f>[18]Janeiro!$F$14</f>
        <v>94</v>
      </c>
      <c r="L22" s="11">
        <f>[18]Janeiro!$F$15</f>
        <v>94</v>
      </c>
      <c r="M22" s="11">
        <f>[18]Janeiro!$F$16</f>
        <v>94</v>
      </c>
      <c r="N22" s="11">
        <f>[18]Janeiro!$F$17</f>
        <v>96</v>
      </c>
      <c r="O22" s="11">
        <f>[18]Janeiro!$F$18</f>
        <v>96</v>
      </c>
      <c r="P22" s="11">
        <f>[18]Janeiro!$F$19</f>
        <v>93</v>
      </c>
      <c r="Q22" s="11">
        <f>[18]Janeiro!$F$20</f>
        <v>94</v>
      </c>
      <c r="R22" s="11">
        <f>[18]Janeiro!$F$21</f>
        <v>95</v>
      </c>
      <c r="S22" s="11">
        <f>[18]Janeiro!$F$22</f>
        <v>94</v>
      </c>
      <c r="T22" s="11">
        <f>[18]Janeiro!$F$23</f>
        <v>94</v>
      </c>
      <c r="U22" s="11">
        <f>[18]Janeiro!$F$24</f>
        <v>93</v>
      </c>
      <c r="V22" s="11">
        <f>[18]Janeiro!$F$25</f>
        <v>94</v>
      </c>
      <c r="W22" s="11">
        <f>[18]Janeiro!$F$26</f>
        <v>96</v>
      </c>
      <c r="X22" s="11">
        <f>[18]Janeiro!$F$27</f>
        <v>96</v>
      </c>
      <c r="Y22" s="11">
        <f>[18]Janeiro!$F$28</f>
        <v>93</v>
      </c>
      <c r="Z22" s="11">
        <f>[18]Janeiro!$F$29</f>
        <v>95</v>
      </c>
      <c r="AA22" s="11">
        <f>[18]Janeiro!$F$30</f>
        <v>95</v>
      </c>
      <c r="AB22" s="11">
        <f>[18]Janeiro!$F$31</f>
        <v>95</v>
      </c>
      <c r="AC22" s="11">
        <f>[18]Janeiro!$F$32</f>
        <v>96</v>
      </c>
      <c r="AD22" s="11">
        <f>[18]Janeiro!$F$33</f>
        <v>92</v>
      </c>
      <c r="AE22" s="11">
        <f>[18]Janeiro!$F$34</f>
        <v>94</v>
      </c>
      <c r="AF22" s="11">
        <f>[18]Janeiro!$F$35</f>
        <v>95</v>
      </c>
      <c r="AG22" s="15">
        <f t="shared" si="7"/>
        <v>96</v>
      </c>
      <c r="AH22" s="94">
        <f t="shared" si="8"/>
        <v>94.129032258064512</v>
      </c>
    </row>
    <row r="23" spans="1:37" x14ac:dyDescent="0.2">
      <c r="A23" s="58" t="s">
        <v>7</v>
      </c>
      <c r="B23" s="11">
        <f>[19]Janeiro!$F$5</f>
        <v>92</v>
      </c>
      <c r="C23" s="11">
        <f>[19]Janeiro!$F$6</f>
        <v>94</v>
      </c>
      <c r="D23" s="11">
        <f>[19]Janeiro!$F$7</f>
        <v>92</v>
      </c>
      <c r="E23" s="11">
        <f>[19]Janeiro!$F$8</f>
        <v>93</v>
      </c>
      <c r="F23" s="11">
        <f>[19]Janeiro!$F$9</f>
        <v>97</v>
      </c>
      <c r="G23" s="11">
        <f>[19]Janeiro!$F$10</f>
        <v>94</v>
      </c>
      <c r="H23" s="11">
        <f>[19]Janeiro!$F$11</f>
        <v>97</v>
      </c>
      <c r="I23" s="11">
        <f>[19]Janeiro!$F$12</f>
        <v>97</v>
      </c>
      <c r="J23" s="11">
        <f>[19]Janeiro!$F$13</f>
        <v>96</v>
      </c>
      <c r="K23" s="11">
        <f>[19]Janeiro!$F$14</f>
        <v>94</v>
      </c>
      <c r="L23" s="11">
        <f>[19]Janeiro!$F$15</f>
        <v>96</v>
      </c>
      <c r="M23" s="11">
        <f>[19]Janeiro!$F$16</f>
        <v>97</v>
      </c>
      <c r="N23" s="11">
        <f>[19]Janeiro!$F$17</f>
        <v>97</v>
      </c>
      <c r="O23" s="11">
        <f>[19]Janeiro!$F$18</f>
        <v>96</v>
      </c>
      <c r="P23" s="11">
        <f>[19]Janeiro!$F$19</f>
        <v>93</v>
      </c>
      <c r="Q23" s="11">
        <f>[19]Janeiro!$F$20</f>
        <v>87</v>
      </c>
      <c r="R23" s="11">
        <f>[19]Janeiro!$F$21</f>
        <v>95</v>
      </c>
      <c r="S23" s="11">
        <f>[19]Janeiro!$F$22</f>
        <v>90</v>
      </c>
      <c r="T23" s="11">
        <f>[19]Janeiro!$F$23</f>
        <v>87</v>
      </c>
      <c r="U23" s="11">
        <f>[19]Janeiro!$F$24</f>
        <v>78</v>
      </c>
      <c r="V23" s="11">
        <f>[19]Janeiro!$F$25</f>
        <v>79</v>
      </c>
      <c r="W23" s="11">
        <f>[19]Janeiro!$F$26</f>
        <v>97</v>
      </c>
      <c r="X23" s="11">
        <f>[19]Janeiro!$F$27</f>
        <v>97</v>
      </c>
      <c r="Y23" s="11">
        <f>[19]Janeiro!$F$28</f>
        <v>97</v>
      </c>
      <c r="Z23" s="11">
        <f>[19]Janeiro!$F$29</f>
        <v>94</v>
      </c>
      <c r="AA23" s="11">
        <f>[19]Janeiro!$F$30</f>
        <v>88</v>
      </c>
      <c r="AB23" s="11">
        <f>[19]Janeiro!$F$31</f>
        <v>77</v>
      </c>
      <c r="AC23" s="11">
        <f>[19]Janeiro!$F$32</f>
        <v>85</v>
      </c>
      <c r="AD23" s="11">
        <f>[19]Janeiro!$F$33</f>
        <v>93</v>
      </c>
      <c r="AE23" s="11">
        <f>[19]Janeiro!$F$34</f>
        <v>97</v>
      </c>
      <c r="AF23" s="11">
        <f>[19]Janeiro!$F$35</f>
        <v>98</v>
      </c>
      <c r="AG23" s="15">
        <f t="shared" si="7"/>
        <v>98</v>
      </c>
      <c r="AH23" s="94">
        <f t="shared" si="8"/>
        <v>92.387096774193552</v>
      </c>
      <c r="AJ23" t="s">
        <v>46</v>
      </c>
    </row>
    <row r="24" spans="1:37" x14ac:dyDescent="0.2">
      <c r="A24" s="58" t="s">
        <v>168</v>
      </c>
      <c r="B24" s="11" t="str">
        <f>[20]Janeiro!$F$5</f>
        <v>*</v>
      </c>
      <c r="C24" s="11" t="str">
        <f>[20]Janeiro!$F$6</f>
        <v>*</v>
      </c>
      <c r="D24" s="11" t="str">
        <f>[20]Janeiro!$F$7</f>
        <v>*</v>
      </c>
      <c r="E24" s="11" t="str">
        <f>[20]Janeiro!$F$8</f>
        <v>*</v>
      </c>
      <c r="F24" s="11" t="str">
        <f>[20]Janeiro!$F$9</f>
        <v>*</v>
      </c>
      <c r="G24" s="11" t="str">
        <f>[20]Janeiro!$F$10</f>
        <v>*</v>
      </c>
      <c r="H24" s="11" t="str">
        <f>[20]Janeiro!$F$11</f>
        <v>*</v>
      </c>
      <c r="I24" s="11" t="str">
        <f>[20]Janeiro!$F$12</f>
        <v>*</v>
      </c>
      <c r="J24" s="11" t="str">
        <f>[20]Janeiro!$F$13</f>
        <v>*</v>
      </c>
      <c r="K24" s="11" t="str">
        <f>[20]Janeiro!$F$14</f>
        <v>*</v>
      </c>
      <c r="L24" s="11" t="str">
        <f>[20]Janeiro!$F$15</f>
        <v>*</v>
      </c>
      <c r="M24" s="11" t="str">
        <f>[20]Janeiro!$F$16</f>
        <v>*</v>
      </c>
      <c r="N24" s="11" t="str">
        <f>[20]Janeiro!$F$17</f>
        <v>*</v>
      </c>
      <c r="O24" s="11" t="str">
        <f>[20]Janeiro!$F$18</f>
        <v>*</v>
      </c>
      <c r="P24" s="11" t="str">
        <f>[20]Janeiro!$F$19</f>
        <v>*</v>
      </c>
      <c r="Q24" s="11" t="str">
        <f>[20]Janeiro!$F$20</f>
        <v>*</v>
      </c>
      <c r="R24" s="11" t="str">
        <f>[20]Janeiro!$F$21</f>
        <v>*</v>
      </c>
      <c r="S24" s="11" t="str">
        <f>[20]Janeiro!$F$22</f>
        <v>*</v>
      </c>
      <c r="T24" s="11" t="str">
        <f>[20]Janeiro!$F$23</f>
        <v>*</v>
      </c>
      <c r="U24" s="11" t="str">
        <f>[20]Janeiro!$F$24</f>
        <v>*</v>
      </c>
      <c r="V24" s="11" t="str">
        <f>[20]Janeiro!$F$25</f>
        <v>*</v>
      </c>
      <c r="W24" s="11" t="str">
        <f>[20]Janeiro!$F$26</f>
        <v>*</v>
      </c>
      <c r="X24" s="11" t="str">
        <f>[20]Janeiro!$F$27</f>
        <v>*</v>
      </c>
      <c r="Y24" s="11" t="str">
        <f>[20]Janeiro!$F$28</f>
        <v>*</v>
      </c>
      <c r="Z24" s="11" t="str">
        <f>[20]Janeiro!$F$29</f>
        <v>*</v>
      </c>
      <c r="AA24" s="11" t="str">
        <f>[20]Janeiro!$F$30</f>
        <v>*</v>
      </c>
      <c r="AB24" s="11" t="str">
        <f>[20]Janeiro!$F$31</f>
        <v>*</v>
      </c>
      <c r="AC24" s="11" t="str">
        <f>[20]Janeiro!$F$32</f>
        <v>*</v>
      </c>
      <c r="AD24" s="11" t="str">
        <f>[20]Janeiro!$F$33</f>
        <v>*</v>
      </c>
      <c r="AE24" s="11" t="str">
        <f>[20]Janeiro!$F$34</f>
        <v>*</v>
      </c>
      <c r="AF24" s="11" t="str">
        <f>[20]Janeiro!$F$35</f>
        <v>*</v>
      </c>
      <c r="AG24" s="15" t="s">
        <v>225</v>
      </c>
      <c r="AH24" s="94" t="s">
        <v>225</v>
      </c>
    </row>
    <row r="25" spans="1:37" x14ac:dyDescent="0.2">
      <c r="A25" s="58" t="s">
        <v>169</v>
      </c>
      <c r="B25" s="11">
        <f>[21]Janeiro!$F$5</f>
        <v>97</v>
      </c>
      <c r="C25" s="11">
        <f>[21]Janeiro!$F$6</f>
        <v>96</v>
      </c>
      <c r="D25" s="11">
        <f>[21]Janeiro!$F$7</f>
        <v>95</v>
      </c>
      <c r="E25" s="11">
        <f>[21]Janeiro!$F$8</f>
        <v>96</v>
      </c>
      <c r="F25" s="11">
        <f>[21]Janeiro!$F$9</f>
        <v>97</v>
      </c>
      <c r="G25" s="11">
        <f>[21]Janeiro!$F$10</f>
        <v>92</v>
      </c>
      <c r="H25" s="11">
        <f>[21]Janeiro!$F$11</f>
        <v>98</v>
      </c>
      <c r="I25" s="11">
        <f>[21]Janeiro!$F$12</f>
        <v>98</v>
      </c>
      <c r="J25" s="11">
        <f>[21]Janeiro!$F$13</f>
        <v>96</v>
      </c>
      <c r="K25" s="11">
        <f>[21]Janeiro!$F$14</f>
        <v>93</v>
      </c>
      <c r="L25" s="11">
        <f>[21]Janeiro!$F$15</f>
        <v>96</v>
      </c>
      <c r="M25" s="11">
        <f>[21]Janeiro!$F$16</f>
        <v>97</v>
      </c>
      <c r="N25" s="11">
        <f>[21]Janeiro!$F$17</f>
        <v>96</v>
      </c>
      <c r="O25" s="11">
        <f>[21]Janeiro!$F$18</f>
        <v>98</v>
      </c>
      <c r="P25" s="11">
        <f>[21]Janeiro!$F$19</f>
        <v>97</v>
      </c>
      <c r="Q25" s="11">
        <f>[21]Janeiro!$F$20</f>
        <v>95</v>
      </c>
      <c r="R25" s="11">
        <f>[21]Janeiro!$F$21</f>
        <v>98</v>
      </c>
      <c r="S25" s="11">
        <f>[21]Janeiro!$F$22</f>
        <v>91</v>
      </c>
      <c r="T25" s="11">
        <f>[21]Janeiro!$F$23</f>
        <v>97</v>
      </c>
      <c r="U25" s="11">
        <f>[21]Janeiro!$F$24</f>
        <v>97</v>
      </c>
      <c r="V25" s="11">
        <f>[21]Janeiro!$F$25</f>
        <v>93</v>
      </c>
      <c r="W25" s="11">
        <f>[21]Janeiro!$F$26</f>
        <v>97</v>
      </c>
      <c r="X25" s="11">
        <f>[21]Janeiro!$F$27</f>
        <v>97</v>
      </c>
      <c r="Y25" s="11">
        <f>[21]Janeiro!$F$28</f>
        <v>95</v>
      </c>
      <c r="Z25" s="11">
        <f>[21]Janeiro!$F$29</f>
        <v>98</v>
      </c>
      <c r="AA25" s="11">
        <f>[21]Janeiro!$F$30</f>
        <v>97</v>
      </c>
      <c r="AB25" s="11">
        <f>[21]Janeiro!$F$31</f>
        <v>96</v>
      </c>
      <c r="AC25" s="11">
        <f>[21]Janeiro!$F$32</f>
        <v>97</v>
      </c>
      <c r="AD25" s="11">
        <f>[21]Janeiro!$F$33</f>
        <v>95</v>
      </c>
      <c r="AE25" s="11">
        <f>[21]Janeiro!$F$34</f>
        <v>94</v>
      </c>
      <c r="AF25" s="11">
        <f>[21]Janeiro!$F$35</f>
        <v>97</v>
      </c>
      <c r="AG25" s="15">
        <f t="shared" ref="AG25" si="9">MAX(B25:AF25)</f>
        <v>98</v>
      </c>
      <c r="AH25" s="94">
        <f t="shared" ref="AH25" si="10">AVERAGE(B25:AF25)</f>
        <v>96</v>
      </c>
      <c r="AI25" s="12" t="s">
        <v>46</v>
      </c>
    </row>
    <row r="26" spans="1:37" x14ac:dyDescent="0.2">
      <c r="A26" s="58" t="s">
        <v>170</v>
      </c>
      <c r="B26" s="11">
        <f>[22]Janeiro!$F$5</f>
        <v>95</v>
      </c>
      <c r="C26" s="11">
        <f>[22]Janeiro!$F$6</f>
        <v>93</v>
      </c>
      <c r="D26" s="11">
        <f>[22]Janeiro!$F$7</f>
        <v>90</v>
      </c>
      <c r="E26" s="11">
        <f>[22]Janeiro!$F$8</f>
        <v>93</v>
      </c>
      <c r="F26" s="11">
        <f>[22]Janeiro!$F$9</f>
        <v>97</v>
      </c>
      <c r="G26" s="11">
        <f>[22]Janeiro!$F$10</f>
        <v>95</v>
      </c>
      <c r="H26" s="11">
        <f>[22]Janeiro!$F$11</f>
        <v>97</v>
      </c>
      <c r="I26" s="11">
        <f>[22]Janeiro!$F$12</f>
        <v>98</v>
      </c>
      <c r="J26" s="11">
        <f>[22]Janeiro!$F$13</f>
        <v>95</v>
      </c>
      <c r="K26" s="11">
        <f>[22]Janeiro!$F$14</f>
        <v>96</v>
      </c>
      <c r="L26" s="11">
        <f>[22]Janeiro!$F$15</f>
        <v>97</v>
      </c>
      <c r="M26" s="11">
        <f>[22]Janeiro!$F$16</f>
        <v>97</v>
      </c>
      <c r="N26" s="11">
        <f>[22]Janeiro!$F$17</f>
        <v>97</v>
      </c>
      <c r="O26" s="11">
        <f>[22]Janeiro!$F$18</f>
        <v>97</v>
      </c>
      <c r="P26" s="11">
        <f>[22]Janeiro!$F$19</f>
        <v>97</v>
      </c>
      <c r="Q26" s="11">
        <f>[22]Janeiro!$F$20</f>
        <v>96</v>
      </c>
      <c r="R26" s="11">
        <f>[22]Janeiro!$F$21</f>
        <v>96</v>
      </c>
      <c r="S26" s="11">
        <f>[22]Janeiro!$F$22</f>
        <v>93</v>
      </c>
      <c r="T26" s="11">
        <f>[22]Janeiro!$F$23</f>
        <v>91</v>
      </c>
      <c r="U26" s="11">
        <f>[22]Janeiro!$F$24</f>
        <v>88</v>
      </c>
      <c r="V26" s="11">
        <f>[22]Janeiro!$F$25</f>
        <v>88</v>
      </c>
      <c r="W26" s="11">
        <f>[22]Janeiro!$F$26</f>
        <v>98</v>
      </c>
      <c r="X26" s="11">
        <f>[22]Janeiro!$F$27</f>
        <v>98</v>
      </c>
      <c r="Y26" s="11">
        <f>[22]Janeiro!$F$28</f>
        <v>93</v>
      </c>
      <c r="Z26" s="11">
        <f>[22]Janeiro!$F$29</f>
        <v>95</v>
      </c>
      <c r="AA26" s="11">
        <f>[22]Janeiro!$F$30</f>
        <v>94</v>
      </c>
      <c r="AB26" s="11">
        <f>[22]Janeiro!$F$31</f>
        <v>87</v>
      </c>
      <c r="AC26" s="11">
        <f>[22]Janeiro!$F$32</f>
        <v>91</v>
      </c>
      <c r="AD26" s="11">
        <f>[22]Janeiro!$F$33</f>
        <v>95</v>
      </c>
      <c r="AE26" s="11">
        <f>[22]Janeiro!$F$34</f>
        <v>98</v>
      </c>
      <c r="AF26" s="11">
        <f>[22]Janeiro!$F$35</f>
        <v>98</v>
      </c>
      <c r="AG26" s="15">
        <f t="shared" ref="AG26" si="11">MAX(B26:AF26)</f>
        <v>98</v>
      </c>
      <c r="AH26" s="94">
        <f t="shared" ref="AH26" si="12">AVERAGE(B26:AF26)</f>
        <v>94.612903225806448</v>
      </c>
      <c r="AJ26" t="s">
        <v>46</v>
      </c>
    </row>
    <row r="27" spans="1:37" x14ac:dyDescent="0.2">
      <c r="A27" s="58" t="s">
        <v>8</v>
      </c>
      <c r="B27" s="11">
        <f>[23]Janeiro!$F$5</f>
        <v>100</v>
      </c>
      <c r="C27" s="11">
        <f>[23]Janeiro!$F$6</f>
        <v>100</v>
      </c>
      <c r="D27" s="11">
        <f>[23]Janeiro!$F$7</f>
        <v>95</v>
      </c>
      <c r="E27" s="11">
        <f>[23]Janeiro!$F$8</f>
        <v>96</v>
      </c>
      <c r="F27" s="11">
        <f>[23]Janeiro!$F$9</f>
        <v>97</v>
      </c>
      <c r="G27" s="11">
        <f>[23]Janeiro!$F$10</f>
        <v>100</v>
      </c>
      <c r="H27" s="11">
        <f>[23]Janeiro!$F$11</f>
        <v>100</v>
      </c>
      <c r="I27" s="11">
        <f>[23]Janeiro!$F$12</f>
        <v>100</v>
      </c>
      <c r="J27" s="11">
        <f>[23]Janeiro!$F$13</f>
        <v>98</v>
      </c>
      <c r="K27" s="11">
        <f>[23]Janeiro!$F$14</f>
        <v>100</v>
      </c>
      <c r="L27" s="11">
        <f>[23]Janeiro!$F$15</f>
        <v>99</v>
      </c>
      <c r="M27" s="11">
        <f>[23]Janeiro!$F$16</f>
        <v>100</v>
      </c>
      <c r="N27" s="11">
        <f>[23]Janeiro!$F$17</f>
        <v>100</v>
      </c>
      <c r="O27" s="11">
        <f>[23]Janeiro!$F$18</f>
        <v>100</v>
      </c>
      <c r="P27" s="11">
        <f>[23]Janeiro!$F$19</f>
        <v>100</v>
      </c>
      <c r="Q27" s="11">
        <f>[23]Janeiro!$F$20</f>
        <v>94</v>
      </c>
      <c r="R27" s="11">
        <f>[23]Janeiro!$F$21</f>
        <v>100</v>
      </c>
      <c r="S27" s="11">
        <f>[23]Janeiro!$F$22</f>
        <v>88</v>
      </c>
      <c r="T27" s="11">
        <f>[23]Janeiro!$F$23</f>
        <v>90</v>
      </c>
      <c r="U27" s="11">
        <f>[23]Janeiro!$F$24</f>
        <v>96</v>
      </c>
      <c r="V27" s="11">
        <f>[23]Janeiro!$F$25</f>
        <v>88</v>
      </c>
      <c r="W27" s="11">
        <f>[23]Janeiro!$F$26</f>
        <v>94</v>
      </c>
      <c r="X27" s="11">
        <f>[23]Janeiro!$F$27</f>
        <v>100</v>
      </c>
      <c r="Y27" s="11">
        <f>[23]Janeiro!$F$28</f>
        <v>100</v>
      </c>
      <c r="Z27" s="11">
        <f>[23]Janeiro!$F$29</f>
        <v>98</v>
      </c>
      <c r="AA27" s="11">
        <f>[23]Janeiro!$F$30</f>
        <v>97</v>
      </c>
      <c r="AB27" s="11">
        <f>[23]Janeiro!$F$31</f>
        <v>93</v>
      </c>
      <c r="AC27" s="11">
        <f>[23]Janeiro!$F$32</f>
        <v>94</v>
      </c>
      <c r="AD27" s="11">
        <f>[23]Janeiro!$F$33</f>
        <v>100</v>
      </c>
      <c r="AE27" s="11">
        <f>[23]Janeiro!$F$34</f>
        <v>100</v>
      </c>
      <c r="AF27" s="11">
        <f>[23]Janeiro!$F$35</f>
        <v>100</v>
      </c>
      <c r="AG27" s="15">
        <f>MAX(B27:AF27)</f>
        <v>100</v>
      </c>
      <c r="AH27" s="94">
        <f>AVERAGE(B27:AF27)</f>
        <v>97.322580645161295</v>
      </c>
      <c r="AJ27" t="s">
        <v>46</v>
      </c>
    </row>
    <row r="28" spans="1:37" x14ac:dyDescent="0.2">
      <c r="A28" s="58" t="s">
        <v>9</v>
      </c>
      <c r="B28" s="11">
        <f>[24]Janeiro!$F$5</f>
        <v>89</v>
      </c>
      <c r="C28" s="11">
        <f>[24]Janeiro!$F$6</f>
        <v>91</v>
      </c>
      <c r="D28" s="11">
        <f>[24]Janeiro!$F$7</f>
        <v>93</v>
      </c>
      <c r="E28" s="11">
        <f>[24]Janeiro!$F$8</f>
        <v>90</v>
      </c>
      <c r="F28" s="11">
        <f>[24]Janeiro!$F$9</f>
        <v>90</v>
      </c>
      <c r="G28" s="11">
        <f>[24]Janeiro!$F$10</f>
        <v>93</v>
      </c>
      <c r="H28" s="11">
        <f>[24]Janeiro!$F$11</f>
        <v>96</v>
      </c>
      <c r="I28" s="11">
        <f>[24]Janeiro!$F$12</f>
        <v>100</v>
      </c>
      <c r="J28" s="11">
        <f>[24]Janeiro!$F$13</f>
        <v>94</v>
      </c>
      <c r="K28" s="11">
        <f>[24]Janeiro!$F$14</f>
        <v>89</v>
      </c>
      <c r="L28" s="11">
        <f>[24]Janeiro!$F$15</f>
        <v>89</v>
      </c>
      <c r="M28" s="11">
        <f>[24]Janeiro!$F$16</f>
        <v>92</v>
      </c>
      <c r="N28" s="11">
        <f>[24]Janeiro!$F$17</f>
        <v>95</v>
      </c>
      <c r="O28" s="11">
        <f>[24]Janeiro!$F$18</f>
        <v>95</v>
      </c>
      <c r="P28" s="11">
        <f>[24]Janeiro!$F$19</f>
        <v>90</v>
      </c>
      <c r="Q28" s="11">
        <f>[24]Janeiro!$F$20</f>
        <v>86</v>
      </c>
      <c r="R28" s="11">
        <f>[24]Janeiro!$F$21</f>
        <v>89</v>
      </c>
      <c r="S28" s="11">
        <f>[24]Janeiro!$F$22</f>
        <v>85</v>
      </c>
      <c r="T28" s="11">
        <f>[24]Janeiro!$F$23</f>
        <v>88</v>
      </c>
      <c r="U28" s="11">
        <f>[24]Janeiro!$F$24</f>
        <v>85</v>
      </c>
      <c r="V28" s="11">
        <f>[24]Janeiro!$F$25</f>
        <v>82</v>
      </c>
      <c r="W28" s="11">
        <f>[24]Janeiro!$F$26</f>
        <v>90</v>
      </c>
      <c r="X28" s="11">
        <f>[24]Janeiro!$F$27</f>
        <v>95</v>
      </c>
      <c r="Y28" s="11">
        <f>[24]Janeiro!$F$28</f>
        <v>92</v>
      </c>
      <c r="Z28" s="11">
        <f>[24]Janeiro!$F$29</f>
        <v>82</v>
      </c>
      <c r="AA28" s="11">
        <f>[24]Janeiro!$F$30</f>
        <v>84</v>
      </c>
      <c r="AB28" s="11">
        <f>[24]Janeiro!$F$31</f>
        <v>73</v>
      </c>
      <c r="AC28" s="11">
        <f>[24]Janeiro!$F$32</f>
        <v>77</v>
      </c>
      <c r="AD28" s="11">
        <f>[24]Janeiro!$F$33</f>
        <v>95</v>
      </c>
      <c r="AE28" s="11">
        <f>[24]Janeiro!$F$34</f>
        <v>97</v>
      </c>
      <c r="AF28" s="11">
        <f>[24]Janeiro!$F$35</f>
        <v>96</v>
      </c>
      <c r="AG28" s="15">
        <f>MAX(B28:AF28)</f>
        <v>100</v>
      </c>
      <c r="AH28" s="94">
        <f>AVERAGE(B28:AF28)</f>
        <v>89.741935483870961</v>
      </c>
      <c r="AJ28" t="s">
        <v>46</v>
      </c>
    </row>
    <row r="29" spans="1:37" x14ac:dyDescent="0.2">
      <c r="A29" s="58" t="s">
        <v>41</v>
      </c>
      <c r="B29" s="11">
        <f>[25]Janeiro!$F$5</f>
        <v>92</v>
      </c>
      <c r="C29" s="11">
        <f>[25]Janeiro!$F$6</f>
        <v>89</v>
      </c>
      <c r="D29" s="11">
        <f>[25]Janeiro!$F$7</f>
        <v>82</v>
      </c>
      <c r="E29" s="11">
        <f>[25]Janeiro!$F$8</f>
        <v>80</v>
      </c>
      <c r="F29" s="11">
        <f>[25]Janeiro!$F$9</f>
        <v>92</v>
      </c>
      <c r="G29" s="11">
        <f>[25]Janeiro!$F$10</f>
        <v>76</v>
      </c>
      <c r="H29" s="11">
        <f>[25]Janeiro!$F$11</f>
        <v>95</v>
      </c>
      <c r="I29" s="11">
        <f>[25]Janeiro!$F$12</f>
        <v>100</v>
      </c>
      <c r="J29" s="11">
        <f>[25]Janeiro!$F$13</f>
        <v>91</v>
      </c>
      <c r="K29" s="11">
        <f>[25]Janeiro!$F$14</f>
        <v>82</v>
      </c>
      <c r="L29" s="11">
        <f>[25]Janeiro!$F$15</f>
        <v>83</v>
      </c>
      <c r="M29" s="11">
        <f>[25]Janeiro!$F$16</f>
        <v>81</v>
      </c>
      <c r="N29" s="11">
        <f>[25]Janeiro!$F$17</f>
        <v>90</v>
      </c>
      <c r="O29" s="11">
        <f>[25]Janeiro!$F$18</f>
        <v>85</v>
      </c>
      <c r="P29" s="11">
        <f>[25]Janeiro!$F$19</f>
        <v>83</v>
      </c>
      <c r="Q29" s="11">
        <f>[25]Janeiro!$F$20</f>
        <v>84</v>
      </c>
      <c r="R29" s="11">
        <f>[25]Janeiro!$F$21</f>
        <v>82</v>
      </c>
      <c r="S29" s="11">
        <f>[25]Janeiro!$F$22</f>
        <v>86</v>
      </c>
      <c r="T29" s="11">
        <f>[25]Janeiro!$F$23</f>
        <v>82</v>
      </c>
      <c r="U29" s="11">
        <f>[25]Janeiro!$F$24</f>
        <v>78</v>
      </c>
      <c r="V29" s="11">
        <f>[25]Janeiro!$F$25</f>
        <v>79</v>
      </c>
      <c r="W29" s="11">
        <f>[25]Janeiro!$F$26</f>
        <v>89</v>
      </c>
      <c r="X29" s="11">
        <f>[25]Janeiro!$F$27</f>
        <v>94</v>
      </c>
      <c r="Y29" s="11">
        <f>[25]Janeiro!$F$28</f>
        <v>91</v>
      </c>
      <c r="Z29" s="11">
        <f>[25]Janeiro!$F$29</f>
        <v>88</v>
      </c>
      <c r="AA29" s="11">
        <f>[25]Janeiro!$F$30</f>
        <v>83</v>
      </c>
      <c r="AB29" s="11">
        <f>[25]Janeiro!$F$31</f>
        <v>82</v>
      </c>
      <c r="AC29" s="11">
        <f>[25]Janeiro!$F$32</f>
        <v>82</v>
      </c>
      <c r="AD29" s="11">
        <f>[25]Janeiro!$F$33</f>
        <v>84</v>
      </c>
      <c r="AE29" s="11">
        <f>[25]Janeiro!$F$34</f>
        <v>92</v>
      </c>
      <c r="AF29" s="11">
        <f>[25]Janeiro!$F$35</f>
        <v>98</v>
      </c>
      <c r="AG29" s="15">
        <f t="shared" ref="AG29:AG30" si="13">MAX(B29:AF29)</f>
        <v>100</v>
      </c>
      <c r="AH29" s="94">
        <f t="shared" ref="AH29:AH30" si="14">AVERAGE(B29:AF29)</f>
        <v>86.290322580645167</v>
      </c>
      <c r="AJ29" t="s">
        <v>46</v>
      </c>
    </row>
    <row r="30" spans="1:37" x14ac:dyDescent="0.2">
      <c r="A30" s="58" t="s">
        <v>10</v>
      </c>
      <c r="B30" s="11">
        <f>[26]Janeiro!$F$5</f>
        <v>97</v>
      </c>
      <c r="C30" s="11">
        <f>[26]Janeiro!$F$6</f>
        <v>96</v>
      </c>
      <c r="D30" s="11">
        <f>[26]Janeiro!$F$7</f>
        <v>93</v>
      </c>
      <c r="E30" s="11">
        <f>[26]Janeiro!$F$8</f>
        <v>95</v>
      </c>
      <c r="F30" s="11">
        <f>[26]Janeiro!$F$9</f>
        <v>98</v>
      </c>
      <c r="G30" s="11">
        <f>[26]Janeiro!$F$10</f>
        <v>89</v>
      </c>
      <c r="H30" s="11">
        <f>[26]Janeiro!$F$11</f>
        <v>99</v>
      </c>
      <c r="I30" s="11">
        <f>[26]Janeiro!$F$12</f>
        <v>97</v>
      </c>
      <c r="J30" s="11">
        <f>[26]Janeiro!$F$13</f>
        <v>92</v>
      </c>
      <c r="K30" s="11">
        <f>[26]Janeiro!$F$14</f>
        <v>93</v>
      </c>
      <c r="L30" s="11">
        <f>[26]Janeiro!$F$15</f>
        <v>92</v>
      </c>
      <c r="M30" s="11">
        <f>[26]Janeiro!$F$16</f>
        <v>94</v>
      </c>
      <c r="N30" s="11">
        <f>[26]Janeiro!$F$17</f>
        <v>97</v>
      </c>
      <c r="O30" s="11">
        <f>[26]Janeiro!$F$18</f>
        <v>97</v>
      </c>
      <c r="P30" s="11">
        <f>[26]Janeiro!$F$19</f>
        <v>96</v>
      </c>
      <c r="Q30" s="11">
        <f>[26]Janeiro!$F$20</f>
        <v>92</v>
      </c>
      <c r="R30" s="11">
        <f>[26]Janeiro!$F$21</f>
        <v>98</v>
      </c>
      <c r="S30" s="11">
        <f>[26]Janeiro!$F$22</f>
        <v>87</v>
      </c>
      <c r="T30" s="11">
        <f>[26]Janeiro!$F$23</f>
        <v>90</v>
      </c>
      <c r="U30" s="11">
        <f>[26]Janeiro!$F$24</f>
        <v>90</v>
      </c>
      <c r="V30" s="11">
        <f>[26]Janeiro!$F$25</f>
        <v>90</v>
      </c>
      <c r="W30" s="11">
        <f>[26]Janeiro!$F$26</f>
        <v>98</v>
      </c>
      <c r="X30" s="11">
        <f>[26]Janeiro!$F$27</f>
        <v>98</v>
      </c>
      <c r="Y30" s="11">
        <f>[26]Janeiro!$F$28</f>
        <v>97</v>
      </c>
      <c r="Z30" s="11">
        <f>[26]Janeiro!$F$29</f>
        <v>95</v>
      </c>
      <c r="AA30" s="11">
        <f>[26]Janeiro!$F$30</f>
        <v>94</v>
      </c>
      <c r="AB30" s="11">
        <f>[26]Janeiro!$F$31</f>
        <v>92</v>
      </c>
      <c r="AC30" s="11">
        <f>[26]Janeiro!$F$32</f>
        <v>92</v>
      </c>
      <c r="AD30" s="11">
        <f>[26]Janeiro!$F$33</f>
        <v>95</v>
      </c>
      <c r="AE30" s="11">
        <f>[26]Janeiro!$F$34</f>
        <v>97</v>
      </c>
      <c r="AF30" s="11">
        <f>[26]Janeiro!$F$35</f>
        <v>98</v>
      </c>
      <c r="AG30" s="15">
        <f t="shared" si="13"/>
        <v>99</v>
      </c>
      <c r="AH30" s="94">
        <f t="shared" si="14"/>
        <v>94.451612903225808</v>
      </c>
      <c r="AJ30" t="s">
        <v>46</v>
      </c>
    </row>
    <row r="31" spans="1:37" x14ac:dyDescent="0.2">
      <c r="A31" s="58" t="s">
        <v>171</v>
      </c>
      <c r="B31" s="11">
        <f>[27]Janeiro!$F$5</f>
        <v>95</v>
      </c>
      <c r="C31" s="11">
        <f>[27]Janeiro!$F$6</f>
        <v>91</v>
      </c>
      <c r="D31" s="11">
        <f>[27]Janeiro!$F$7</f>
        <v>93</v>
      </c>
      <c r="E31" s="11">
        <f>[27]Janeiro!$F$8</f>
        <v>96</v>
      </c>
      <c r="F31" s="11">
        <f>[27]Janeiro!$F$9</f>
        <v>98</v>
      </c>
      <c r="G31" s="11">
        <f>[27]Janeiro!$F$10</f>
        <v>97</v>
      </c>
      <c r="H31" s="11">
        <f>[27]Janeiro!$F$11</f>
        <v>97</v>
      </c>
      <c r="I31" s="11">
        <f>[27]Janeiro!$F$12</f>
        <v>98</v>
      </c>
      <c r="J31" s="11">
        <f>[27]Janeiro!$F$13</f>
        <v>96</v>
      </c>
      <c r="K31" s="11">
        <f>[27]Janeiro!$F$14</f>
        <v>95</v>
      </c>
      <c r="L31" s="11">
        <f>[27]Janeiro!$F$15</f>
        <v>97</v>
      </c>
      <c r="M31" s="11">
        <f>[27]Janeiro!$F$16</f>
        <v>98</v>
      </c>
      <c r="N31" s="11">
        <f>[27]Janeiro!$F$17</f>
        <v>98</v>
      </c>
      <c r="O31" s="11">
        <f>[27]Janeiro!$F$18</f>
        <v>98</v>
      </c>
      <c r="P31" s="11">
        <f>[27]Janeiro!$F$19</f>
        <v>97</v>
      </c>
      <c r="Q31" s="11">
        <f>[27]Janeiro!$F$20</f>
        <v>92</v>
      </c>
      <c r="R31" s="11">
        <f>[27]Janeiro!$F$21</f>
        <v>97</v>
      </c>
      <c r="S31" s="11">
        <f>[27]Janeiro!$F$22</f>
        <v>94</v>
      </c>
      <c r="T31" s="11">
        <f>[27]Janeiro!$F$23</f>
        <v>93</v>
      </c>
      <c r="U31" s="11">
        <f>[27]Janeiro!$F$24</f>
        <v>91</v>
      </c>
      <c r="V31" s="11">
        <f>[27]Janeiro!$F$25</f>
        <v>87</v>
      </c>
      <c r="W31" s="11">
        <f>[27]Janeiro!$F$26</f>
        <v>98</v>
      </c>
      <c r="X31" s="11">
        <f>[27]Janeiro!$F$27</f>
        <v>98</v>
      </c>
      <c r="Y31" s="11">
        <f>[27]Janeiro!$F$28</f>
        <v>97</v>
      </c>
      <c r="Z31" s="11">
        <f>[27]Janeiro!$F$29</f>
        <v>88</v>
      </c>
      <c r="AA31" s="11">
        <f>[27]Janeiro!$F$30</f>
        <v>89</v>
      </c>
      <c r="AB31" s="11">
        <f>[27]Janeiro!$F$31</f>
        <v>85</v>
      </c>
      <c r="AC31" s="11">
        <f>[27]Janeiro!$F$32</f>
        <v>84</v>
      </c>
      <c r="AD31" s="11">
        <f>[27]Janeiro!$F$33</f>
        <v>95</v>
      </c>
      <c r="AE31" s="11">
        <f>[27]Janeiro!$F$34</f>
        <v>99</v>
      </c>
      <c r="AF31" s="11">
        <f>[27]Janeiro!$F$35</f>
        <v>98</v>
      </c>
      <c r="AG31" s="15">
        <f t="shared" ref="AG31" si="15">MAX(B31:AF31)</f>
        <v>99</v>
      </c>
      <c r="AH31" s="94">
        <f t="shared" ref="AH31" si="16">AVERAGE(B31:AF31)</f>
        <v>94.483870967741936</v>
      </c>
      <c r="AI31" s="12" t="s">
        <v>46</v>
      </c>
    </row>
    <row r="32" spans="1:37" x14ac:dyDescent="0.2">
      <c r="A32" s="58" t="s">
        <v>11</v>
      </c>
      <c r="B32" s="11" t="str">
        <f>[28]Janeiro!$F$5</f>
        <v>*</v>
      </c>
      <c r="C32" s="11" t="str">
        <f>[28]Janeiro!$F$6</f>
        <v>*</v>
      </c>
      <c r="D32" s="11" t="str">
        <f>[28]Janeiro!$F$7</f>
        <v>*</v>
      </c>
      <c r="E32" s="11" t="str">
        <f>[28]Janeiro!$F$8</f>
        <v>*</v>
      </c>
      <c r="F32" s="11" t="str">
        <f>[28]Janeiro!$F$9</f>
        <v>*</v>
      </c>
      <c r="G32" s="11" t="str">
        <f>[28]Janeiro!$F$10</f>
        <v>*</v>
      </c>
      <c r="H32" s="11" t="str">
        <f>[28]Janeiro!$F$11</f>
        <v>*</v>
      </c>
      <c r="I32" s="11" t="str">
        <f>[28]Janeiro!$F$12</f>
        <v>*</v>
      </c>
      <c r="J32" s="11" t="str">
        <f>[28]Janeiro!$F$13</f>
        <v>*</v>
      </c>
      <c r="K32" s="11" t="str">
        <f>[28]Janeiro!$F$14</f>
        <v>*</v>
      </c>
      <c r="L32" s="11" t="str">
        <f>[28]Janeiro!$F$15</f>
        <v>*</v>
      </c>
      <c r="M32" s="11" t="str">
        <f>[28]Janeiro!$F$16</f>
        <v>*</v>
      </c>
      <c r="N32" s="11" t="str">
        <f>[28]Janeiro!$F$17</f>
        <v>*</v>
      </c>
      <c r="O32" s="11" t="str">
        <f>[28]Janeiro!$F$18</f>
        <v>*</v>
      </c>
      <c r="P32" s="11" t="str">
        <f>[28]Janeiro!$F$19</f>
        <v>*</v>
      </c>
      <c r="Q32" s="11" t="str">
        <f>[28]Janeiro!$F$20</f>
        <v>*</v>
      </c>
      <c r="R32" s="11" t="str">
        <f>[28]Janeiro!$F$21</f>
        <v>*</v>
      </c>
      <c r="S32" s="11" t="str">
        <f>[28]Janeiro!$F$22</f>
        <v>*</v>
      </c>
      <c r="T32" s="11" t="str">
        <f>[28]Janeiro!$F$23</f>
        <v>*</v>
      </c>
      <c r="U32" s="11" t="str">
        <f>[28]Janeiro!$F$24</f>
        <v>*</v>
      </c>
      <c r="V32" s="11" t="str">
        <f>[28]Janeiro!$F$25</f>
        <v>*</v>
      </c>
      <c r="W32" s="11" t="str">
        <f>[28]Janeiro!$F$26</f>
        <v>*</v>
      </c>
      <c r="X32" s="11" t="str">
        <f>[28]Janeiro!$F$27</f>
        <v>*</v>
      </c>
      <c r="Y32" s="11" t="str">
        <f>[28]Janeiro!$F$28</f>
        <v>*</v>
      </c>
      <c r="Z32" s="11" t="str">
        <f>[28]Janeiro!$F$29</f>
        <v>*</v>
      </c>
      <c r="AA32" s="11" t="str">
        <f>[28]Janeiro!$F$30</f>
        <v>*</v>
      </c>
      <c r="AB32" s="11" t="str">
        <f>[28]Janeiro!$F$31</f>
        <v>*</v>
      </c>
      <c r="AC32" s="11" t="str">
        <f>[28]Janeiro!$F$32</f>
        <v>*</v>
      </c>
      <c r="AD32" s="11" t="str">
        <f>[28]Janeiro!$F$33</f>
        <v>*</v>
      </c>
      <c r="AE32" s="11" t="str">
        <f>[28]Janeiro!$F$34</f>
        <v>*</v>
      </c>
      <c r="AF32" s="11" t="str">
        <f>[28]Janeiro!$F$35</f>
        <v>*</v>
      </c>
      <c r="AG32" s="15" t="s">
        <v>225</v>
      </c>
      <c r="AH32" s="94" t="s">
        <v>225</v>
      </c>
      <c r="AJ32" t="s">
        <v>46</v>
      </c>
      <c r="AK32" t="s">
        <v>46</v>
      </c>
    </row>
    <row r="33" spans="1:36" s="5" customFormat="1" x14ac:dyDescent="0.2">
      <c r="A33" s="58" t="s">
        <v>12</v>
      </c>
      <c r="B33" s="11">
        <f>[29]Janeiro!$F$5</f>
        <v>95</v>
      </c>
      <c r="C33" s="11">
        <f>[29]Janeiro!$F$6</f>
        <v>93</v>
      </c>
      <c r="D33" s="11">
        <f>[29]Janeiro!$F$7</f>
        <v>92</v>
      </c>
      <c r="E33" s="11">
        <f>[29]Janeiro!$F$8</f>
        <v>89</v>
      </c>
      <c r="F33" s="11">
        <f>[29]Janeiro!$F$9</f>
        <v>93</v>
      </c>
      <c r="G33" s="11">
        <f>[29]Janeiro!$F$10</f>
        <v>91</v>
      </c>
      <c r="H33" s="11">
        <f>[29]Janeiro!$F$11</f>
        <v>93</v>
      </c>
      <c r="I33" s="11">
        <f>[29]Janeiro!$F$12</f>
        <v>94</v>
      </c>
      <c r="J33" s="11">
        <f>[29]Janeiro!$F$13</f>
        <v>94</v>
      </c>
      <c r="K33" s="11">
        <f>[29]Janeiro!$F$14</f>
        <v>89</v>
      </c>
      <c r="L33" s="11">
        <f>[29]Janeiro!$F$15</f>
        <v>92</v>
      </c>
      <c r="M33" s="11">
        <f>[29]Janeiro!$F$16</f>
        <v>90</v>
      </c>
      <c r="N33" s="11">
        <f>[29]Janeiro!$F$17</f>
        <v>95</v>
      </c>
      <c r="O33" s="11">
        <f>[29]Janeiro!$F$18</f>
        <v>92</v>
      </c>
      <c r="P33" s="11">
        <f>[29]Janeiro!$F$19</f>
        <v>93</v>
      </c>
      <c r="Q33" s="11">
        <f>[29]Janeiro!$F$20</f>
        <v>93</v>
      </c>
      <c r="R33" s="11">
        <f>[29]Janeiro!$F$21</f>
        <v>87</v>
      </c>
      <c r="S33" s="11">
        <f>[29]Janeiro!$F$22</f>
        <v>92</v>
      </c>
      <c r="T33" s="11">
        <f>[29]Janeiro!$F$23</f>
        <v>92</v>
      </c>
      <c r="U33" s="11">
        <f>[29]Janeiro!$F$24</f>
        <v>86</v>
      </c>
      <c r="V33" s="11">
        <f>[29]Janeiro!$F$25</f>
        <v>90</v>
      </c>
      <c r="W33" s="11" t="str">
        <f>[29]Janeiro!$F$26</f>
        <v>*</v>
      </c>
      <c r="X33" s="11" t="str">
        <f>[29]Janeiro!$F$27</f>
        <v>*</v>
      </c>
      <c r="Y33" s="11" t="str">
        <f>[29]Janeiro!$F$28</f>
        <v>*</v>
      </c>
      <c r="Z33" s="11" t="str">
        <f>[29]Janeiro!$F$29</f>
        <v>*</v>
      </c>
      <c r="AA33" s="11">
        <f>[29]Janeiro!$F$30</f>
        <v>70</v>
      </c>
      <c r="AB33" s="11">
        <f>[29]Janeiro!$F$31</f>
        <v>91</v>
      </c>
      <c r="AC33" s="11">
        <f>[29]Janeiro!$F$32</f>
        <v>93</v>
      </c>
      <c r="AD33" s="11">
        <f>[29]Janeiro!$F$33</f>
        <v>93</v>
      </c>
      <c r="AE33" s="11">
        <f>[29]Janeiro!$F$34</f>
        <v>94</v>
      </c>
      <c r="AF33" s="11">
        <f>[29]Janeiro!$F$35</f>
        <v>93</v>
      </c>
      <c r="AG33" s="15">
        <f t="shared" ref="AG33:AG34" si="17">MAX(B33:AF33)</f>
        <v>95</v>
      </c>
      <c r="AH33" s="94">
        <f t="shared" ref="AH33:AH34" si="18">AVERAGE(B33:AF33)</f>
        <v>91.074074074074076</v>
      </c>
    </row>
    <row r="34" spans="1:36" x14ac:dyDescent="0.2">
      <c r="A34" s="58" t="s">
        <v>13</v>
      </c>
      <c r="B34" s="11">
        <f>[30]Janeiro!$F$5</f>
        <v>96</v>
      </c>
      <c r="C34" s="11">
        <f>[30]Janeiro!$F$6</f>
        <v>94</v>
      </c>
      <c r="D34" s="11">
        <f>[30]Janeiro!$F$7</f>
        <v>95</v>
      </c>
      <c r="E34" s="11">
        <f>[30]Janeiro!$F$8</f>
        <v>89</v>
      </c>
      <c r="F34" s="11">
        <f>[30]Janeiro!$F$9</f>
        <v>93</v>
      </c>
      <c r="G34" s="11">
        <f>[30]Janeiro!$F$10</f>
        <v>87</v>
      </c>
      <c r="H34" s="11">
        <f>[30]Janeiro!$F$11</f>
        <v>94</v>
      </c>
      <c r="I34" s="11">
        <f>[30]Janeiro!$F$12</f>
        <v>95</v>
      </c>
      <c r="J34" s="11">
        <f>[30]Janeiro!$F$13</f>
        <v>92</v>
      </c>
      <c r="K34" s="11">
        <f>[30]Janeiro!$F$14</f>
        <v>87</v>
      </c>
      <c r="L34" s="11">
        <f>[30]Janeiro!$F$15</f>
        <v>90</v>
      </c>
      <c r="M34" s="11">
        <f>[30]Janeiro!$F$16</f>
        <v>90</v>
      </c>
      <c r="N34" s="11">
        <f>[30]Janeiro!$F$17</f>
        <v>93</v>
      </c>
      <c r="O34" s="11">
        <f>[30]Janeiro!$F$18</f>
        <v>91</v>
      </c>
      <c r="P34" s="11">
        <f>[30]Janeiro!$F$19</f>
        <v>93</v>
      </c>
      <c r="Q34" s="11">
        <f>[30]Janeiro!$F$20</f>
        <v>94</v>
      </c>
      <c r="R34" s="11">
        <f>[30]Janeiro!$F$21</f>
        <v>87</v>
      </c>
      <c r="S34" s="11">
        <f>[30]Janeiro!$F$22</f>
        <v>94</v>
      </c>
      <c r="T34" s="11">
        <f>[30]Janeiro!$F$23</f>
        <v>95</v>
      </c>
      <c r="U34" s="11">
        <f>[30]Janeiro!$F$24</f>
        <v>94</v>
      </c>
      <c r="V34" s="11">
        <f>[30]Janeiro!$F$25</f>
        <v>91</v>
      </c>
      <c r="W34" s="11">
        <f>[30]Janeiro!$F$26</f>
        <v>93</v>
      </c>
      <c r="X34" s="11">
        <f>[30]Janeiro!$F$27</f>
        <v>92</v>
      </c>
      <c r="Y34" s="11">
        <f>[30]Janeiro!$F$28</f>
        <v>91</v>
      </c>
      <c r="Z34" s="11">
        <f>[30]Janeiro!$F$29</f>
        <v>93</v>
      </c>
      <c r="AA34" s="11">
        <f>[30]Janeiro!$F$30</f>
        <v>94</v>
      </c>
      <c r="AB34" s="11">
        <f>[30]Janeiro!$F$31</f>
        <v>91</v>
      </c>
      <c r="AC34" s="11">
        <f>[30]Janeiro!$F$32</f>
        <v>89</v>
      </c>
      <c r="AD34" s="11">
        <f>[30]Janeiro!$F$33</f>
        <v>89</v>
      </c>
      <c r="AE34" s="11">
        <f>[30]Janeiro!$F$34</f>
        <v>95</v>
      </c>
      <c r="AF34" s="11">
        <f>[30]Janeiro!$F$35</f>
        <v>95</v>
      </c>
      <c r="AG34" s="15">
        <f t="shared" si="17"/>
        <v>96</v>
      </c>
      <c r="AH34" s="94">
        <f t="shared" si="18"/>
        <v>92.129032258064512</v>
      </c>
      <c r="AJ34" s="12" t="s">
        <v>46</v>
      </c>
    </row>
    <row r="35" spans="1:36" x14ac:dyDescent="0.2">
      <c r="A35" s="58" t="s">
        <v>172</v>
      </c>
      <c r="B35" s="11">
        <f>[31]Janeiro!$F$5</f>
        <v>83</v>
      </c>
      <c r="C35" s="11">
        <f>[31]Janeiro!$F$6</f>
        <v>83</v>
      </c>
      <c r="D35" s="11">
        <f>[31]Janeiro!$F$7</f>
        <v>80</v>
      </c>
      <c r="E35" s="11">
        <f>[31]Janeiro!$F$8</f>
        <v>82</v>
      </c>
      <c r="F35" s="11">
        <f>[31]Janeiro!$F$9</f>
        <v>85</v>
      </c>
      <c r="G35" s="11">
        <f>[31]Janeiro!$F$10</f>
        <v>80</v>
      </c>
      <c r="H35" s="11">
        <f>[31]Janeiro!$F$11</f>
        <v>85</v>
      </c>
      <c r="I35" s="11">
        <f>[31]Janeiro!$F$12</f>
        <v>89</v>
      </c>
      <c r="J35" s="11">
        <f>[31]Janeiro!$F$13</f>
        <v>86</v>
      </c>
      <c r="K35" s="11">
        <f>[31]Janeiro!$F$14</f>
        <v>85</v>
      </c>
      <c r="L35" s="11">
        <f>[31]Janeiro!$F$15</f>
        <v>83</v>
      </c>
      <c r="M35" s="11">
        <f>[31]Janeiro!$F$16</f>
        <v>86</v>
      </c>
      <c r="N35" s="11">
        <f>[31]Janeiro!$F$17</f>
        <v>86</v>
      </c>
      <c r="O35" s="11">
        <f>[31]Janeiro!$F$18</f>
        <v>88</v>
      </c>
      <c r="P35" s="11">
        <f>[31]Janeiro!$F$19</f>
        <v>86</v>
      </c>
      <c r="Q35" s="11">
        <f>[31]Janeiro!$F$20</f>
        <v>86</v>
      </c>
      <c r="R35" s="11">
        <f>[31]Janeiro!$F$21</f>
        <v>82</v>
      </c>
      <c r="S35" s="11">
        <f>[31]Janeiro!$F$22</f>
        <v>84</v>
      </c>
      <c r="T35" s="11">
        <f>[31]Janeiro!$F$23</f>
        <v>82</v>
      </c>
      <c r="U35" s="11">
        <f>[31]Janeiro!$F$24</f>
        <v>82</v>
      </c>
      <c r="V35" s="11">
        <f>[31]Janeiro!$F$25</f>
        <v>77</v>
      </c>
      <c r="W35" s="11">
        <f>[31]Janeiro!$F$26</f>
        <v>83</v>
      </c>
      <c r="X35" s="11">
        <f>[31]Janeiro!$F$27</f>
        <v>87</v>
      </c>
      <c r="Y35" s="11">
        <f>[31]Janeiro!$F$28</f>
        <v>87</v>
      </c>
      <c r="Z35" s="11">
        <f>[31]Janeiro!$F$29</f>
        <v>87</v>
      </c>
      <c r="AA35" s="11">
        <f>[31]Janeiro!$F$30</f>
        <v>83</v>
      </c>
      <c r="AB35" s="11">
        <f>[31]Janeiro!$F$31</f>
        <v>77</v>
      </c>
      <c r="AC35" s="11">
        <f>[31]Janeiro!$F$32</f>
        <v>85</v>
      </c>
      <c r="AD35" s="11">
        <f>[31]Janeiro!$F$33</f>
        <v>80</v>
      </c>
      <c r="AE35" s="11">
        <f>[31]Janeiro!$F$34</f>
        <v>86</v>
      </c>
      <c r="AF35" s="11">
        <f>[31]Janeiro!$F$35</f>
        <v>88</v>
      </c>
      <c r="AG35" s="15">
        <f t="shared" ref="AG35" si="19">MAX(B35:AF35)</f>
        <v>89</v>
      </c>
      <c r="AH35" s="94">
        <f t="shared" ref="AH35" si="20">AVERAGE(B35:AF35)</f>
        <v>83.967741935483872</v>
      </c>
      <c r="AJ35" t="s">
        <v>46</v>
      </c>
    </row>
    <row r="36" spans="1:36" x14ac:dyDescent="0.2">
      <c r="A36" s="58" t="s">
        <v>143</v>
      </c>
      <c r="B36" s="11" t="str">
        <f>[32]Janeiro!$F$5</f>
        <v>*</v>
      </c>
      <c r="C36" s="11" t="str">
        <f>[32]Janeiro!$F$6</f>
        <v>*</v>
      </c>
      <c r="D36" s="11" t="str">
        <f>[32]Janeiro!$F$7</f>
        <v>*</v>
      </c>
      <c r="E36" s="11" t="str">
        <f>[32]Janeiro!$F$8</f>
        <v>*</v>
      </c>
      <c r="F36" s="11" t="str">
        <f>[32]Janeiro!$F$9</f>
        <v>*</v>
      </c>
      <c r="G36" s="11" t="str">
        <f>[32]Janeiro!$F$10</f>
        <v>*</v>
      </c>
      <c r="H36" s="11" t="str">
        <f>[32]Janeiro!$F$11</f>
        <v>*</v>
      </c>
      <c r="I36" s="11" t="str">
        <f>[32]Janeiro!$F$12</f>
        <v>*</v>
      </c>
      <c r="J36" s="11" t="str">
        <f>[32]Janeiro!$F$13</f>
        <v>*</v>
      </c>
      <c r="K36" s="11" t="str">
        <f>[32]Janeiro!$F$14</f>
        <v>*</v>
      </c>
      <c r="L36" s="11" t="str">
        <f>[32]Janeiro!$F$15</f>
        <v>*</v>
      </c>
      <c r="M36" s="11" t="str">
        <f>[32]Janeiro!$F$16</f>
        <v>*</v>
      </c>
      <c r="N36" s="11" t="str">
        <f>[32]Janeiro!$F$17</f>
        <v>*</v>
      </c>
      <c r="O36" s="11" t="str">
        <f>[32]Janeiro!$F$18</f>
        <v>*</v>
      </c>
      <c r="P36" s="11" t="str">
        <f>[32]Janeiro!$F$19</f>
        <v>*</v>
      </c>
      <c r="Q36" s="11" t="str">
        <f>[32]Janeiro!$F$20</f>
        <v>*</v>
      </c>
      <c r="R36" s="11" t="str">
        <f>[32]Janeiro!$F$21</f>
        <v>*</v>
      </c>
      <c r="S36" s="11" t="str">
        <f>[32]Janeiro!$F$22</f>
        <v>*</v>
      </c>
      <c r="T36" s="11" t="str">
        <f>[32]Janeiro!$F$23</f>
        <v>*</v>
      </c>
      <c r="U36" s="11" t="str">
        <f>[32]Janeiro!$F$24</f>
        <v>*</v>
      </c>
      <c r="V36" s="11" t="str">
        <f>[32]Janeiro!$F$25</f>
        <v>*</v>
      </c>
      <c r="W36" s="11" t="str">
        <f>[32]Janeiro!$F$26</f>
        <v>*</v>
      </c>
      <c r="X36" s="11" t="str">
        <f>[32]Janeiro!$F$27</f>
        <v>*</v>
      </c>
      <c r="Y36" s="11" t="str">
        <f>[32]Janeiro!$F$28</f>
        <v>*</v>
      </c>
      <c r="Z36" s="11" t="str">
        <f>[32]Janeiro!$F$29</f>
        <v>*</v>
      </c>
      <c r="AA36" s="11" t="str">
        <f>[32]Janeiro!$F$30</f>
        <v>*</v>
      </c>
      <c r="AB36" s="11" t="str">
        <f>[32]Janeiro!$F$31</f>
        <v>*</v>
      </c>
      <c r="AC36" s="11" t="str">
        <f>[32]Janeiro!$F$32</f>
        <v>*</v>
      </c>
      <c r="AD36" s="11" t="str">
        <f>[32]Janeiro!$F$33</f>
        <v>*</v>
      </c>
      <c r="AE36" s="11" t="str">
        <f>[32]Janeiro!$F$34</f>
        <v>*</v>
      </c>
      <c r="AF36" s="11" t="str">
        <f>[32]Janeiro!$F$35</f>
        <v>*</v>
      </c>
      <c r="AG36" s="15" t="s">
        <v>225</v>
      </c>
      <c r="AH36" s="94" t="s">
        <v>225</v>
      </c>
    </row>
    <row r="37" spans="1:36" x14ac:dyDescent="0.2">
      <c r="A37" s="58" t="s">
        <v>14</v>
      </c>
      <c r="B37" s="11">
        <f>[33]Janeiro!$F$5</f>
        <v>89</v>
      </c>
      <c r="C37" s="11">
        <f>[33]Janeiro!$F$6</f>
        <v>92</v>
      </c>
      <c r="D37" s="11">
        <f>[33]Janeiro!$F$7</f>
        <v>90</v>
      </c>
      <c r="E37" s="11">
        <f>[33]Janeiro!$F$8</f>
        <v>92</v>
      </c>
      <c r="F37" s="11">
        <f>[33]Janeiro!$F$9</f>
        <v>91</v>
      </c>
      <c r="G37" s="11">
        <f>[33]Janeiro!$F$10</f>
        <v>90</v>
      </c>
      <c r="H37" s="11">
        <f>[33]Janeiro!$F$11</f>
        <v>92</v>
      </c>
      <c r="I37" s="11">
        <f>[33]Janeiro!$F$12</f>
        <v>92</v>
      </c>
      <c r="J37" s="11">
        <f>[33]Janeiro!$F$13</f>
        <v>91</v>
      </c>
      <c r="K37" s="11">
        <f>[33]Janeiro!$F$14</f>
        <v>92</v>
      </c>
      <c r="L37" s="11">
        <f>[33]Janeiro!$F$15</f>
        <v>85</v>
      </c>
      <c r="M37" s="11">
        <f>[33]Janeiro!$F$16</f>
        <v>76</v>
      </c>
      <c r="N37" s="11">
        <f>[33]Janeiro!$F$17</f>
        <v>93</v>
      </c>
      <c r="O37" s="11">
        <f>[33]Janeiro!$F$18</f>
        <v>81</v>
      </c>
      <c r="P37" s="11">
        <f>[33]Janeiro!$F$19</f>
        <v>91</v>
      </c>
      <c r="Q37" s="11">
        <f>[33]Janeiro!$F$20</f>
        <v>88</v>
      </c>
      <c r="R37" s="11">
        <f>[33]Janeiro!$F$21</f>
        <v>94</v>
      </c>
      <c r="S37" s="11">
        <f>[33]Janeiro!$F$22</f>
        <v>94</v>
      </c>
      <c r="T37" s="11">
        <f>[33]Janeiro!$F$23</f>
        <v>89</v>
      </c>
      <c r="U37" s="11">
        <f>[33]Janeiro!$F$24</f>
        <v>91</v>
      </c>
      <c r="V37" s="11">
        <f>[33]Janeiro!$F$25</f>
        <v>85</v>
      </c>
      <c r="W37" s="11">
        <f>[33]Janeiro!$F$26</f>
        <v>91</v>
      </c>
      <c r="X37" s="11">
        <f>[33]Janeiro!$F$27</f>
        <v>90</v>
      </c>
      <c r="Y37" s="11">
        <f>[33]Janeiro!$F$28</f>
        <v>89</v>
      </c>
      <c r="Z37" s="11">
        <f>[33]Janeiro!$F$29</f>
        <v>89</v>
      </c>
      <c r="AA37" s="11">
        <f>[33]Janeiro!$F$30</f>
        <v>92</v>
      </c>
      <c r="AB37" s="11">
        <f>[33]Janeiro!$F$31</f>
        <v>91</v>
      </c>
      <c r="AC37" s="11">
        <f>[33]Janeiro!$F$32</f>
        <v>89</v>
      </c>
      <c r="AD37" s="11">
        <f>[33]Janeiro!$F$33</f>
        <v>92</v>
      </c>
      <c r="AE37" s="11">
        <f>[33]Janeiro!$F$34</f>
        <v>91</v>
      </c>
      <c r="AF37" s="11">
        <f>[33]Janeiro!$F$35</f>
        <v>94</v>
      </c>
      <c r="AG37" s="15">
        <f t="shared" ref="AG37" si="21">MAX(B37:AF37)</f>
        <v>94</v>
      </c>
      <c r="AH37" s="94">
        <f t="shared" ref="AH37" si="22">AVERAGE(B37:AF37)</f>
        <v>89.870967741935488</v>
      </c>
    </row>
    <row r="38" spans="1:36" x14ac:dyDescent="0.2">
      <c r="A38" s="58" t="s">
        <v>173</v>
      </c>
      <c r="B38" s="11">
        <f>[34]Janeiro!$F$5</f>
        <v>93</v>
      </c>
      <c r="C38" s="11">
        <f>[34]Janeiro!$F$6</f>
        <v>89</v>
      </c>
      <c r="D38" s="11">
        <f>[34]Janeiro!$F$7</f>
        <v>92</v>
      </c>
      <c r="E38" s="11">
        <f>[34]Janeiro!$F$8</f>
        <v>91</v>
      </c>
      <c r="F38" s="11">
        <f>[34]Janeiro!$F$9</f>
        <v>88</v>
      </c>
      <c r="G38" s="11">
        <f>[34]Janeiro!$F$10</f>
        <v>91</v>
      </c>
      <c r="H38" s="11">
        <f>[34]Janeiro!$F$11</f>
        <v>93</v>
      </c>
      <c r="I38" s="11">
        <f>[34]Janeiro!$F$12</f>
        <v>91</v>
      </c>
      <c r="J38" s="11">
        <f>[34]Janeiro!$F$13</f>
        <v>93</v>
      </c>
      <c r="K38" s="11">
        <f>[34]Janeiro!$F$14</f>
        <v>92</v>
      </c>
      <c r="L38" s="11">
        <f>[34]Janeiro!$F$15</f>
        <v>92</v>
      </c>
      <c r="M38" s="11">
        <f>[34]Janeiro!$F$16</f>
        <v>95</v>
      </c>
      <c r="N38" s="11">
        <f>[34]Janeiro!$F$17</f>
        <v>93</v>
      </c>
      <c r="O38" s="11">
        <f>[34]Janeiro!$F$18</f>
        <v>92</v>
      </c>
      <c r="P38" s="11">
        <f>[34]Janeiro!$F$19</f>
        <v>91</v>
      </c>
      <c r="Q38" s="11">
        <f>[34]Janeiro!$F$20</f>
        <v>92</v>
      </c>
      <c r="R38" s="11">
        <f>[34]Janeiro!$F$21</f>
        <v>91</v>
      </c>
      <c r="S38" s="11">
        <f>[34]Janeiro!$F$22</f>
        <v>90</v>
      </c>
      <c r="T38" s="11">
        <f>[34]Janeiro!$F$23</f>
        <v>91</v>
      </c>
      <c r="U38" s="11">
        <f>[34]Janeiro!$F$24</f>
        <v>90</v>
      </c>
      <c r="V38" s="11">
        <f>[34]Janeiro!$F$25</f>
        <v>94</v>
      </c>
      <c r="W38" s="11">
        <f>[34]Janeiro!$F$26</f>
        <v>93</v>
      </c>
      <c r="X38" s="11">
        <f>[34]Janeiro!$F$27</f>
        <v>95</v>
      </c>
      <c r="Y38" s="11">
        <f>[34]Janeiro!$F$28</f>
        <v>90</v>
      </c>
      <c r="Z38" s="11">
        <f>[34]Janeiro!$F$29</f>
        <v>93</v>
      </c>
      <c r="AA38" s="11">
        <f>[34]Janeiro!$F$30</f>
        <v>93</v>
      </c>
      <c r="AB38" s="11">
        <f>[34]Janeiro!$F$31</f>
        <v>92</v>
      </c>
      <c r="AC38" s="11">
        <f>[34]Janeiro!$F$32</f>
        <v>92</v>
      </c>
      <c r="AD38" s="11">
        <f>[34]Janeiro!$F$33</f>
        <v>92</v>
      </c>
      <c r="AE38" s="11">
        <f>[34]Janeiro!$F$34</f>
        <v>92</v>
      </c>
      <c r="AF38" s="11">
        <f>[34]Janeiro!$F$35</f>
        <v>93</v>
      </c>
      <c r="AG38" s="15">
        <f t="shared" ref="AG38" si="23">MAX(B38:AF38)</f>
        <v>95</v>
      </c>
      <c r="AH38" s="94">
        <f t="shared" ref="AH38" si="24">AVERAGE(B38:AF38)</f>
        <v>91.903225806451616</v>
      </c>
    </row>
    <row r="39" spans="1:36" x14ac:dyDescent="0.2">
      <c r="A39" s="58" t="s">
        <v>15</v>
      </c>
      <c r="B39" s="11">
        <f>[35]Janeiro!$F$5</f>
        <v>88</v>
      </c>
      <c r="C39" s="11">
        <f>[35]Janeiro!$F$6</f>
        <v>85</v>
      </c>
      <c r="D39" s="11">
        <f>[35]Janeiro!$F$7</f>
        <v>92</v>
      </c>
      <c r="E39" s="11">
        <f>[35]Janeiro!$F$8</f>
        <v>94</v>
      </c>
      <c r="F39" s="11">
        <f>[35]Janeiro!$F$9</f>
        <v>94</v>
      </c>
      <c r="G39" s="11">
        <f>[35]Janeiro!$F$10</f>
        <v>92</v>
      </c>
      <c r="H39" s="11">
        <f>[35]Janeiro!$F$11</f>
        <v>96</v>
      </c>
      <c r="I39" s="11">
        <f>[35]Janeiro!$F$12</f>
        <v>95</v>
      </c>
      <c r="J39" s="11">
        <f>[35]Janeiro!$F$13</f>
        <v>91</v>
      </c>
      <c r="K39" s="11">
        <f>[35]Janeiro!$F$14</f>
        <v>91</v>
      </c>
      <c r="L39" s="11">
        <f>[35]Janeiro!$F$15</f>
        <v>88</v>
      </c>
      <c r="M39" s="11">
        <f>[35]Janeiro!$F$16</f>
        <v>94</v>
      </c>
      <c r="N39" s="11">
        <f>[35]Janeiro!$F$17</f>
        <v>95</v>
      </c>
      <c r="O39" s="11">
        <f>[35]Janeiro!$F$18</f>
        <v>96</v>
      </c>
      <c r="P39" s="11">
        <f>[35]Janeiro!$F$19</f>
        <v>95</v>
      </c>
      <c r="Q39" s="11">
        <f>[35]Janeiro!$F$20</f>
        <v>81</v>
      </c>
      <c r="R39" s="11">
        <f>[35]Janeiro!$F$21</f>
        <v>92</v>
      </c>
      <c r="S39" s="11">
        <f>[35]Janeiro!$F$22</f>
        <v>94</v>
      </c>
      <c r="T39" s="11">
        <f>[35]Janeiro!$F$23</f>
        <v>92</v>
      </c>
      <c r="U39" s="11">
        <f>[35]Janeiro!$F$24</f>
        <v>89</v>
      </c>
      <c r="V39" s="11">
        <f>[35]Janeiro!$F$25</f>
        <v>86</v>
      </c>
      <c r="W39" s="11">
        <f>[35]Janeiro!$F$26</f>
        <v>96</v>
      </c>
      <c r="X39" s="11">
        <f>[35]Janeiro!$F$27</f>
        <v>95</v>
      </c>
      <c r="Y39" s="11">
        <f>[35]Janeiro!$F$28</f>
        <v>96</v>
      </c>
      <c r="Z39" s="11">
        <f>[35]Janeiro!$F$29</f>
        <v>86</v>
      </c>
      <c r="AA39" s="11">
        <f>[35]Janeiro!$F$30</f>
        <v>80</v>
      </c>
      <c r="AB39" s="11">
        <f>[35]Janeiro!$F$31</f>
        <v>87</v>
      </c>
      <c r="AC39" s="11">
        <f>[35]Janeiro!$F$32</f>
        <v>84</v>
      </c>
      <c r="AD39" s="11">
        <f>[35]Janeiro!$F$33</f>
        <v>93</v>
      </c>
      <c r="AE39" s="11">
        <f>[35]Janeiro!$F$34</f>
        <v>96</v>
      </c>
      <c r="AF39" s="11">
        <f>[35]Janeiro!$F$35</f>
        <v>95</v>
      </c>
      <c r="AG39" s="15">
        <f t="shared" ref="AG39:AG41" si="25">MAX(B39:AF39)</f>
        <v>96</v>
      </c>
      <c r="AH39" s="94">
        <f t="shared" ref="AH39:AH41" si="26">AVERAGE(B39:AF39)</f>
        <v>91.225806451612897</v>
      </c>
      <c r="AI39" s="12" t="s">
        <v>46</v>
      </c>
      <c r="AJ39" s="12" t="s">
        <v>46</v>
      </c>
    </row>
    <row r="40" spans="1:36" x14ac:dyDescent="0.2">
      <c r="A40" s="58" t="s">
        <v>16</v>
      </c>
      <c r="B40" s="11" t="str">
        <f>[36]Janeiro!$F$5</f>
        <v>*</v>
      </c>
      <c r="C40" s="11" t="str">
        <f>[36]Janeiro!$F$6</f>
        <v>*</v>
      </c>
      <c r="D40" s="11">
        <f>[36]Janeiro!$F$7</f>
        <v>73</v>
      </c>
      <c r="E40" s="11">
        <f>[36]Janeiro!$F$8</f>
        <v>84</v>
      </c>
      <c r="F40" s="11">
        <f>[36]Janeiro!$F$9</f>
        <v>90</v>
      </c>
      <c r="G40" s="11">
        <f>[36]Janeiro!$F$10</f>
        <v>73</v>
      </c>
      <c r="H40" s="11">
        <f>[36]Janeiro!$F$11</f>
        <v>95</v>
      </c>
      <c r="I40" s="11" t="str">
        <f>[36]Janeiro!$F$12</f>
        <v>*</v>
      </c>
      <c r="J40" s="11" t="str">
        <f>[36]Janeiro!$F$13</f>
        <v>*</v>
      </c>
      <c r="K40" s="11">
        <f>[36]Janeiro!$F$14</f>
        <v>71</v>
      </c>
      <c r="L40" s="11">
        <f>[36]Janeiro!$F$15</f>
        <v>75</v>
      </c>
      <c r="M40" s="11">
        <f>[36]Janeiro!$F$16</f>
        <v>88</v>
      </c>
      <c r="N40" s="11">
        <f>[36]Janeiro!$F$17</f>
        <v>91</v>
      </c>
      <c r="O40" s="11">
        <f>[36]Janeiro!$F$18</f>
        <v>89</v>
      </c>
      <c r="P40" s="11">
        <f>[36]Janeiro!$F$19</f>
        <v>79</v>
      </c>
      <c r="Q40" s="11">
        <f>[36]Janeiro!$F$20</f>
        <v>78</v>
      </c>
      <c r="R40" s="11">
        <f>[36]Janeiro!$F$21</f>
        <v>90</v>
      </c>
      <c r="S40" s="11">
        <f>[36]Janeiro!$F$22</f>
        <v>89</v>
      </c>
      <c r="T40" s="11" t="str">
        <f>[36]Janeiro!$F$23</f>
        <v>*</v>
      </c>
      <c r="U40" s="11" t="str">
        <f>[36]Janeiro!$F$24</f>
        <v>*</v>
      </c>
      <c r="V40" s="11" t="str">
        <f>[36]Janeiro!$F$25</f>
        <v>*</v>
      </c>
      <c r="W40" s="11">
        <f>[36]Janeiro!$F$26</f>
        <v>93</v>
      </c>
      <c r="X40" s="11">
        <f>[36]Janeiro!$F$27</f>
        <v>92</v>
      </c>
      <c r="Y40" s="11">
        <f>[36]Janeiro!$F$28</f>
        <v>91</v>
      </c>
      <c r="Z40" s="11">
        <f>[36]Janeiro!$F$29</f>
        <v>93</v>
      </c>
      <c r="AA40" s="11">
        <f>[36]Janeiro!$F$30</f>
        <v>92</v>
      </c>
      <c r="AB40" s="11">
        <f>[36]Janeiro!$F$31</f>
        <v>87</v>
      </c>
      <c r="AC40" s="11">
        <f>[36]Janeiro!$F$32</f>
        <v>82</v>
      </c>
      <c r="AD40" s="11">
        <f>[36]Janeiro!$F$33</f>
        <v>80</v>
      </c>
      <c r="AE40" s="11" t="str">
        <f>[36]Janeiro!$F$34</f>
        <v>*</v>
      </c>
      <c r="AF40" s="11" t="str">
        <f>[36]Janeiro!$F$35</f>
        <v>*</v>
      </c>
      <c r="AG40" s="15">
        <f t="shared" si="25"/>
        <v>95</v>
      </c>
      <c r="AH40" s="94">
        <f t="shared" si="26"/>
        <v>85.227272727272734</v>
      </c>
      <c r="AJ40" s="12" t="s">
        <v>46</v>
      </c>
    </row>
    <row r="41" spans="1:36" x14ac:dyDescent="0.2">
      <c r="A41" s="58" t="s">
        <v>174</v>
      </c>
      <c r="B41" s="11">
        <f>[37]Janeiro!$F$5</f>
        <v>95</v>
      </c>
      <c r="C41" s="11">
        <f>[37]Janeiro!$F$6</f>
        <v>98</v>
      </c>
      <c r="D41" s="11">
        <f>[37]Janeiro!$F$7</f>
        <v>96</v>
      </c>
      <c r="E41" s="11">
        <f>[37]Janeiro!$F$8</f>
        <v>99</v>
      </c>
      <c r="F41" s="11">
        <f>[37]Janeiro!$F$9</f>
        <v>98</v>
      </c>
      <c r="G41" s="11">
        <f>[37]Janeiro!$F$10</f>
        <v>90</v>
      </c>
      <c r="H41" s="11">
        <f>[37]Janeiro!$F$11</f>
        <v>98</v>
      </c>
      <c r="I41" s="11">
        <f>[37]Janeiro!$F$12</f>
        <v>98</v>
      </c>
      <c r="J41" s="11">
        <f>[37]Janeiro!$F$13</f>
        <v>95</v>
      </c>
      <c r="K41" s="11">
        <f>[37]Janeiro!$F$14</f>
        <v>94</v>
      </c>
      <c r="L41" s="11">
        <f>[37]Janeiro!$F$15</f>
        <v>97</v>
      </c>
      <c r="M41" s="11">
        <f>[37]Janeiro!$F$16</f>
        <v>98</v>
      </c>
      <c r="N41" s="11">
        <f>[37]Janeiro!$F$17</f>
        <v>98</v>
      </c>
      <c r="O41" s="11">
        <f>[37]Janeiro!$F$18</f>
        <v>98</v>
      </c>
      <c r="P41" s="11">
        <f>[37]Janeiro!$F$19</f>
        <v>96</v>
      </c>
      <c r="Q41" s="11">
        <f>[37]Janeiro!$F$20</f>
        <v>96</v>
      </c>
      <c r="R41" s="11">
        <f>[37]Janeiro!$F$21</f>
        <v>96</v>
      </c>
      <c r="S41" s="11">
        <f>[37]Janeiro!$F$22</f>
        <v>98</v>
      </c>
      <c r="T41" s="11">
        <f>[37]Janeiro!$F$23</f>
        <v>96</v>
      </c>
      <c r="U41" s="11">
        <f>[37]Janeiro!$F$24</f>
        <v>96</v>
      </c>
      <c r="V41" s="11">
        <f>[37]Janeiro!$F$25</f>
        <v>95</v>
      </c>
      <c r="W41" s="11">
        <f>[37]Janeiro!$F$26</f>
        <v>97</v>
      </c>
      <c r="X41" s="11">
        <f>[37]Janeiro!$F$27</f>
        <v>98</v>
      </c>
      <c r="Y41" s="11">
        <f>[37]Janeiro!$F$28</f>
        <v>98</v>
      </c>
      <c r="Z41" s="11">
        <f>[37]Janeiro!$F$29</f>
        <v>97</v>
      </c>
      <c r="AA41" s="11">
        <f>[37]Janeiro!$F$30</f>
        <v>97</v>
      </c>
      <c r="AB41" s="11">
        <f>[37]Janeiro!$F$31</f>
        <v>95</v>
      </c>
      <c r="AC41" s="11">
        <f>[37]Janeiro!$F$32</f>
        <v>95</v>
      </c>
      <c r="AD41" s="11">
        <f>[37]Janeiro!$F$33</f>
        <v>91</v>
      </c>
      <c r="AE41" s="11">
        <f>[37]Janeiro!$F$34</f>
        <v>93</v>
      </c>
      <c r="AF41" s="11">
        <f>[37]Janeiro!$F$35</f>
        <v>95</v>
      </c>
      <c r="AG41" s="15">
        <f t="shared" si="25"/>
        <v>99</v>
      </c>
      <c r="AH41" s="94">
        <f t="shared" si="26"/>
        <v>96.161290322580641</v>
      </c>
    </row>
    <row r="42" spans="1:36" x14ac:dyDescent="0.2">
      <c r="A42" s="58" t="s">
        <v>17</v>
      </c>
      <c r="B42" s="11">
        <f>[38]Janeiro!$F$5</f>
        <v>98</v>
      </c>
      <c r="C42" s="11">
        <f>[38]Janeiro!$F$6</f>
        <v>98</v>
      </c>
      <c r="D42" s="11">
        <f>[38]Janeiro!$F$7</f>
        <v>94</v>
      </c>
      <c r="E42" s="11">
        <f>[38]Janeiro!$F$8</f>
        <v>98</v>
      </c>
      <c r="F42" s="11">
        <f>[38]Janeiro!$F$9</f>
        <v>100</v>
      </c>
      <c r="G42" s="11">
        <f>[38]Janeiro!$F$10</f>
        <v>96</v>
      </c>
      <c r="H42" s="11">
        <f>[38]Janeiro!$F$11</f>
        <v>99</v>
      </c>
      <c r="I42" s="11">
        <f>[38]Janeiro!$F$12</f>
        <v>100</v>
      </c>
      <c r="J42" s="11">
        <f>[38]Janeiro!$F$13</f>
        <v>96</v>
      </c>
      <c r="K42" s="11">
        <f>[38]Janeiro!$F$14</f>
        <v>98</v>
      </c>
      <c r="L42" s="11">
        <f>[38]Janeiro!$F$15</f>
        <v>98</v>
      </c>
      <c r="M42" s="11">
        <f>[38]Janeiro!$F$16</f>
        <v>100</v>
      </c>
      <c r="N42" s="11">
        <f>[38]Janeiro!$F$17</f>
        <v>98</v>
      </c>
      <c r="O42" s="11">
        <f>[38]Janeiro!$F$18</f>
        <v>98</v>
      </c>
      <c r="P42" s="11">
        <f>[38]Janeiro!$F$19</f>
        <v>99</v>
      </c>
      <c r="Q42" s="11">
        <f>[38]Janeiro!$F$20</f>
        <v>99</v>
      </c>
      <c r="R42" s="11">
        <f>[38]Janeiro!$F$21</f>
        <v>99</v>
      </c>
      <c r="S42" s="11">
        <f>[38]Janeiro!$F$22</f>
        <v>94</v>
      </c>
      <c r="T42" s="11">
        <f>[38]Janeiro!$F$23</f>
        <v>95</v>
      </c>
      <c r="U42" s="11">
        <f>[38]Janeiro!$F$24</f>
        <v>99</v>
      </c>
      <c r="V42" s="11">
        <f>[38]Janeiro!$F$25</f>
        <v>97</v>
      </c>
      <c r="W42" s="11">
        <f>[38]Janeiro!$F$26</f>
        <v>99</v>
      </c>
      <c r="X42" s="11">
        <f>[38]Janeiro!$F$27</f>
        <v>99</v>
      </c>
      <c r="Y42" s="11">
        <f>[38]Janeiro!$F$28</f>
        <v>97</v>
      </c>
      <c r="Z42" s="11">
        <f>[38]Janeiro!$F$29</f>
        <v>100</v>
      </c>
      <c r="AA42" s="11">
        <f>[38]Janeiro!$F$30</f>
        <v>99</v>
      </c>
      <c r="AB42" s="11">
        <f>[38]Janeiro!$F$31</f>
        <v>97</v>
      </c>
      <c r="AC42" s="11">
        <f>[38]Janeiro!$F$32</f>
        <v>99</v>
      </c>
      <c r="AD42" s="11">
        <f>[38]Janeiro!$F$33</f>
        <v>98</v>
      </c>
      <c r="AE42" s="11">
        <f>[38]Janeiro!$F$34</f>
        <v>100</v>
      </c>
      <c r="AF42" s="11">
        <f>[38]Janeiro!$F$35</f>
        <v>100</v>
      </c>
      <c r="AG42" s="15">
        <f t="shared" ref="AG42:AG43" si="27">MAX(B42:AF42)</f>
        <v>100</v>
      </c>
      <c r="AH42" s="94">
        <f t="shared" ref="AH42:AH43" si="28">AVERAGE(B42:AF42)</f>
        <v>98.096774193548384</v>
      </c>
    </row>
    <row r="43" spans="1:36" x14ac:dyDescent="0.2">
      <c r="A43" s="58" t="s">
        <v>156</v>
      </c>
      <c r="B43" s="11">
        <f>[39]Janeiro!$F$5</f>
        <v>100</v>
      </c>
      <c r="C43" s="11">
        <f>[39]Janeiro!$F$6</f>
        <v>100</v>
      </c>
      <c r="D43" s="11">
        <f>[39]Janeiro!$F$7</f>
        <v>100</v>
      </c>
      <c r="E43" s="11">
        <f>[39]Janeiro!$F$8</f>
        <v>100</v>
      </c>
      <c r="F43" s="11">
        <f>[39]Janeiro!$F$9</f>
        <v>100</v>
      </c>
      <c r="G43" s="11">
        <f>[39]Janeiro!$F$10</f>
        <v>100</v>
      </c>
      <c r="H43" s="11">
        <f>[39]Janeiro!$F$11</f>
        <v>100</v>
      </c>
      <c r="I43" s="11">
        <f>[39]Janeiro!$F$12</f>
        <v>100</v>
      </c>
      <c r="J43" s="11">
        <f>[39]Janeiro!$F$13</f>
        <v>100</v>
      </c>
      <c r="K43" s="11">
        <f>[39]Janeiro!$F$14</f>
        <v>100</v>
      </c>
      <c r="L43" s="11">
        <f>[39]Janeiro!$F$15</f>
        <v>100</v>
      </c>
      <c r="M43" s="11">
        <f>[39]Janeiro!$F$16</f>
        <v>100</v>
      </c>
      <c r="N43" s="11">
        <f>[39]Janeiro!$F$17</f>
        <v>100</v>
      </c>
      <c r="O43" s="11">
        <f>[39]Janeiro!$F$18</f>
        <v>100</v>
      </c>
      <c r="P43" s="11">
        <f>[39]Janeiro!$F$19</f>
        <v>100</v>
      </c>
      <c r="Q43" s="11">
        <f>[39]Janeiro!$F$20</f>
        <v>100</v>
      </c>
      <c r="R43" s="11">
        <f>[39]Janeiro!$F$21</f>
        <v>100</v>
      </c>
      <c r="S43" s="11">
        <f>[39]Janeiro!$F$22</f>
        <v>93</v>
      </c>
      <c r="T43" s="11">
        <f>[39]Janeiro!$F$23</f>
        <v>100</v>
      </c>
      <c r="U43" s="11">
        <f>[39]Janeiro!$F$24</f>
        <v>100</v>
      </c>
      <c r="V43" s="11">
        <f>[39]Janeiro!$F$25</f>
        <v>96</v>
      </c>
      <c r="W43" s="11">
        <f>[39]Janeiro!$F$26</f>
        <v>100</v>
      </c>
      <c r="X43" s="11">
        <f>[39]Janeiro!$F$27</f>
        <v>100</v>
      </c>
      <c r="Y43" s="11">
        <f>[39]Janeiro!$F$28</f>
        <v>100</v>
      </c>
      <c r="Z43" s="11">
        <f>[39]Janeiro!$F$29</f>
        <v>100</v>
      </c>
      <c r="AA43" s="11">
        <f>[39]Janeiro!$F$30</f>
        <v>100</v>
      </c>
      <c r="AB43" s="11">
        <f>[39]Janeiro!$F$31</f>
        <v>100</v>
      </c>
      <c r="AC43" s="11">
        <f>[39]Janeiro!$F$32</f>
        <v>100</v>
      </c>
      <c r="AD43" s="11">
        <f>[39]Janeiro!$F$33</f>
        <v>100</v>
      </c>
      <c r="AE43" s="11">
        <f>[39]Janeiro!$F$34</f>
        <v>100</v>
      </c>
      <c r="AF43" s="11">
        <f>[39]Janeiro!$F$35</f>
        <v>100</v>
      </c>
      <c r="AG43" s="15">
        <f t="shared" si="27"/>
        <v>100</v>
      </c>
      <c r="AH43" s="94">
        <f t="shared" si="28"/>
        <v>99.645161290322577</v>
      </c>
    </row>
    <row r="44" spans="1:36" x14ac:dyDescent="0.2">
      <c r="A44" s="58" t="s">
        <v>18</v>
      </c>
      <c r="B44" s="11">
        <f>[40]Janeiro!$F$5</f>
        <v>97</v>
      </c>
      <c r="C44" s="11">
        <f>[40]Janeiro!$F$6</f>
        <v>97</v>
      </c>
      <c r="D44" s="11">
        <f>[40]Janeiro!$F$7</f>
        <v>97</v>
      </c>
      <c r="E44" s="11">
        <f>[40]Janeiro!$F$8</f>
        <v>97</v>
      </c>
      <c r="F44" s="11">
        <f>[40]Janeiro!$F$9</f>
        <v>95</v>
      </c>
      <c r="G44" s="11">
        <f>[40]Janeiro!$F$10</f>
        <v>96</v>
      </c>
      <c r="H44" s="11">
        <f>[40]Janeiro!$F$11</f>
        <v>96</v>
      </c>
      <c r="I44" s="11">
        <f>[40]Janeiro!$F$12</f>
        <v>96</v>
      </c>
      <c r="J44" s="11">
        <f>[40]Janeiro!$F$13</f>
        <v>96</v>
      </c>
      <c r="K44" s="11">
        <f>[40]Janeiro!$F$14</f>
        <v>96</v>
      </c>
      <c r="L44" s="11">
        <f>[40]Janeiro!$F$15</f>
        <v>96</v>
      </c>
      <c r="M44" s="11">
        <f>[40]Janeiro!$F$16</f>
        <v>95</v>
      </c>
      <c r="N44" s="11">
        <f>[40]Janeiro!$F$17</f>
        <v>94</v>
      </c>
      <c r="O44" s="11">
        <f>[40]Janeiro!$F$18</f>
        <v>97</v>
      </c>
      <c r="P44" s="11">
        <f>[40]Janeiro!$F$19</f>
        <v>92</v>
      </c>
      <c r="Q44" s="11">
        <f>[40]Janeiro!$F$20</f>
        <v>95</v>
      </c>
      <c r="R44" s="11">
        <f>[40]Janeiro!$F$21</f>
        <v>96</v>
      </c>
      <c r="S44" s="11">
        <f>[40]Janeiro!$F$22</f>
        <v>93</v>
      </c>
      <c r="T44" s="11" t="str">
        <f>[40]Janeiro!$F$23</f>
        <v>*</v>
      </c>
      <c r="U44" s="11">
        <f>[40]Janeiro!$F$24</f>
        <v>84</v>
      </c>
      <c r="V44" s="11">
        <f>[40]Janeiro!$F$25</f>
        <v>92</v>
      </c>
      <c r="W44" s="11" t="str">
        <f>[40]Janeiro!$F$26</f>
        <v>*</v>
      </c>
      <c r="X44" s="11">
        <f>[40]Janeiro!$F$27</f>
        <v>94</v>
      </c>
      <c r="Y44" s="11">
        <f>[40]Janeiro!$F$28</f>
        <v>95</v>
      </c>
      <c r="Z44" s="11">
        <f>[40]Janeiro!$F$29</f>
        <v>62</v>
      </c>
      <c r="AA44" s="11">
        <f>[40]Janeiro!$F$30</f>
        <v>70</v>
      </c>
      <c r="AB44" s="11">
        <f>[40]Janeiro!$F$31</f>
        <v>88</v>
      </c>
      <c r="AC44" s="11">
        <f>[40]Janeiro!$F$32</f>
        <v>94</v>
      </c>
      <c r="AD44" s="11">
        <f>[40]Janeiro!$F$33</f>
        <v>93</v>
      </c>
      <c r="AE44" s="11">
        <f>[40]Janeiro!$F$34</f>
        <v>97</v>
      </c>
      <c r="AF44" s="11">
        <f>[40]Janeiro!$F$35</f>
        <v>98</v>
      </c>
      <c r="AG44" s="15">
        <f t="shared" ref="AG44:AG45" si="29">MAX(B44:AF44)</f>
        <v>98</v>
      </c>
      <c r="AH44" s="94">
        <f t="shared" ref="AH44:AH45" si="30">AVERAGE(B44:AF44)</f>
        <v>92.689655172413794</v>
      </c>
      <c r="AJ44" t="s">
        <v>46</v>
      </c>
    </row>
    <row r="45" spans="1:36" x14ac:dyDescent="0.2">
      <c r="A45" s="58" t="s">
        <v>161</v>
      </c>
      <c r="B45" s="11">
        <f>[41]Janeiro!$F$5</f>
        <v>87</v>
      </c>
      <c r="C45" s="11">
        <f>[41]Janeiro!$F$6</f>
        <v>95</v>
      </c>
      <c r="D45" s="11">
        <f>[41]Janeiro!$F$7</f>
        <v>95</v>
      </c>
      <c r="E45" s="11">
        <f>[41]Janeiro!$F$8</f>
        <v>97</v>
      </c>
      <c r="F45" s="11">
        <f>[41]Janeiro!$F$9</f>
        <v>96</v>
      </c>
      <c r="G45" s="11">
        <f>[41]Janeiro!$F$10</f>
        <v>96</v>
      </c>
      <c r="H45" s="11">
        <f>[41]Janeiro!$F$11</f>
        <v>98</v>
      </c>
      <c r="I45" s="11">
        <f>[41]Janeiro!$F$12</f>
        <v>96</v>
      </c>
      <c r="J45" s="11">
        <f>[41]Janeiro!$F$13</f>
        <v>96</v>
      </c>
      <c r="K45" s="11">
        <f>[41]Janeiro!$F$14</f>
        <v>97</v>
      </c>
      <c r="L45" s="11">
        <f>[41]Janeiro!$F$15</f>
        <v>97</v>
      </c>
      <c r="M45" s="11">
        <f>[41]Janeiro!$F$16</f>
        <v>95</v>
      </c>
      <c r="N45" s="11">
        <f>[41]Janeiro!$F$17</f>
        <v>98</v>
      </c>
      <c r="O45" s="11">
        <f>[41]Janeiro!$F$18</f>
        <v>97</v>
      </c>
      <c r="P45" s="11">
        <f>[41]Janeiro!$F$19</f>
        <v>94</v>
      </c>
      <c r="Q45" s="11">
        <f>[41]Janeiro!$F$20</f>
        <v>95</v>
      </c>
      <c r="R45" s="11">
        <f>[41]Janeiro!$F$21</f>
        <v>97</v>
      </c>
      <c r="S45" s="11">
        <f>[41]Janeiro!$F$22</f>
        <v>98</v>
      </c>
      <c r="T45" s="11">
        <f>[41]Janeiro!$F$23</f>
        <v>92</v>
      </c>
      <c r="U45" s="11">
        <f>[41]Janeiro!$F$24</f>
        <v>93</v>
      </c>
      <c r="V45" s="11">
        <f>[41]Janeiro!$F$25</f>
        <v>86</v>
      </c>
      <c r="W45" s="11">
        <f>[41]Janeiro!$F$26</f>
        <v>98</v>
      </c>
      <c r="X45" s="11">
        <f>[41]Janeiro!$F$27</f>
        <v>96</v>
      </c>
      <c r="Y45" s="11">
        <f>[41]Janeiro!$F$28</f>
        <v>97</v>
      </c>
      <c r="Z45" s="11">
        <f>[41]Janeiro!$F$29</f>
        <v>95</v>
      </c>
      <c r="AA45" s="11">
        <f>[41]Janeiro!$F$30</f>
        <v>97</v>
      </c>
      <c r="AB45" s="11">
        <f>[41]Janeiro!$F$31</f>
        <v>95</v>
      </c>
      <c r="AC45" s="11">
        <f>[41]Janeiro!$F$32</f>
        <v>93</v>
      </c>
      <c r="AD45" s="11">
        <f>[41]Janeiro!$F$33</f>
        <v>92</v>
      </c>
      <c r="AE45" s="11">
        <f>[41]Janeiro!$F$34</f>
        <v>98</v>
      </c>
      <c r="AF45" s="11">
        <f>[41]Janeiro!$F$35</f>
        <v>98</v>
      </c>
      <c r="AG45" s="15">
        <f t="shared" si="29"/>
        <v>98</v>
      </c>
      <c r="AH45" s="94">
        <f t="shared" si="30"/>
        <v>95.290322580645167</v>
      </c>
      <c r="AJ45" t="s">
        <v>46</v>
      </c>
    </row>
    <row r="46" spans="1:36" x14ac:dyDescent="0.2">
      <c r="A46" s="58" t="s">
        <v>19</v>
      </c>
      <c r="B46" s="11">
        <f>[42]Janeiro!$F$5</f>
        <v>91</v>
      </c>
      <c r="C46" s="11">
        <f>[42]Janeiro!$F$6</f>
        <v>92</v>
      </c>
      <c r="D46" s="11">
        <f>[42]Janeiro!$F$7</f>
        <v>96</v>
      </c>
      <c r="E46" s="11">
        <f>[42]Janeiro!$F$8</f>
        <v>95</v>
      </c>
      <c r="F46" s="11">
        <f>[42]Janeiro!$F$9</f>
        <v>95</v>
      </c>
      <c r="G46" s="11">
        <f>[42]Janeiro!$F$10</f>
        <v>92</v>
      </c>
      <c r="H46" s="11">
        <f>[42]Janeiro!$F$11</f>
        <v>97</v>
      </c>
      <c r="I46" s="11">
        <f>[42]Janeiro!$F$12</f>
        <v>95</v>
      </c>
      <c r="J46" s="11">
        <f>[42]Janeiro!$F$13</f>
        <v>95</v>
      </c>
      <c r="K46" s="11">
        <f>[42]Janeiro!$F$14</f>
        <v>91</v>
      </c>
      <c r="L46" s="11">
        <f>[42]Janeiro!$F$15</f>
        <v>97</v>
      </c>
      <c r="M46" s="11">
        <f>[42]Janeiro!$F$16</f>
        <v>97</v>
      </c>
      <c r="N46" s="11">
        <f>[42]Janeiro!$F$17</f>
        <v>96</v>
      </c>
      <c r="O46" s="11">
        <f>[42]Janeiro!$F$18</f>
        <v>96</v>
      </c>
      <c r="P46" s="11">
        <f>[42]Janeiro!$F$19</f>
        <v>96</v>
      </c>
      <c r="Q46" s="11">
        <f>[42]Janeiro!$F$20</f>
        <v>96</v>
      </c>
      <c r="R46" s="11">
        <f>[42]Janeiro!$F$21</f>
        <v>97</v>
      </c>
      <c r="S46" s="11">
        <f>[42]Janeiro!$F$22</f>
        <v>95</v>
      </c>
      <c r="T46" s="11">
        <f>[42]Janeiro!$F$23</f>
        <v>94</v>
      </c>
      <c r="U46" s="11">
        <f>[42]Janeiro!$F$24</f>
        <v>92</v>
      </c>
      <c r="V46" s="11">
        <f>[42]Janeiro!$F$25</f>
        <v>85</v>
      </c>
      <c r="W46" s="11">
        <f>[42]Janeiro!$F$26</f>
        <v>97</v>
      </c>
      <c r="X46" s="11">
        <f>[42]Janeiro!$F$27</f>
        <v>96</v>
      </c>
      <c r="Y46" s="11">
        <f>[42]Janeiro!$F$28</f>
        <v>96</v>
      </c>
      <c r="Z46" s="11">
        <f>[42]Janeiro!$F$29</f>
        <v>92</v>
      </c>
      <c r="AA46" s="11">
        <f>[42]Janeiro!$F$30</f>
        <v>88</v>
      </c>
      <c r="AB46" s="11">
        <f>[42]Janeiro!$F$31</f>
        <v>89</v>
      </c>
      <c r="AC46" s="11">
        <f>[42]Janeiro!$F$32</f>
        <v>85</v>
      </c>
      <c r="AD46" s="11">
        <f>[42]Janeiro!$F$33</f>
        <v>90</v>
      </c>
      <c r="AE46" s="11">
        <f>[42]Janeiro!$F$34</f>
        <v>96</v>
      </c>
      <c r="AF46" s="11">
        <f>[42]Janeiro!$F$35</f>
        <v>96</v>
      </c>
      <c r="AG46" s="15">
        <f t="shared" ref="AG46" si="31">MAX(B46:AF46)</f>
        <v>97</v>
      </c>
      <c r="AH46" s="94">
        <f>AVERAGE(B46:AF46)</f>
        <v>93.709677419354833</v>
      </c>
      <c r="AI46" s="12" t="s">
        <v>46</v>
      </c>
      <c r="AJ46" t="s">
        <v>46</v>
      </c>
    </row>
    <row r="47" spans="1:36" x14ac:dyDescent="0.2">
      <c r="A47" s="58" t="s">
        <v>30</v>
      </c>
      <c r="B47" s="11">
        <f>[43]Janeiro!$F$5</f>
        <v>96</v>
      </c>
      <c r="C47" s="11">
        <f>[43]Janeiro!$F$6</f>
        <v>89</v>
      </c>
      <c r="D47" s="11">
        <f>[43]Janeiro!$F$7</f>
        <v>95</v>
      </c>
      <c r="E47" s="11">
        <f>[43]Janeiro!$F$8</f>
        <v>96</v>
      </c>
      <c r="F47" s="11">
        <f>[43]Janeiro!$F$9</f>
        <v>93</v>
      </c>
      <c r="G47" s="11">
        <f>[43]Janeiro!$F$10</f>
        <v>83</v>
      </c>
      <c r="H47" s="11">
        <f>[43]Janeiro!$F$11</f>
        <v>96</v>
      </c>
      <c r="I47" s="11">
        <f>[43]Janeiro!$F$12</f>
        <v>95</v>
      </c>
      <c r="J47" s="11">
        <f>[43]Janeiro!$F$13</f>
        <v>93</v>
      </c>
      <c r="K47" s="11">
        <f>[43]Janeiro!$F$14</f>
        <v>87</v>
      </c>
      <c r="L47" s="11">
        <f>[43]Janeiro!$F$15</f>
        <v>90</v>
      </c>
      <c r="M47" s="11">
        <f>[43]Janeiro!$F$16</f>
        <v>92</v>
      </c>
      <c r="N47" s="11">
        <f>[43]Janeiro!$F$17</f>
        <v>92</v>
      </c>
      <c r="O47" s="11">
        <f>[43]Janeiro!$F$18</f>
        <v>91</v>
      </c>
      <c r="P47" s="11">
        <f>[43]Janeiro!$F$19</f>
        <v>89</v>
      </c>
      <c r="Q47" s="11">
        <f>[43]Janeiro!$F$20</f>
        <v>86</v>
      </c>
      <c r="R47" s="11">
        <f>[43]Janeiro!$F$21</f>
        <v>89</v>
      </c>
      <c r="S47" s="11">
        <f>[43]Janeiro!$F$22</f>
        <v>94</v>
      </c>
      <c r="T47" s="11">
        <f>[43]Janeiro!$F$23</f>
        <v>90</v>
      </c>
      <c r="U47" s="11">
        <f>[43]Janeiro!$F$24</f>
        <v>86</v>
      </c>
      <c r="V47" s="11">
        <f>[43]Janeiro!$F$25</f>
        <v>84</v>
      </c>
      <c r="W47" s="11">
        <f>[43]Janeiro!$F$26</f>
        <v>96</v>
      </c>
      <c r="X47" s="11">
        <f>[43]Janeiro!$F$27</f>
        <v>96</v>
      </c>
      <c r="Y47" s="11">
        <f>[43]Janeiro!$F$28</f>
        <v>94</v>
      </c>
      <c r="Z47" s="11">
        <f>[43]Janeiro!$F$29</f>
        <v>94</v>
      </c>
      <c r="AA47" s="11">
        <f>[43]Janeiro!$F$30</f>
        <v>91</v>
      </c>
      <c r="AB47" s="11">
        <f>[43]Janeiro!$F$31</f>
        <v>88</v>
      </c>
      <c r="AC47" s="11">
        <f>[43]Janeiro!$F$32</f>
        <v>91</v>
      </c>
      <c r="AD47" s="11">
        <f>[43]Janeiro!$F$33</f>
        <v>90</v>
      </c>
      <c r="AE47" s="11">
        <f>[43]Janeiro!$F$34</f>
        <v>94</v>
      </c>
      <c r="AF47" s="11">
        <f>[43]Janeiro!$F$35</f>
        <v>96</v>
      </c>
      <c r="AG47" s="15">
        <f>MAX(B47:AF47)</f>
        <v>96</v>
      </c>
      <c r="AH47" s="94">
        <f t="shared" ref="AH47" si="32">AVERAGE(B47:AF47)</f>
        <v>91.483870967741936</v>
      </c>
      <c r="AJ47" t="s">
        <v>46</v>
      </c>
    </row>
    <row r="48" spans="1:36" x14ac:dyDescent="0.2">
      <c r="A48" s="58" t="s">
        <v>43</v>
      </c>
      <c r="B48" s="11">
        <f>[44]Janeiro!$F$5</f>
        <v>94</v>
      </c>
      <c r="C48" s="11">
        <f>[44]Janeiro!$F$6</f>
        <v>98</v>
      </c>
      <c r="D48" s="11">
        <f>[44]Janeiro!$F$7</f>
        <v>98</v>
      </c>
      <c r="E48" s="11">
        <f>[44]Janeiro!$F$8</f>
        <v>92</v>
      </c>
      <c r="F48" s="11">
        <f>[44]Janeiro!$F$9</f>
        <v>83</v>
      </c>
      <c r="G48" s="11">
        <f>[44]Janeiro!$F$10</f>
        <v>93</v>
      </c>
      <c r="H48" s="11">
        <f>[44]Janeiro!$F$11</f>
        <v>92</v>
      </c>
      <c r="I48" s="11">
        <f>[44]Janeiro!$F$12</f>
        <v>97</v>
      </c>
      <c r="J48" s="11">
        <f>[44]Janeiro!$F$13</f>
        <v>93</v>
      </c>
      <c r="K48" s="11">
        <f>[44]Janeiro!$F$14</f>
        <v>90</v>
      </c>
      <c r="L48" s="11">
        <f>[44]Janeiro!$F$15</f>
        <v>92</v>
      </c>
      <c r="M48" s="11">
        <f>[44]Janeiro!$F$16</f>
        <v>92</v>
      </c>
      <c r="N48" s="11">
        <f>[44]Janeiro!$F$17</f>
        <v>98</v>
      </c>
      <c r="O48" s="11">
        <f>[44]Janeiro!$F$18</f>
        <v>91</v>
      </c>
      <c r="P48" s="11">
        <f>[44]Janeiro!$F$19</f>
        <v>88</v>
      </c>
      <c r="Q48" s="11">
        <f>[44]Janeiro!$F$20</f>
        <v>86</v>
      </c>
      <c r="R48" s="11">
        <f>[44]Janeiro!$F$21</f>
        <v>94</v>
      </c>
      <c r="S48" s="11">
        <f>[44]Janeiro!$F$22</f>
        <v>93</v>
      </c>
      <c r="T48" s="11">
        <f>[44]Janeiro!$F$23</f>
        <v>93</v>
      </c>
      <c r="U48" s="11">
        <f>[44]Janeiro!$F$24</f>
        <v>92</v>
      </c>
      <c r="V48" s="11">
        <f>[44]Janeiro!$F$25</f>
        <v>95</v>
      </c>
      <c r="W48" s="11">
        <f>[44]Janeiro!$F$26</f>
        <v>96</v>
      </c>
      <c r="X48" s="11">
        <f>[44]Janeiro!$F$27</f>
        <v>96</v>
      </c>
      <c r="Y48" s="11">
        <f>[44]Janeiro!$F$28</f>
        <v>97</v>
      </c>
      <c r="Z48" s="11">
        <f>[44]Janeiro!$F$29</f>
        <v>95</v>
      </c>
      <c r="AA48" s="11">
        <f>[44]Janeiro!$F$30</f>
        <v>93</v>
      </c>
      <c r="AB48" s="11">
        <f>[44]Janeiro!$F$31</f>
        <v>90</v>
      </c>
      <c r="AC48" s="11">
        <f>[44]Janeiro!$F$32</f>
        <v>88</v>
      </c>
      <c r="AD48" s="11">
        <f>[44]Janeiro!$F$33</f>
        <v>90</v>
      </c>
      <c r="AE48" s="11">
        <f>[44]Janeiro!$F$34</f>
        <v>90</v>
      </c>
      <c r="AF48" s="11">
        <f>[44]Janeiro!$F$35</f>
        <v>95</v>
      </c>
      <c r="AG48" s="15">
        <f>MAX(B48:AF48)</f>
        <v>98</v>
      </c>
      <c r="AH48" s="94">
        <f>AVERAGE(B48:AF48)</f>
        <v>92.709677419354833</v>
      </c>
      <c r="AI48" s="12" t="s">
        <v>46</v>
      </c>
      <c r="AJ48" t="s">
        <v>46</v>
      </c>
    </row>
    <row r="49" spans="1:36" x14ac:dyDescent="0.2">
      <c r="A49" s="58" t="s">
        <v>20</v>
      </c>
      <c r="B49" s="11" t="str">
        <f>[45]Janeiro!$F$5</f>
        <v>*</v>
      </c>
      <c r="C49" s="11" t="str">
        <f>[45]Janeiro!$F$6</f>
        <v>*</v>
      </c>
      <c r="D49" s="11" t="str">
        <f>[45]Janeiro!$F$7</f>
        <v>*</v>
      </c>
      <c r="E49" s="11" t="str">
        <f>[45]Janeiro!$F$8</f>
        <v>*</v>
      </c>
      <c r="F49" s="11" t="str">
        <f>[45]Janeiro!$F$9</f>
        <v>*</v>
      </c>
      <c r="G49" s="11" t="str">
        <f>[45]Janeiro!$F$10</f>
        <v>*</v>
      </c>
      <c r="H49" s="11" t="str">
        <f>[45]Janeiro!$F$11</f>
        <v>*</v>
      </c>
      <c r="I49" s="11" t="str">
        <f>[45]Janeiro!$F$12</f>
        <v>*</v>
      </c>
      <c r="J49" s="11" t="str">
        <f>[45]Janeiro!$F$13</f>
        <v>*</v>
      </c>
      <c r="K49" s="11" t="str">
        <f>[45]Janeiro!$F$14</f>
        <v>*</v>
      </c>
      <c r="L49" s="11" t="str">
        <f>[45]Janeiro!$F$15</f>
        <v>*</v>
      </c>
      <c r="M49" s="11" t="str">
        <f>[45]Janeiro!$F$16</f>
        <v>*</v>
      </c>
      <c r="N49" s="11" t="str">
        <f>[45]Janeiro!$F$17</f>
        <v>*</v>
      </c>
      <c r="O49" s="11" t="str">
        <f>[45]Janeiro!$F$18</f>
        <v>*</v>
      </c>
      <c r="P49" s="11" t="str">
        <f>[45]Janeiro!$F$19</f>
        <v>*</v>
      </c>
      <c r="Q49" s="11" t="str">
        <f>[45]Janeiro!$F$20</f>
        <v>*</v>
      </c>
      <c r="R49" s="11" t="str">
        <f>[45]Janeiro!$F$21</f>
        <v>*</v>
      </c>
      <c r="S49" s="11" t="str">
        <f>[45]Janeiro!$F$22</f>
        <v>*</v>
      </c>
      <c r="T49" s="11" t="str">
        <f>[45]Janeiro!$F$23</f>
        <v>*</v>
      </c>
      <c r="U49" s="11" t="str">
        <f>[45]Janeiro!$F$24</f>
        <v>*</v>
      </c>
      <c r="V49" s="11" t="str">
        <f>[45]Janeiro!$F$25</f>
        <v>*</v>
      </c>
      <c r="W49" s="11" t="str">
        <f>[45]Janeiro!$F$26</f>
        <v>*</v>
      </c>
      <c r="X49" s="11" t="str">
        <f>[45]Janeiro!$F$27</f>
        <v>*</v>
      </c>
      <c r="Y49" s="11" t="str">
        <f>[45]Janeiro!$F$28</f>
        <v>*</v>
      </c>
      <c r="Z49" s="11" t="str">
        <f>[45]Janeiro!$F$29</f>
        <v>*</v>
      </c>
      <c r="AA49" s="11" t="str">
        <f>[45]Janeiro!$F$30</f>
        <v>*</v>
      </c>
      <c r="AB49" s="11" t="str">
        <f>[45]Janeiro!$F$31</f>
        <v>*</v>
      </c>
      <c r="AC49" s="11" t="str">
        <f>[45]Janeiro!$F$32</f>
        <v>*</v>
      </c>
      <c r="AD49" s="11" t="str">
        <f>[45]Janeiro!$F$33</f>
        <v>*</v>
      </c>
      <c r="AE49" s="11" t="str">
        <f>[45]Janeiro!$F$34</f>
        <v>*</v>
      </c>
      <c r="AF49" s="11" t="str">
        <f>[45]Janeiro!$F$35</f>
        <v>*</v>
      </c>
      <c r="AG49" s="15" t="s">
        <v>225</v>
      </c>
      <c r="AH49" s="94" t="s">
        <v>225</v>
      </c>
    </row>
    <row r="50" spans="1:36" s="5" customFormat="1" ht="17.100000000000001" customHeight="1" x14ac:dyDescent="0.2">
      <c r="A50" s="59" t="s">
        <v>32</v>
      </c>
      <c r="B50" s="13">
        <f t="shared" ref="B50:AG50" si="33">MAX(B5:B49)</f>
        <v>100</v>
      </c>
      <c r="C50" s="13">
        <f t="shared" si="33"/>
        <v>100</v>
      </c>
      <c r="D50" s="13">
        <f t="shared" si="33"/>
        <v>100</v>
      </c>
      <c r="E50" s="13">
        <f t="shared" si="33"/>
        <v>100</v>
      </c>
      <c r="F50" s="13">
        <f t="shared" si="33"/>
        <v>100</v>
      </c>
      <c r="G50" s="13">
        <f t="shared" si="33"/>
        <v>100</v>
      </c>
      <c r="H50" s="13">
        <f t="shared" si="33"/>
        <v>100</v>
      </c>
      <c r="I50" s="13">
        <f t="shared" si="33"/>
        <v>100</v>
      </c>
      <c r="J50" s="13">
        <f t="shared" si="33"/>
        <v>100</v>
      </c>
      <c r="K50" s="13">
        <f t="shared" si="33"/>
        <v>100</v>
      </c>
      <c r="L50" s="13">
        <f t="shared" si="33"/>
        <v>100</v>
      </c>
      <c r="M50" s="13">
        <f t="shared" si="33"/>
        <v>100</v>
      </c>
      <c r="N50" s="13">
        <f t="shared" si="33"/>
        <v>100</v>
      </c>
      <c r="O50" s="13">
        <f t="shared" si="33"/>
        <v>100</v>
      </c>
      <c r="P50" s="13">
        <f t="shared" si="33"/>
        <v>100</v>
      </c>
      <c r="Q50" s="13">
        <f t="shared" si="33"/>
        <v>100</v>
      </c>
      <c r="R50" s="13">
        <f t="shared" si="33"/>
        <v>100</v>
      </c>
      <c r="S50" s="13">
        <f t="shared" si="33"/>
        <v>100</v>
      </c>
      <c r="T50" s="13">
        <f t="shared" si="33"/>
        <v>100</v>
      </c>
      <c r="U50" s="13">
        <f t="shared" si="33"/>
        <v>100</v>
      </c>
      <c r="V50" s="13">
        <f t="shared" si="33"/>
        <v>100</v>
      </c>
      <c r="W50" s="13">
        <f t="shared" si="33"/>
        <v>100</v>
      </c>
      <c r="X50" s="13">
        <f t="shared" si="33"/>
        <v>100</v>
      </c>
      <c r="Y50" s="13">
        <f t="shared" si="33"/>
        <v>100</v>
      </c>
      <c r="Z50" s="13">
        <f t="shared" si="33"/>
        <v>100</v>
      </c>
      <c r="AA50" s="13">
        <f t="shared" si="33"/>
        <v>100</v>
      </c>
      <c r="AB50" s="13">
        <f t="shared" si="33"/>
        <v>100</v>
      </c>
      <c r="AC50" s="13">
        <f t="shared" si="33"/>
        <v>100</v>
      </c>
      <c r="AD50" s="13">
        <f t="shared" si="33"/>
        <v>100</v>
      </c>
      <c r="AE50" s="13">
        <f t="shared" si="33"/>
        <v>100</v>
      </c>
      <c r="AF50" s="13">
        <f t="shared" ref="AF50" si="34">MAX(AF5:AF49)</f>
        <v>100</v>
      </c>
      <c r="AG50" s="15">
        <f t="shared" si="33"/>
        <v>100</v>
      </c>
      <c r="AH50" s="94">
        <f>AVERAGE(AH5:AH49)</f>
        <v>93.017029923036574</v>
      </c>
      <c r="AJ50" s="5" t="s">
        <v>46</v>
      </c>
    </row>
    <row r="51" spans="1:36" x14ac:dyDescent="0.2">
      <c r="A51" s="47"/>
      <c r="B51" s="48"/>
      <c r="C51" s="48"/>
      <c r="D51" s="48" t="s">
        <v>100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46</v>
      </c>
      <c r="AF51" s="61"/>
      <c r="AG51" s="52"/>
      <c r="AH51" s="54"/>
    </row>
    <row r="52" spans="1:36" x14ac:dyDescent="0.2">
      <c r="A52" s="47"/>
      <c r="B52" s="49" t="s">
        <v>101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44</v>
      </c>
      <c r="N52" s="90"/>
      <c r="O52" s="90"/>
      <c r="P52" s="90"/>
      <c r="Q52" s="90"/>
      <c r="R52" s="90"/>
      <c r="S52" s="90"/>
      <c r="T52" s="148" t="s">
        <v>96</v>
      </c>
      <c r="U52" s="148"/>
      <c r="V52" s="148"/>
      <c r="W52" s="148"/>
      <c r="X52" s="148"/>
      <c r="Y52" s="90"/>
      <c r="Z52" s="90"/>
      <c r="AA52" s="90"/>
      <c r="AB52" s="90"/>
      <c r="AC52" s="90"/>
      <c r="AD52" s="90"/>
      <c r="AE52" s="90"/>
      <c r="AF52" s="117"/>
      <c r="AG52" s="52"/>
      <c r="AH52" s="51"/>
    </row>
    <row r="53" spans="1:36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45</v>
      </c>
      <c r="N53" s="91"/>
      <c r="O53" s="91"/>
      <c r="P53" s="91"/>
      <c r="Q53" s="90"/>
      <c r="R53" s="90"/>
      <c r="S53" s="90"/>
      <c r="T53" s="149" t="s">
        <v>97</v>
      </c>
      <c r="U53" s="149"/>
      <c r="V53" s="149"/>
      <c r="W53" s="149"/>
      <c r="X53" s="149"/>
      <c r="Y53" s="90"/>
      <c r="Z53" s="90"/>
      <c r="AA53" s="90"/>
      <c r="AB53" s="90"/>
      <c r="AC53" s="90"/>
      <c r="AD53" s="55"/>
      <c r="AE53" s="55"/>
      <c r="AF53" s="55"/>
      <c r="AG53" s="52"/>
      <c r="AH53" s="51"/>
      <c r="AI53" s="12" t="s">
        <v>46</v>
      </c>
    </row>
    <row r="54" spans="1:36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6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  <c r="AJ55" t="s">
        <v>46</v>
      </c>
    </row>
    <row r="56" spans="1:36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</row>
    <row r="57" spans="1:36" ht="13.5" thickBot="1" x14ac:dyDescent="0.25">
      <c r="A57" s="62"/>
      <c r="B57" s="63"/>
      <c r="C57" s="63"/>
      <c r="D57" s="63"/>
      <c r="E57" s="63"/>
      <c r="F57" s="63"/>
      <c r="G57" s="63" t="s">
        <v>46</v>
      </c>
      <c r="H57" s="63"/>
      <c r="I57" s="63"/>
      <c r="J57" s="63"/>
      <c r="K57" s="63"/>
      <c r="L57" s="63" t="s">
        <v>46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6" x14ac:dyDescent="0.2">
      <c r="AJ58" t="s">
        <v>46</v>
      </c>
    </row>
    <row r="59" spans="1:36" x14ac:dyDescent="0.2">
      <c r="U59" s="2" t="s">
        <v>46</v>
      </c>
      <c r="Y59" s="2" t="s">
        <v>46</v>
      </c>
      <c r="AJ59" t="s">
        <v>46</v>
      </c>
    </row>
    <row r="60" spans="1:36" x14ac:dyDescent="0.2">
      <c r="L60" s="2" t="s">
        <v>46</v>
      </c>
      <c r="Q60" s="2" t="s">
        <v>46</v>
      </c>
      <c r="U60" s="2" t="s">
        <v>46</v>
      </c>
      <c r="AD60" s="2" t="s">
        <v>46</v>
      </c>
      <c r="AJ60" s="12" t="s">
        <v>46</v>
      </c>
    </row>
    <row r="61" spans="1:36" x14ac:dyDescent="0.2">
      <c r="O61" s="2" t="s">
        <v>46</v>
      </c>
      <c r="AB61" s="2" t="s">
        <v>46</v>
      </c>
      <c r="AG61" s="7" t="s">
        <v>46</v>
      </c>
    </row>
    <row r="62" spans="1:36" x14ac:dyDescent="0.2">
      <c r="G62" s="2" t="s">
        <v>46</v>
      </c>
      <c r="L62" s="2" t="s">
        <v>46</v>
      </c>
      <c r="AF62" s="2" t="s">
        <v>46</v>
      </c>
    </row>
    <row r="63" spans="1:36" x14ac:dyDescent="0.2">
      <c r="P63" s="2" t="s">
        <v>228</v>
      </c>
      <c r="S63" s="2" t="s">
        <v>46</v>
      </c>
      <c r="U63" s="2" t="s">
        <v>46</v>
      </c>
      <c r="V63" s="2" t="s">
        <v>46</v>
      </c>
      <c r="Y63" s="2" t="s">
        <v>46</v>
      </c>
      <c r="AD63" s="2" t="s">
        <v>46</v>
      </c>
    </row>
    <row r="64" spans="1:36" x14ac:dyDescent="0.2">
      <c r="L64" s="2" t="s">
        <v>46</v>
      </c>
      <c r="S64" s="2" t="s">
        <v>46</v>
      </c>
      <c r="T64" s="2" t="s">
        <v>46</v>
      </c>
      <c r="Z64" s="2" t="s">
        <v>46</v>
      </c>
      <c r="AA64" s="2" t="s">
        <v>46</v>
      </c>
      <c r="AB64" s="2" t="s">
        <v>46</v>
      </c>
      <c r="AE64" s="2" t="s">
        <v>46</v>
      </c>
      <c r="AJ64" s="12" t="s">
        <v>46</v>
      </c>
    </row>
    <row r="65" spans="7:36" x14ac:dyDescent="0.2">
      <c r="V65" s="2" t="s">
        <v>46</v>
      </c>
      <c r="W65" s="2" t="s">
        <v>46</v>
      </c>
      <c r="X65" s="2" t="s">
        <v>46</v>
      </c>
      <c r="Y65" s="2" t="s">
        <v>46</v>
      </c>
      <c r="AG65" s="7" t="s">
        <v>46</v>
      </c>
    </row>
    <row r="66" spans="7:36" x14ac:dyDescent="0.2">
      <c r="G66" s="2" t="s">
        <v>46</v>
      </c>
      <c r="P66" s="2" t="s">
        <v>46</v>
      </c>
      <c r="V66" s="2" t="s">
        <v>46</v>
      </c>
      <c r="Y66" s="2" t="s">
        <v>46</v>
      </c>
      <c r="AE66" s="2" t="s">
        <v>46</v>
      </c>
    </row>
    <row r="67" spans="7:36" x14ac:dyDescent="0.2">
      <c r="R67" s="2" t="s">
        <v>46</v>
      </c>
      <c r="U67" s="2" t="s">
        <v>46</v>
      </c>
    </row>
    <row r="68" spans="7:36" x14ac:dyDescent="0.2">
      <c r="L68" s="2" t="s">
        <v>46</v>
      </c>
      <c r="Y68" s="2" t="s">
        <v>46</v>
      </c>
      <c r="AC68" s="2" t="s">
        <v>46</v>
      </c>
      <c r="AD68" s="2" t="s">
        <v>46</v>
      </c>
    </row>
    <row r="70" spans="7:36" x14ac:dyDescent="0.2">
      <c r="N70" s="2" t="s">
        <v>46</v>
      </c>
    </row>
    <row r="71" spans="7:36" x14ac:dyDescent="0.2">
      <c r="U71" s="2" t="s">
        <v>46</v>
      </c>
      <c r="AJ71" s="12" t="s">
        <v>46</v>
      </c>
    </row>
    <row r="76" spans="7:36" x14ac:dyDescent="0.2">
      <c r="W76" s="2" t="s">
        <v>46</v>
      </c>
    </row>
  </sheetData>
  <sheetProtection password="C6EC" sheet="1" objects="1" scenarios="1"/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E3:AE4"/>
    <mergeCell ref="Z3:Z4"/>
    <mergeCell ref="T52:X52"/>
    <mergeCell ref="AF3:AF4"/>
    <mergeCell ref="A2:A4"/>
    <mergeCell ref="S3:S4"/>
    <mergeCell ref="V3:V4"/>
    <mergeCell ref="T53:X53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7"/>
  <sheetViews>
    <sheetView zoomScale="90" zoomScaleNormal="90" workbookViewId="0">
      <selection activeCell="AM67" sqref="AM67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60" t="s">
        <v>27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2"/>
    </row>
    <row r="2" spans="1:34" s="4" customFormat="1" ht="20.100000000000001" customHeight="1" x14ac:dyDescent="0.2">
      <c r="A2" s="159" t="s">
        <v>21</v>
      </c>
      <c r="B2" s="153" t="s">
        <v>232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69"/>
      <c r="AG2" s="154"/>
      <c r="AH2" s="155"/>
    </row>
    <row r="3" spans="1:34" s="5" customFormat="1" ht="20.100000000000001" customHeight="1" x14ac:dyDescent="0.2">
      <c r="A3" s="159"/>
      <c r="B3" s="150">
        <v>1</v>
      </c>
      <c r="C3" s="150">
        <f>SUM(B3+1)</f>
        <v>2</v>
      </c>
      <c r="D3" s="150">
        <f t="shared" ref="D3:AD3" si="0">SUM(C3+1)</f>
        <v>3</v>
      </c>
      <c r="E3" s="150">
        <f t="shared" si="0"/>
        <v>4</v>
      </c>
      <c r="F3" s="150">
        <f t="shared" si="0"/>
        <v>5</v>
      </c>
      <c r="G3" s="150">
        <f t="shared" si="0"/>
        <v>6</v>
      </c>
      <c r="H3" s="150">
        <f t="shared" si="0"/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 t="shared" si="0"/>
        <v>28</v>
      </c>
      <c r="AD3" s="150">
        <f t="shared" si="0"/>
        <v>29</v>
      </c>
      <c r="AE3" s="168">
        <v>30</v>
      </c>
      <c r="AF3" s="151">
        <v>31</v>
      </c>
      <c r="AG3" s="119" t="s">
        <v>37</v>
      </c>
      <c r="AH3" s="60" t="s">
        <v>35</v>
      </c>
    </row>
    <row r="4" spans="1:34" s="5" customFormat="1" ht="20.100000000000001" customHeight="1" x14ac:dyDescent="0.2">
      <c r="A4" s="15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68"/>
      <c r="AF4" s="152"/>
      <c r="AG4" s="119" t="s">
        <v>34</v>
      </c>
      <c r="AH4" s="60" t="s">
        <v>34</v>
      </c>
    </row>
    <row r="5" spans="1:34" s="5" customFormat="1" x14ac:dyDescent="0.2">
      <c r="A5" s="58" t="s">
        <v>39</v>
      </c>
      <c r="B5" s="129">
        <f>[1]Janeiro!$G$5</f>
        <v>29</v>
      </c>
      <c r="C5" s="129">
        <f>[1]Janeiro!$G$6</f>
        <v>46</v>
      </c>
      <c r="D5" s="129">
        <f>[1]Janeiro!$G$7</f>
        <v>36</v>
      </c>
      <c r="E5" s="129">
        <f>[1]Janeiro!$G$8</f>
        <v>41</v>
      </c>
      <c r="F5" s="129">
        <f>[1]Janeiro!$G$9</f>
        <v>27</v>
      </c>
      <c r="G5" s="129">
        <f>[1]Janeiro!$G$10</f>
        <v>53</v>
      </c>
      <c r="H5" s="129">
        <f>[1]Janeiro!$G$11</f>
        <v>59</v>
      </c>
      <c r="I5" s="129">
        <f>[1]Janeiro!$G$12</f>
        <v>53</v>
      </c>
      <c r="J5" s="129">
        <f>[1]Janeiro!$G$13</f>
        <v>53</v>
      </c>
      <c r="K5" s="129">
        <f>[1]Janeiro!$G$14</f>
        <v>39</v>
      </c>
      <c r="L5" s="129">
        <f>[1]Janeiro!$G$15</f>
        <v>45</v>
      </c>
      <c r="M5" s="129">
        <f>[1]Janeiro!$G$16</f>
        <v>52</v>
      </c>
      <c r="N5" s="129">
        <f>[1]Janeiro!$G$17</f>
        <v>45</v>
      </c>
      <c r="O5" s="129">
        <f>[1]Janeiro!$G$18</f>
        <v>40</v>
      </c>
      <c r="P5" s="129">
        <f>[1]Janeiro!$G$19</f>
        <v>32</v>
      </c>
      <c r="Q5" s="129">
        <f>[1]Janeiro!$G$20</f>
        <v>31</v>
      </c>
      <c r="R5" s="129">
        <f>[1]Janeiro!$G$21</f>
        <v>48</v>
      </c>
      <c r="S5" s="129">
        <f>[1]Janeiro!$G$22</f>
        <v>54</v>
      </c>
      <c r="T5" s="129">
        <f>[1]Janeiro!$G$23</f>
        <v>39</v>
      </c>
      <c r="U5" s="129">
        <f>[1]Janeiro!$G$24</f>
        <v>33</v>
      </c>
      <c r="V5" s="129">
        <f>[1]Janeiro!$G$25</f>
        <v>38</v>
      </c>
      <c r="W5" s="129">
        <f>[1]Janeiro!$G$26</f>
        <v>53</v>
      </c>
      <c r="X5" s="129">
        <f>[1]Janeiro!$G$27</f>
        <v>61</v>
      </c>
      <c r="Y5" s="129">
        <f>[1]Janeiro!$G$28</f>
        <v>50</v>
      </c>
      <c r="Z5" s="129">
        <f>[1]Janeiro!$G$29</f>
        <v>35</v>
      </c>
      <c r="AA5" s="129">
        <f>[1]Janeiro!$G$30</f>
        <v>33</v>
      </c>
      <c r="AB5" s="129">
        <f>[1]Janeiro!$G$31</f>
        <v>26</v>
      </c>
      <c r="AC5" s="129">
        <f>[1]Janeiro!$G$32</f>
        <v>28</v>
      </c>
      <c r="AD5" s="129">
        <f>[1]Janeiro!$G$33</f>
        <v>45</v>
      </c>
      <c r="AE5" s="129">
        <f>[1]Janeiro!$G$34</f>
        <v>47</v>
      </c>
      <c r="AF5" s="129">
        <f>[1]Janeiro!$G$35</f>
        <v>52</v>
      </c>
      <c r="AG5" s="15">
        <f t="shared" ref="AG5:AG6" si="1">MIN(B5:AF5)</f>
        <v>26</v>
      </c>
      <c r="AH5" s="94">
        <f t="shared" ref="AH5:AH6" si="2">AVERAGE(B5:AF5)</f>
        <v>42.677419354838712</v>
      </c>
    </row>
    <row r="6" spans="1:34" x14ac:dyDescent="0.2">
      <c r="A6" s="58" t="s">
        <v>0</v>
      </c>
      <c r="B6" s="11">
        <f>[2]Janeiro!$G$5</f>
        <v>49</v>
      </c>
      <c r="C6" s="11">
        <f>[2]Janeiro!$G$6</f>
        <v>43</v>
      </c>
      <c r="D6" s="11">
        <f>[2]Janeiro!$G$7</f>
        <v>55</v>
      </c>
      <c r="E6" s="11">
        <f>[2]Janeiro!$G$8</f>
        <v>54</v>
      </c>
      <c r="F6" s="11">
        <f>[2]Janeiro!$G$9</f>
        <v>44</v>
      </c>
      <c r="G6" s="11">
        <f>[2]Janeiro!$G$10</f>
        <v>42</v>
      </c>
      <c r="H6" s="11">
        <f>[2]Janeiro!$G$11</f>
        <v>65</v>
      </c>
      <c r="I6" s="11">
        <f>[2]Janeiro!$G$12</f>
        <v>57</v>
      </c>
      <c r="J6" s="11">
        <f>[2]Janeiro!$G$13</f>
        <v>51</v>
      </c>
      <c r="K6" s="11">
        <f>[2]Janeiro!$G$14</f>
        <v>46</v>
      </c>
      <c r="L6" s="11">
        <f>[2]Janeiro!$G$15</f>
        <v>46</v>
      </c>
      <c r="M6" s="11">
        <f>[2]Janeiro!$G$16</f>
        <v>50</v>
      </c>
      <c r="N6" s="11">
        <f>[2]Janeiro!$G$17</f>
        <v>57</v>
      </c>
      <c r="O6" s="11">
        <f>[2]Janeiro!$G$18</f>
        <v>55</v>
      </c>
      <c r="P6" s="11">
        <f>[2]Janeiro!$G$19</f>
        <v>48</v>
      </c>
      <c r="Q6" s="11">
        <f>[2]Janeiro!$G$20</f>
        <v>46</v>
      </c>
      <c r="R6" s="11">
        <f>[2]Janeiro!$G$21</f>
        <v>43</v>
      </c>
      <c r="S6" s="11">
        <f>[2]Janeiro!$G$22</f>
        <v>59</v>
      </c>
      <c r="T6" s="11">
        <f>[2]Janeiro!$G$23</f>
        <v>45</v>
      </c>
      <c r="U6" s="11">
        <f>[2]Janeiro!$G$24</f>
        <v>39</v>
      </c>
      <c r="V6" s="11">
        <f>[2]Janeiro!$G$25</f>
        <v>47</v>
      </c>
      <c r="W6" s="11">
        <f>[2]Janeiro!$G$26</f>
        <v>63</v>
      </c>
      <c r="X6" s="11">
        <f>[2]Janeiro!$G$27</f>
        <v>85</v>
      </c>
      <c r="Y6" s="11">
        <f>[2]Janeiro!$G$28</f>
        <v>42</v>
      </c>
      <c r="Z6" s="11">
        <f>[2]Janeiro!$G$29</f>
        <v>28</v>
      </c>
      <c r="AA6" s="11">
        <f>[2]Janeiro!$G$30</f>
        <v>36</v>
      </c>
      <c r="AB6" s="11">
        <f>[2]Janeiro!$G$31</f>
        <v>34</v>
      </c>
      <c r="AC6" s="11">
        <f>[2]Janeiro!$G$32</f>
        <v>31</v>
      </c>
      <c r="AD6" s="11">
        <f>[2]Janeiro!$G$33</f>
        <v>57</v>
      </c>
      <c r="AE6" s="11">
        <f>[2]Janeiro!$G$34</f>
        <v>78</v>
      </c>
      <c r="AF6" s="11">
        <f>[2]Janeiro!$G$35</f>
        <v>56</v>
      </c>
      <c r="AG6" s="15">
        <f t="shared" si="1"/>
        <v>28</v>
      </c>
      <c r="AH6" s="94">
        <f t="shared" si="2"/>
        <v>50.032258064516128</v>
      </c>
    </row>
    <row r="7" spans="1:34" x14ac:dyDescent="0.2">
      <c r="A7" s="58" t="s">
        <v>103</v>
      </c>
      <c r="B7" s="11">
        <f>[3]Janeiro!$G$5</f>
        <v>39</v>
      </c>
      <c r="C7" s="11">
        <f>[3]Janeiro!$G$6</f>
        <v>38</v>
      </c>
      <c r="D7" s="11">
        <f>[3]Janeiro!$G$7</f>
        <v>57</v>
      </c>
      <c r="E7" s="11">
        <f>[3]Janeiro!$G$8</f>
        <v>54</v>
      </c>
      <c r="F7" s="11">
        <f>[3]Janeiro!$G$9</f>
        <v>47</v>
      </c>
      <c r="G7" s="11">
        <f>[3]Janeiro!$G$10</f>
        <v>37</v>
      </c>
      <c r="H7" s="11">
        <f>[3]Janeiro!$G$11</f>
        <v>71</v>
      </c>
      <c r="I7" s="11">
        <f>[3]Janeiro!$G$12</f>
        <v>60</v>
      </c>
      <c r="J7" s="11">
        <f>[3]Janeiro!$G$13</f>
        <v>53</v>
      </c>
      <c r="K7" s="11">
        <f>[3]Janeiro!$G$14</f>
        <v>54</v>
      </c>
      <c r="L7" s="11">
        <f>[3]Janeiro!$G$15</f>
        <v>47</v>
      </c>
      <c r="M7" s="11">
        <f>[3]Janeiro!$G$16</f>
        <v>44</v>
      </c>
      <c r="N7" s="11">
        <f>[3]Janeiro!$G$17</f>
        <v>54</v>
      </c>
      <c r="O7" s="11">
        <f>[3]Janeiro!$G$18</f>
        <v>49</v>
      </c>
      <c r="P7" s="11">
        <f>[3]Janeiro!$G$19</f>
        <v>47</v>
      </c>
      <c r="Q7" s="11">
        <f>[3]Janeiro!$G$20</f>
        <v>42</v>
      </c>
      <c r="R7" s="11">
        <f>[3]Janeiro!$G$21</f>
        <v>50</v>
      </c>
      <c r="S7" s="11">
        <f>[3]Janeiro!$G$22</f>
        <v>50</v>
      </c>
      <c r="T7" s="11">
        <f>[3]Janeiro!$G$23</f>
        <v>43</v>
      </c>
      <c r="U7" s="11">
        <f>[3]Janeiro!$G$24</f>
        <v>36</v>
      </c>
      <c r="V7" s="11">
        <f>[3]Janeiro!$G$25</f>
        <v>41</v>
      </c>
      <c r="W7" s="11">
        <f>[3]Janeiro!$G$26</f>
        <v>62</v>
      </c>
      <c r="X7" s="11">
        <f>[3]Janeiro!$G$27</f>
        <v>73</v>
      </c>
      <c r="Y7" s="11">
        <f>[3]Janeiro!$G$28</f>
        <v>49</v>
      </c>
      <c r="Z7" s="11">
        <f>[3]Janeiro!$G$29</f>
        <v>35</v>
      </c>
      <c r="AA7" s="11">
        <f>[3]Janeiro!$G$30</f>
        <v>33</v>
      </c>
      <c r="AB7" s="11">
        <f>[3]Janeiro!$G$31</f>
        <v>30</v>
      </c>
      <c r="AC7" s="11">
        <f>[3]Janeiro!$G$32</f>
        <v>31</v>
      </c>
      <c r="AD7" s="11">
        <f>[3]Janeiro!$G$33</f>
        <v>51</v>
      </c>
      <c r="AE7" s="11">
        <f>[3]Janeiro!$G$34</f>
        <v>62</v>
      </c>
      <c r="AF7" s="11">
        <f>[3]Janeiro!$G$35</f>
        <v>59</v>
      </c>
      <c r="AG7" s="15">
        <f t="shared" ref="AG7" si="3">MIN(B7:AF7)</f>
        <v>30</v>
      </c>
      <c r="AH7" s="94">
        <f t="shared" ref="AH7" si="4">AVERAGE(B7:AF7)</f>
        <v>48.322580645161288</v>
      </c>
    </row>
    <row r="8" spans="1:34" x14ac:dyDescent="0.2">
      <c r="A8" s="58" t="s">
        <v>1</v>
      </c>
      <c r="B8" s="11">
        <f>[4]Janeiro!$G$5</f>
        <v>56</v>
      </c>
      <c r="C8" s="11">
        <f>[4]Janeiro!$G$6</f>
        <v>51</v>
      </c>
      <c r="D8" s="11">
        <f>[4]Janeiro!$G$7</f>
        <v>79</v>
      </c>
      <c r="E8" s="11" t="str">
        <f>[4]Janeiro!$G$8</f>
        <v>*</v>
      </c>
      <c r="F8" s="11" t="str">
        <f>[4]Janeiro!$G$9</f>
        <v>*</v>
      </c>
      <c r="G8" s="11" t="str">
        <f>[4]Janeiro!$G$10</f>
        <v>*</v>
      </c>
      <c r="H8" s="11" t="str">
        <f>[4]Janeiro!$G$11</f>
        <v>*</v>
      </c>
      <c r="I8" s="11" t="str">
        <f>[4]Janeiro!$G$12</f>
        <v>*</v>
      </c>
      <c r="J8" s="11" t="str">
        <f>[4]Janeiro!$G$13</f>
        <v>*</v>
      </c>
      <c r="K8" s="11">
        <f>[4]Janeiro!$G$14</f>
        <v>49</v>
      </c>
      <c r="L8" s="11">
        <f>[4]Janeiro!$G$15</f>
        <v>49</v>
      </c>
      <c r="M8" s="11">
        <f>[4]Janeiro!$G$16</f>
        <v>54</v>
      </c>
      <c r="N8" s="11">
        <f>[4]Janeiro!$G$17</f>
        <v>57</v>
      </c>
      <c r="O8" s="11">
        <f>[4]Janeiro!$G$18</f>
        <v>45</v>
      </c>
      <c r="P8" s="11">
        <f>[4]Janeiro!$G$19</f>
        <v>44</v>
      </c>
      <c r="Q8" s="11">
        <f>[4]Janeiro!$G$20</f>
        <v>39</v>
      </c>
      <c r="R8" s="11">
        <f>[4]Janeiro!$G$21</f>
        <v>49</v>
      </c>
      <c r="S8" s="11">
        <f>[4]Janeiro!$G$22</f>
        <v>88</v>
      </c>
      <c r="T8" s="11" t="str">
        <f>[4]Janeiro!$G$23</f>
        <v>*</v>
      </c>
      <c r="U8" s="11" t="str">
        <f>[4]Janeiro!$G$24</f>
        <v>*</v>
      </c>
      <c r="V8" s="11" t="str">
        <f>[4]Janeiro!$G$25</f>
        <v>*</v>
      </c>
      <c r="W8" s="11" t="str">
        <f>[4]Janeiro!$G$26</f>
        <v>*</v>
      </c>
      <c r="X8" s="11" t="str">
        <f>[4]Janeiro!$G$27</f>
        <v>*</v>
      </c>
      <c r="Y8" s="11" t="str">
        <f>[4]Janeiro!$G$28</f>
        <v>*</v>
      </c>
      <c r="Z8" s="11">
        <f>[4]Janeiro!$G$29</f>
        <v>39</v>
      </c>
      <c r="AA8" s="11">
        <f>[4]Janeiro!$G$30</f>
        <v>34</v>
      </c>
      <c r="AB8" s="11">
        <f>[4]Janeiro!$G$31</f>
        <v>47</v>
      </c>
      <c r="AC8" s="11">
        <f>[4]Janeiro!$G$32</f>
        <v>48</v>
      </c>
      <c r="AD8" s="11">
        <f>[4]Janeiro!$G$33</f>
        <v>54</v>
      </c>
      <c r="AE8" s="11">
        <f>[4]Janeiro!$G$34</f>
        <v>62</v>
      </c>
      <c r="AF8" s="11" t="str">
        <f>[4]Janeiro!$G$35</f>
        <v>*</v>
      </c>
      <c r="AG8" s="15">
        <f t="shared" ref="AG8" si="5">MIN(B8:AF8)</f>
        <v>34</v>
      </c>
      <c r="AH8" s="94">
        <f t="shared" ref="AH8" si="6">AVERAGE(B8:AF8)</f>
        <v>52.444444444444443</v>
      </c>
    </row>
    <row r="9" spans="1:34" x14ac:dyDescent="0.2">
      <c r="A9" s="58" t="s">
        <v>166</v>
      </c>
      <c r="B9" s="11">
        <f>[5]Janeiro!$G$5</f>
        <v>58</v>
      </c>
      <c r="C9" s="11">
        <f>[5]Janeiro!$G$6</f>
        <v>45</v>
      </c>
      <c r="D9" s="11">
        <f>[5]Janeiro!$G$7</f>
        <v>57</v>
      </c>
      <c r="E9" s="11">
        <f>[5]Janeiro!$G$8</f>
        <v>64</v>
      </c>
      <c r="F9" s="11">
        <f>[5]Janeiro!$G$9</f>
        <v>44</v>
      </c>
      <c r="G9" s="11">
        <f>[5]Janeiro!$G$10</f>
        <v>52</v>
      </c>
      <c r="H9" s="11">
        <f>[5]Janeiro!$G$11</f>
        <v>64</v>
      </c>
      <c r="I9" s="11">
        <f>[5]Janeiro!$G$12</f>
        <v>65</v>
      </c>
      <c r="J9" s="11">
        <f>[5]Janeiro!$G$13</f>
        <v>53</v>
      </c>
      <c r="K9" s="11">
        <f>[5]Janeiro!$G$14</f>
        <v>51</v>
      </c>
      <c r="L9" s="11">
        <f>[5]Janeiro!$G$15</f>
        <v>53</v>
      </c>
      <c r="M9" s="11">
        <f>[5]Janeiro!$G$16</f>
        <v>57</v>
      </c>
      <c r="N9" s="11">
        <f>[5]Janeiro!$G$17</f>
        <v>64</v>
      </c>
      <c r="O9" s="11">
        <f>[5]Janeiro!$G$18</f>
        <v>56</v>
      </c>
      <c r="P9" s="11">
        <f>[5]Janeiro!$G$19</f>
        <v>45</v>
      </c>
      <c r="Q9" s="11">
        <f>[5]Janeiro!$G$20</f>
        <v>52</v>
      </c>
      <c r="R9" s="11">
        <f>[5]Janeiro!$G$21</f>
        <v>52</v>
      </c>
      <c r="S9" s="11">
        <f>[5]Janeiro!$G$22</f>
        <v>66</v>
      </c>
      <c r="T9" s="11">
        <f>[5]Janeiro!$G$23</f>
        <v>46</v>
      </c>
      <c r="U9" s="11">
        <f>[5]Janeiro!$G$24</f>
        <v>44</v>
      </c>
      <c r="V9" s="11">
        <f>[5]Janeiro!$G$25</f>
        <v>51</v>
      </c>
      <c r="W9" s="11">
        <f>[5]Janeiro!$G$26</f>
        <v>69</v>
      </c>
      <c r="X9" s="11">
        <f>[5]Janeiro!$G$27</f>
        <v>90</v>
      </c>
      <c r="Y9" s="11">
        <f>[5]Janeiro!$G$28</f>
        <v>52</v>
      </c>
      <c r="Z9" s="11">
        <f>[5]Janeiro!$G$29</f>
        <v>41</v>
      </c>
      <c r="AA9" s="11">
        <f>[5]Janeiro!$G$30</f>
        <v>38</v>
      </c>
      <c r="AB9" s="11">
        <f>[5]Janeiro!$G$31</f>
        <v>40</v>
      </c>
      <c r="AC9" s="11">
        <f>[5]Janeiro!$G$32</f>
        <v>36</v>
      </c>
      <c r="AD9" s="11">
        <f>[5]Janeiro!$G$33</f>
        <v>62</v>
      </c>
      <c r="AE9" s="11">
        <f>[5]Janeiro!$G$34</f>
        <v>77</v>
      </c>
      <c r="AF9" s="11">
        <f>[5]Janeiro!$G$35</f>
        <v>67</v>
      </c>
      <c r="AG9" s="15">
        <f t="shared" ref="AG9" si="7">MIN(B9:AF9)</f>
        <v>36</v>
      </c>
      <c r="AH9" s="94">
        <f t="shared" ref="AH9" si="8">AVERAGE(B9:AF9)</f>
        <v>55.193548387096776</v>
      </c>
    </row>
    <row r="10" spans="1:34" x14ac:dyDescent="0.2">
      <c r="A10" s="58" t="s">
        <v>110</v>
      </c>
      <c r="B10" s="11" t="str">
        <f>[6]Janeiro!$G$5</f>
        <v>*</v>
      </c>
      <c r="C10" s="11" t="str">
        <f>[6]Janeiro!$G$6</f>
        <v>*</v>
      </c>
      <c r="D10" s="11" t="str">
        <f>[6]Janeiro!$G$7</f>
        <v>*</v>
      </c>
      <c r="E10" s="11" t="str">
        <f>[6]Janeiro!$G$8</f>
        <v>*</v>
      </c>
      <c r="F10" s="11" t="str">
        <f>[6]Janeiro!$G$9</f>
        <v>*</v>
      </c>
      <c r="G10" s="11" t="str">
        <f>[6]Janeiro!$G$10</f>
        <v>*</v>
      </c>
      <c r="H10" s="11" t="str">
        <f>[6]Janeiro!$G$11</f>
        <v>*</v>
      </c>
      <c r="I10" s="11" t="str">
        <f>[6]Janeiro!$G$12</f>
        <v>*</v>
      </c>
      <c r="J10" s="11" t="str">
        <f>[6]Janeiro!$G$13</f>
        <v>*</v>
      </c>
      <c r="K10" s="11" t="str">
        <f>[6]Janeiro!$G$14</f>
        <v>*</v>
      </c>
      <c r="L10" s="11" t="str">
        <f>[6]Janeiro!$G$15</f>
        <v>*</v>
      </c>
      <c r="M10" s="11" t="str">
        <f>[6]Janeiro!$G$16</f>
        <v>*</v>
      </c>
      <c r="N10" s="11" t="str">
        <f>[6]Janeiro!$G$17</f>
        <v>*</v>
      </c>
      <c r="O10" s="11" t="str">
        <f>[6]Janeiro!$G$18</f>
        <v>*</v>
      </c>
      <c r="P10" s="11" t="str">
        <f>[6]Janeiro!$G$19</f>
        <v>*</v>
      </c>
      <c r="Q10" s="11" t="str">
        <f>[6]Janeiro!$G$20</f>
        <v>*</v>
      </c>
      <c r="R10" s="11" t="str">
        <f>[6]Janeiro!$G$21</f>
        <v>*</v>
      </c>
      <c r="S10" s="11" t="str">
        <f>[6]Janeiro!$G$22</f>
        <v>*</v>
      </c>
      <c r="T10" s="11" t="str">
        <f>[6]Janeiro!$G$23</f>
        <v>*</v>
      </c>
      <c r="U10" s="11" t="str">
        <f>[6]Janeiro!$G$24</f>
        <v>*</v>
      </c>
      <c r="V10" s="11" t="str">
        <f>[6]Janeiro!$G$25</f>
        <v>*</v>
      </c>
      <c r="W10" s="11" t="str">
        <f>[6]Janeiro!$G$26</f>
        <v>*</v>
      </c>
      <c r="X10" s="11" t="str">
        <f>[6]Janeiro!$G$27</f>
        <v>*</v>
      </c>
      <c r="Y10" s="11" t="str">
        <f>[6]Janeiro!$G$28</f>
        <v>*</v>
      </c>
      <c r="Z10" s="11" t="str">
        <f>[6]Janeiro!$G$29</f>
        <v>*</v>
      </c>
      <c r="AA10" s="11" t="str">
        <f>[6]Janeiro!$G$30</f>
        <v>*</v>
      </c>
      <c r="AB10" s="11" t="str">
        <f>[6]Janeiro!$G$31</f>
        <v>*</v>
      </c>
      <c r="AC10" s="11" t="str">
        <f>[6]Janeiro!$G$32</f>
        <v>*</v>
      </c>
      <c r="AD10" s="11" t="str">
        <f>[6]Janeiro!$G$33</f>
        <v>*</v>
      </c>
      <c r="AE10" s="11" t="str">
        <f>[6]Janeiro!$G$34</f>
        <v>*</v>
      </c>
      <c r="AF10" s="11" t="str">
        <f>[6]Janeiro!$G$35</f>
        <v>*</v>
      </c>
      <c r="AG10" s="15" t="s">
        <v>225</v>
      </c>
      <c r="AH10" s="94" t="s">
        <v>225</v>
      </c>
    </row>
    <row r="11" spans="1:34" x14ac:dyDescent="0.2">
      <c r="A11" s="58" t="s">
        <v>63</v>
      </c>
      <c r="B11" s="11">
        <f>[7]Janeiro!$G$5</f>
        <v>31</v>
      </c>
      <c r="C11" s="11">
        <f>[7]Janeiro!$G$6</f>
        <v>24</v>
      </c>
      <c r="D11" s="11">
        <f>[7]Janeiro!$G$7</f>
        <v>57</v>
      </c>
      <c r="E11" s="11">
        <f>[7]Janeiro!$G$8</f>
        <v>46</v>
      </c>
      <c r="F11" s="11">
        <f>[7]Janeiro!$G$9</f>
        <v>54</v>
      </c>
      <c r="G11" s="11">
        <f>[7]Janeiro!$G$10</f>
        <v>33</v>
      </c>
      <c r="H11" s="11">
        <f>[7]Janeiro!$G$11</f>
        <v>71</v>
      </c>
      <c r="I11" s="11">
        <f>[7]Janeiro!$G$12</f>
        <v>47</v>
      </c>
      <c r="J11" s="11">
        <f>[7]Janeiro!$G$13</f>
        <v>49</v>
      </c>
      <c r="K11" s="11">
        <f>[7]Janeiro!$G$14</f>
        <v>47</v>
      </c>
      <c r="L11" s="11">
        <f>[7]Janeiro!$G$15</f>
        <v>44</v>
      </c>
      <c r="M11" s="11">
        <f>[7]Janeiro!$G$16</f>
        <v>52</v>
      </c>
      <c r="N11" s="11">
        <f>[7]Janeiro!$G$17</f>
        <v>57</v>
      </c>
      <c r="O11" s="11">
        <f>[7]Janeiro!$G$18</f>
        <v>46</v>
      </c>
      <c r="P11" s="11">
        <f>[7]Janeiro!$G$19</f>
        <v>40</v>
      </c>
      <c r="Q11" s="11">
        <f>[7]Janeiro!$G$20</f>
        <v>37</v>
      </c>
      <c r="R11" s="11">
        <f>[7]Janeiro!$G$21</f>
        <v>46</v>
      </c>
      <c r="S11" s="11">
        <f>[7]Janeiro!$G$22</f>
        <v>43</v>
      </c>
      <c r="T11" s="11">
        <f>[7]Janeiro!$G$23</f>
        <v>32</v>
      </c>
      <c r="U11" s="11">
        <f>[7]Janeiro!$G$24</f>
        <v>34</v>
      </c>
      <c r="V11" s="11">
        <f>[7]Janeiro!$G$25</f>
        <v>41</v>
      </c>
      <c r="W11" s="11">
        <f>[7]Janeiro!$G$26</f>
        <v>44</v>
      </c>
      <c r="X11" s="11">
        <f>[7]Janeiro!$G$27</f>
        <v>87</v>
      </c>
      <c r="Y11" s="11">
        <f>[7]Janeiro!$G$28</f>
        <v>46</v>
      </c>
      <c r="Z11" s="11">
        <f>[7]Janeiro!$G$29</f>
        <v>44</v>
      </c>
      <c r="AA11" s="11">
        <f>[7]Janeiro!$G$30</f>
        <v>26</v>
      </c>
      <c r="AB11" s="11">
        <f>[7]Janeiro!$G$31</f>
        <v>25</v>
      </c>
      <c r="AC11" s="11">
        <f>[7]Janeiro!$G$32</f>
        <v>25</v>
      </c>
      <c r="AD11" s="11">
        <f>[7]Janeiro!$G$33</f>
        <v>44</v>
      </c>
      <c r="AE11" s="11">
        <f>[7]Janeiro!$G$34</f>
        <v>55</v>
      </c>
      <c r="AF11" s="11">
        <f>[7]Janeiro!$G$35</f>
        <v>53</v>
      </c>
      <c r="AG11" s="15">
        <f t="shared" ref="AG11:AG12" si="9">MIN(B11:AF11)</f>
        <v>24</v>
      </c>
      <c r="AH11" s="94">
        <f t="shared" ref="AH11:AH12" si="10">AVERAGE(B11:AF11)</f>
        <v>44.516129032258064</v>
      </c>
    </row>
    <row r="12" spans="1:34" x14ac:dyDescent="0.2">
      <c r="A12" s="58" t="s">
        <v>40</v>
      </c>
      <c r="B12" s="11">
        <f>[8]Janeiro!$G$5</f>
        <v>48</v>
      </c>
      <c r="C12" s="11">
        <f>[8]Janeiro!$G$6</f>
        <v>43</v>
      </c>
      <c r="D12" s="11">
        <f>[8]Janeiro!$G$7</f>
        <v>42</v>
      </c>
      <c r="E12" s="11">
        <f>[8]Janeiro!$G$8</f>
        <v>42</v>
      </c>
      <c r="F12" s="11">
        <f>[8]Janeiro!$G$9</f>
        <v>27</v>
      </c>
      <c r="G12" s="11">
        <f>[8]Janeiro!$G$10</f>
        <v>42</v>
      </c>
      <c r="H12" s="11">
        <f>[8]Janeiro!$G$11</f>
        <v>64</v>
      </c>
      <c r="I12" s="11">
        <f>[8]Janeiro!$G$12</f>
        <v>62</v>
      </c>
      <c r="J12" s="11">
        <f>[8]Janeiro!$G$13</f>
        <v>47</v>
      </c>
      <c r="K12" s="11">
        <f>[8]Janeiro!$G$14</f>
        <v>42</v>
      </c>
      <c r="L12" s="11">
        <f>[8]Janeiro!$G$15</f>
        <v>47</v>
      </c>
      <c r="M12" s="11">
        <f>[8]Janeiro!$G$16</f>
        <v>56</v>
      </c>
      <c r="N12" s="11">
        <f>[8]Janeiro!$G$17</f>
        <v>56</v>
      </c>
      <c r="O12" s="11">
        <f>[8]Janeiro!$G$18</f>
        <v>50</v>
      </c>
      <c r="P12" s="11">
        <f>[8]Janeiro!$G$19</f>
        <v>43</v>
      </c>
      <c r="Q12" s="11">
        <f>[8]Janeiro!$G$20</f>
        <v>39</v>
      </c>
      <c r="R12" s="11">
        <f>[8]Janeiro!$G$21</f>
        <v>54</v>
      </c>
      <c r="S12" s="11">
        <f>[8]Janeiro!$G$22</f>
        <v>51</v>
      </c>
      <c r="T12" s="11">
        <f>[8]Janeiro!$G$23</f>
        <v>40</v>
      </c>
      <c r="U12" s="11">
        <f>[8]Janeiro!$G$24</f>
        <v>36</v>
      </c>
      <c r="V12" s="11">
        <f>[8]Janeiro!$G$25</f>
        <v>44</v>
      </c>
      <c r="W12" s="11">
        <f>[8]Janeiro!$G$26</f>
        <v>61</v>
      </c>
      <c r="X12" s="11">
        <f>[8]Janeiro!$G$27</f>
        <v>87</v>
      </c>
      <c r="Y12" s="11">
        <f>[8]Janeiro!$G$28</f>
        <v>49</v>
      </c>
      <c r="Z12" s="11">
        <f>[8]Janeiro!$G$29</f>
        <v>33</v>
      </c>
      <c r="AA12" s="11">
        <f>[8]Janeiro!$G$30</f>
        <v>33</v>
      </c>
      <c r="AB12" s="11">
        <f>[8]Janeiro!$G$31</f>
        <v>32</v>
      </c>
      <c r="AC12" s="11">
        <f>[8]Janeiro!$G$32</f>
        <v>38</v>
      </c>
      <c r="AD12" s="11">
        <f>[8]Janeiro!$G$33</f>
        <v>51</v>
      </c>
      <c r="AE12" s="11">
        <f>[8]Janeiro!$G$34</f>
        <v>81</v>
      </c>
      <c r="AF12" s="11">
        <f>[8]Janeiro!$G$35</f>
        <v>62</v>
      </c>
      <c r="AG12" s="15">
        <f t="shared" si="9"/>
        <v>27</v>
      </c>
      <c r="AH12" s="94">
        <f t="shared" si="10"/>
        <v>48.451612903225808</v>
      </c>
    </row>
    <row r="13" spans="1:34" x14ac:dyDescent="0.2">
      <c r="A13" s="58" t="s">
        <v>113</v>
      </c>
      <c r="B13" s="11" t="str">
        <f>[9]Janeiro!$G$5</f>
        <v>*</v>
      </c>
      <c r="C13" s="11" t="str">
        <f>[9]Janeiro!$G$6</f>
        <v>*</v>
      </c>
      <c r="D13" s="11" t="str">
        <f>[9]Janeiro!$G$7</f>
        <v>*</v>
      </c>
      <c r="E13" s="11" t="str">
        <f>[9]Janeiro!$G$8</f>
        <v>*</v>
      </c>
      <c r="F13" s="11" t="str">
        <f>[9]Janeiro!$G$9</f>
        <v>*</v>
      </c>
      <c r="G13" s="11" t="str">
        <f>[9]Janeiro!$G$10</f>
        <v>*</v>
      </c>
      <c r="H13" s="11" t="str">
        <f>[9]Janeiro!$G$11</f>
        <v>*</v>
      </c>
      <c r="I13" s="11" t="str">
        <f>[9]Janeiro!$G$12</f>
        <v>*</v>
      </c>
      <c r="J13" s="11" t="str">
        <f>[9]Janeiro!$G$13</f>
        <v>*</v>
      </c>
      <c r="K13" s="11" t="str">
        <f>[9]Janeiro!$G$14</f>
        <v>*</v>
      </c>
      <c r="L13" s="11" t="str">
        <f>[9]Janeiro!$G$15</f>
        <v>*</v>
      </c>
      <c r="M13" s="11" t="str">
        <f>[9]Janeiro!$G$16</f>
        <v>*</v>
      </c>
      <c r="N13" s="11" t="str">
        <f>[9]Janeiro!$G$17</f>
        <v>*</v>
      </c>
      <c r="O13" s="11" t="str">
        <f>[9]Janeiro!$G$18</f>
        <v>*</v>
      </c>
      <c r="P13" s="11" t="str">
        <f>[9]Janeiro!$G$19</f>
        <v>*</v>
      </c>
      <c r="Q13" s="11" t="str">
        <f>[9]Janeiro!$G$20</f>
        <v>*</v>
      </c>
      <c r="R13" s="11" t="str">
        <f>[9]Janeiro!$G$21</f>
        <v>*</v>
      </c>
      <c r="S13" s="11" t="str">
        <f>[9]Janeiro!$G$22</f>
        <v>*</v>
      </c>
      <c r="T13" s="11" t="str">
        <f>[9]Janeiro!$G$23</f>
        <v>*</v>
      </c>
      <c r="U13" s="11" t="str">
        <f>[9]Janeiro!$G$24</f>
        <v>*</v>
      </c>
      <c r="V13" s="11" t="str">
        <f>[9]Janeiro!$G$25</f>
        <v>*</v>
      </c>
      <c r="W13" s="11" t="str">
        <f>[9]Janeiro!$G$26</f>
        <v>*</v>
      </c>
      <c r="X13" s="11" t="str">
        <f>[9]Janeiro!$G$27</f>
        <v>*</v>
      </c>
      <c r="Y13" s="11" t="str">
        <f>[9]Janeiro!$G$28</f>
        <v>*</v>
      </c>
      <c r="Z13" s="11" t="str">
        <f>[9]Janeiro!$G$29</f>
        <v>*</v>
      </c>
      <c r="AA13" s="11" t="str">
        <f>[9]Janeiro!$G$30</f>
        <v>*</v>
      </c>
      <c r="AB13" s="11" t="str">
        <f>[9]Janeiro!$G$31</f>
        <v>*</v>
      </c>
      <c r="AC13" s="11" t="str">
        <f>[9]Janeiro!$G$32</f>
        <v>*</v>
      </c>
      <c r="AD13" s="11" t="str">
        <f>[9]Janeiro!$G$33</f>
        <v>*</v>
      </c>
      <c r="AE13" s="11" t="str">
        <f>[9]Janeiro!$G$34</f>
        <v>*</v>
      </c>
      <c r="AF13" s="11" t="str">
        <f>[9]Janeiro!$G$35</f>
        <v>*</v>
      </c>
      <c r="AG13" s="14" t="s">
        <v>225</v>
      </c>
      <c r="AH13" s="116" t="s">
        <v>225</v>
      </c>
    </row>
    <row r="14" spans="1:34" x14ac:dyDescent="0.2">
      <c r="A14" s="58" t="s">
        <v>117</v>
      </c>
      <c r="B14" s="11" t="str">
        <f>[10]Janeiro!$G$5</f>
        <v>*</v>
      </c>
      <c r="C14" s="11" t="str">
        <f>[10]Janeiro!$G$6</f>
        <v>*</v>
      </c>
      <c r="D14" s="11" t="str">
        <f>[10]Janeiro!$G$7</f>
        <v>*</v>
      </c>
      <c r="E14" s="11" t="str">
        <f>[10]Janeiro!$G$8</f>
        <v>*</v>
      </c>
      <c r="F14" s="11" t="str">
        <f>[10]Janeiro!$G$9</f>
        <v>*</v>
      </c>
      <c r="G14" s="11" t="str">
        <f>[10]Janeiro!$G$10</f>
        <v>*</v>
      </c>
      <c r="H14" s="11" t="str">
        <f>[10]Janeiro!$G$11</f>
        <v>*</v>
      </c>
      <c r="I14" s="11" t="str">
        <f>[10]Janeiro!$G$12</f>
        <v>*</v>
      </c>
      <c r="J14" s="11" t="str">
        <f>[10]Janeiro!$G$13</f>
        <v>*</v>
      </c>
      <c r="K14" s="11" t="str">
        <f>[10]Janeiro!$G$14</f>
        <v>*</v>
      </c>
      <c r="L14" s="11" t="str">
        <f>[10]Janeiro!$G$15</f>
        <v>*</v>
      </c>
      <c r="M14" s="11" t="str">
        <f>[10]Janeiro!$G$16</f>
        <v>*</v>
      </c>
      <c r="N14" s="11" t="str">
        <f>[10]Janeiro!$G$17</f>
        <v>*</v>
      </c>
      <c r="O14" s="11" t="str">
        <f>[10]Janeiro!$G$18</f>
        <v>*</v>
      </c>
      <c r="P14" s="11" t="str">
        <f>[10]Janeiro!$G$19</f>
        <v>*</v>
      </c>
      <c r="Q14" s="11" t="str">
        <f>[10]Janeiro!$G$20</f>
        <v>*</v>
      </c>
      <c r="R14" s="11" t="str">
        <f>[10]Janeiro!$G$21</f>
        <v>*</v>
      </c>
      <c r="S14" s="11" t="str">
        <f>[10]Janeiro!$G$22</f>
        <v>*</v>
      </c>
      <c r="T14" s="11" t="str">
        <f>[10]Janeiro!$G$23</f>
        <v>*</v>
      </c>
      <c r="U14" s="11" t="str">
        <f>[10]Janeiro!$G$24</f>
        <v>*</v>
      </c>
      <c r="V14" s="11" t="str">
        <f>[10]Janeiro!$G$25</f>
        <v>*</v>
      </c>
      <c r="W14" s="11" t="str">
        <f>[10]Janeiro!$G$26</f>
        <v>*</v>
      </c>
      <c r="X14" s="11" t="str">
        <f>[10]Janeiro!$G$27</f>
        <v>*</v>
      </c>
      <c r="Y14" s="11" t="str">
        <f>[10]Janeiro!$G$28</f>
        <v>*</v>
      </c>
      <c r="Z14" s="11" t="str">
        <f>[10]Janeiro!$G$29</f>
        <v>*</v>
      </c>
      <c r="AA14" s="11" t="str">
        <f>[10]Janeiro!$G$30</f>
        <v>*</v>
      </c>
      <c r="AB14" s="11" t="str">
        <f>[10]Janeiro!$G$31</f>
        <v>*</v>
      </c>
      <c r="AC14" s="11" t="str">
        <f>[10]Janeiro!$G$32</f>
        <v>*</v>
      </c>
      <c r="AD14" s="11" t="str">
        <f>[10]Janeiro!$G$33</f>
        <v>*</v>
      </c>
      <c r="AE14" s="11" t="str">
        <f>[10]Janeiro!$G$34</f>
        <v>*</v>
      </c>
      <c r="AF14" s="11" t="str">
        <f>[10]Janeiro!$G$35</f>
        <v>*</v>
      </c>
      <c r="AG14" s="14" t="s">
        <v>225</v>
      </c>
      <c r="AH14" s="116" t="s">
        <v>225</v>
      </c>
    </row>
    <row r="15" spans="1:34" x14ac:dyDescent="0.2">
      <c r="A15" s="58" t="s">
        <v>120</v>
      </c>
      <c r="B15" s="11">
        <f>[11]Janeiro!$G$5</f>
        <v>83</v>
      </c>
      <c r="C15" s="11">
        <f>[11]Janeiro!$G$6</f>
        <v>47</v>
      </c>
      <c r="D15" s="11">
        <f>[11]Janeiro!$G$7</f>
        <v>58</v>
      </c>
      <c r="E15" s="11">
        <f>[11]Janeiro!$G$8</f>
        <v>61</v>
      </c>
      <c r="F15" s="11">
        <f>[11]Janeiro!$G$9</f>
        <v>47</v>
      </c>
      <c r="G15" s="11">
        <f>[11]Janeiro!$G$10</f>
        <v>49</v>
      </c>
      <c r="H15" s="11">
        <f>[11]Janeiro!$G$11</f>
        <v>68</v>
      </c>
      <c r="I15" s="11">
        <f>[11]Janeiro!$G$12</f>
        <v>65</v>
      </c>
      <c r="J15" s="11">
        <f>[11]Janeiro!$G$13</f>
        <v>56</v>
      </c>
      <c r="K15" s="11">
        <f>[11]Janeiro!$G$14</f>
        <v>55</v>
      </c>
      <c r="L15" s="11">
        <f>[11]Janeiro!$G$15</f>
        <v>57</v>
      </c>
      <c r="M15" s="11">
        <f>[11]Janeiro!$G$16</f>
        <v>53</v>
      </c>
      <c r="N15" s="11">
        <f>[11]Janeiro!$G$17</f>
        <v>64</v>
      </c>
      <c r="O15" s="11">
        <f>[11]Janeiro!$G$18</f>
        <v>52</v>
      </c>
      <c r="P15" s="11">
        <f>[11]Janeiro!$G$19</f>
        <v>48</v>
      </c>
      <c r="Q15" s="11">
        <f>[11]Janeiro!$G$20</f>
        <v>49</v>
      </c>
      <c r="R15" s="11">
        <f>[11]Janeiro!$G$21</f>
        <v>57</v>
      </c>
      <c r="S15" s="11">
        <f>[11]Janeiro!$G$22</f>
        <v>57</v>
      </c>
      <c r="T15" s="11">
        <f>[11]Janeiro!$G$23</f>
        <v>49</v>
      </c>
      <c r="U15" s="11">
        <f>[11]Janeiro!$G$24</f>
        <v>47</v>
      </c>
      <c r="V15" s="11">
        <f>[11]Janeiro!$G$25</f>
        <v>53</v>
      </c>
      <c r="W15" s="11">
        <f>[11]Janeiro!$G$26</f>
        <v>61</v>
      </c>
      <c r="X15" s="11">
        <f>[11]Janeiro!$G$27</f>
        <v>81</v>
      </c>
      <c r="Y15" s="11">
        <f>[11]Janeiro!$G$28</f>
        <v>58</v>
      </c>
      <c r="Z15" s="11">
        <f>[11]Janeiro!$G$29</f>
        <v>42</v>
      </c>
      <c r="AA15" s="11">
        <f>[11]Janeiro!$G$30</f>
        <v>39</v>
      </c>
      <c r="AB15" s="11">
        <f>[11]Janeiro!$G$31</f>
        <v>45</v>
      </c>
      <c r="AC15" s="11">
        <f>[11]Janeiro!$G$32</f>
        <v>48</v>
      </c>
      <c r="AD15" s="11">
        <f>[11]Janeiro!$G$33</f>
        <v>63</v>
      </c>
      <c r="AE15" s="11">
        <f>[11]Janeiro!$G$34</f>
        <v>77</v>
      </c>
      <c r="AF15" s="11">
        <f>[11]Janeiro!$G$35</f>
        <v>65</v>
      </c>
      <c r="AG15" s="15">
        <f t="shared" ref="AG15" si="11">MIN(B15:AF15)</f>
        <v>39</v>
      </c>
      <c r="AH15" s="94">
        <f t="shared" ref="AH15" si="12">AVERAGE(B15:AF15)</f>
        <v>56.58064516129032</v>
      </c>
    </row>
    <row r="16" spans="1:34" x14ac:dyDescent="0.2">
      <c r="A16" s="58" t="s">
        <v>167</v>
      </c>
      <c r="B16" s="11" t="str">
        <f>[12]Janeiro!$G$5</f>
        <v>*</v>
      </c>
      <c r="C16" s="11" t="str">
        <f>[12]Janeiro!$G$6</f>
        <v>*</v>
      </c>
      <c r="D16" s="11" t="str">
        <f>[12]Janeiro!$G$7</f>
        <v>*</v>
      </c>
      <c r="E16" s="11" t="str">
        <f>[12]Janeiro!$G$8</f>
        <v>*</v>
      </c>
      <c r="F16" s="11" t="str">
        <f>[12]Janeiro!$G$9</f>
        <v>*</v>
      </c>
      <c r="G16" s="11" t="str">
        <f>[12]Janeiro!$G$10</f>
        <v>*</v>
      </c>
      <c r="H16" s="11" t="str">
        <f>[12]Janeiro!$G$11</f>
        <v>*</v>
      </c>
      <c r="I16" s="11" t="str">
        <f>[12]Janeiro!$G$12</f>
        <v>*</v>
      </c>
      <c r="J16" s="11" t="str">
        <f>[12]Janeiro!$G$13</f>
        <v>*</v>
      </c>
      <c r="K16" s="11" t="str">
        <f>[12]Janeiro!$G$14</f>
        <v>*</v>
      </c>
      <c r="L16" s="11" t="str">
        <f>[12]Janeiro!$G$15</f>
        <v>*</v>
      </c>
      <c r="M16" s="11" t="str">
        <f>[12]Janeiro!$G$16</f>
        <v>*</v>
      </c>
      <c r="N16" s="11" t="str">
        <f>[12]Janeiro!$G$17</f>
        <v>*</v>
      </c>
      <c r="O16" s="11" t="str">
        <f>[12]Janeiro!$G$18</f>
        <v>*</v>
      </c>
      <c r="P16" s="11" t="str">
        <f>[12]Janeiro!$G$19</f>
        <v>*</v>
      </c>
      <c r="Q16" s="11" t="str">
        <f>[12]Janeiro!$G$20</f>
        <v>*</v>
      </c>
      <c r="R16" s="11" t="str">
        <f>[12]Janeiro!$G$21</f>
        <v>*</v>
      </c>
      <c r="S16" s="11" t="str">
        <f>[12]Janeiro!$G$22</f>
        <v>*</v>
      </c>
      <c r="T16" s="11" t="str">
        <f>[12]Janeiro!$G$23</f>
        <v>*</v>
      </c>
      <c r="U16" s="11" t="str">
        <f>[12]Janeiro!$G$24</f>
        <v>*</v>
      </c>
      <c r="V16" s="11" t="str">
        <f>[12]Janeiro!$G$25</f>
        <v>*</v>
      </c>
      <c r="W16" s="11" t="str">
        <f>[12]Janeiro!$G$26</f>
        <v>*</v>
      </c>
      <c r="X16" s="11" t="str">
        <f>[12]Janeiro!$G$27</f>
        <v>*</v>
      </c>
      <c r="Y16" s="11" t="str">
        <f>[12]Janeiro!$G$28</f>
        <v>*</v>
      </c>
      <c r="Z16" s="11" t="str">
        <f>[12]Janeiro!$G$29</f>
        <v>*</v>
      </c>
      <c r="AA16" s="11" t="str">
        <f>[12]Janeiro!$G$30</f>
        <v>*</v>
      </c>
      <c r="AB16" s="11" t="str">
        <f>[12]Janeiro!$G$31</f>
        <v>*</v>
      </c>
      <c r="AC16" s="11" t="str">
        <f>[12]Janeiro!$G$32</f>
        <v>*</v>
      </c>
      <c r="AD16" s="11" t="str">
        <f>[12]Janeiro!$G$33</f>
        <v>*</v>
      </c>
      <c r="AE16" s="11" t="str">
        <f>[12]Janeiro!$G$34</f>
        <v>*</v>
      </c>
      <c r="AF16" s="11" t="str">
        <f>[12]Janeiro!$G$35</f>
        <v>*</v>
      </c>
      <c r="AG16" s="14" t="s">
        <v>225</v>
      </c>
      <c r="AH16" s="116" t="s">
        <v>225</v>
      </c>
    </row>
    <row r="17" spans="1:39" x14ac:dyDescent="0.2">
      <c r="A17" s="58" t="s">
        <v>2</v>
      </c>
      <c r="B17" s="11">
        <f>[13]Janeiro!$G$5</f>
        <v>47</v>
      </c>
      <c r="C17" s="11">
        <f>[13]Janeiro!$G$6</f>
        <v>64</v>
      </c>
      <c r="D17" s="11">
        <f>[13]Janeiro!$G$7</f>
        <v>51</v>
      </c>
      <c r="E17" s="11">
        <f>[13]Janeiro!$G$8</f>
        <v>43</v>
      </c>
      <c r="F17" s="11">
        <f>[13]Janeiro!$G$9</f>
        <v>41</v>
      </c>
      <c r="G17" s="11">
        <f>[13]Janeiro!$G$10</f>
        <v>53</v>
      </c>
      <c r="H17" s="11">
        <f>[13]Janeiro!$G$11</f>
        <v>76</v>
      </c>
      <c r="I17" s="11">
        <f>[13]Janeiro!$G$12</f>
        <v>66</v>
      </c>
      <c r="J17" s="11">
        <f>[13]Janeiro!$G$13</f>
        <v>55</v>
      </c>
      <c r="K17" s="11">
        <f>[13]Janeiro!$G$14</f>
        <v>50</v>
      </c>
      <c r="L17" s="11">
        <f>[13]Janeiro!$G$15</f>
        <v>50</v>
      </c>
      <c r="M17" s="11">
        <f>[13]Janeiro!$G$16</f>
        <v>46</v>
      </c>
      <c r="N17" s="11">
        <f>[13]Janeiro!$G$17</f>
        <v>70</v>
      </c>
      <c r="O17" s="11">
        <f>[13]Janeiro!$G$18</f>
        <v>42</v>
      </c>
      <c r="P17" s="11">
        <f>[13]Janeiro!$G$19</f>
        <v>45</v>
      </c>
      <c r="Q17" s="11">
        <f>[13]Janeiro!$G$20</f>
        <v>43</v>
      </c>
      <c r="R17" s="11">
        <f>[13]Janeiro!$G$21</f>
        <v>51</v>
      </c>
      <c r="S17" s="11">
        <f>[13]Janeiro!$G$22</f>
        <v>48</v>
      </c>
      <c r="T17" s="11">
        <f>[13]Janeiro!$G$23</f>
        <v>46</v>
      </c>
      <c r="U17" s="11">
        <f>[13]Janeiro!$G$24</f>
        <v>34</v>
      </c>
      <c r="V17" s="11">
        <f>[13]Janeiro!$G$25</f>
        <v>44</v>
      </c>
      <c r="W17" s="11">
        <f>[13]Janeiro!$G$26</f>
        <v>62</v>
      </c>
      <c r="X17" s="11">
        <f>[13]Janeiro!$G$27</f>
        <v>70</v>
      </c>
      <c r="Y17" s="11">
        <f>[13]Janeiro!$G$28</f>
        <v>55</v>
      </c>
      <c r="Z17" s="11">
        <f>[13]Janeiro!$G$29</f>
        <v>40</v>
      </c>
      <c r="AA17" s="11">
        <f>[13]Janeiro!$G$30</f>
        <v>38</v>
      </c>
      <c r="AB17" s="11">
        <f>[13]Janeiro!$G$31</f>
        <v>41</v>
      </c>
      <c r="AC17" s="11">
        <f>[13]Janeiro!$G$32</f>
        <v>41</v>
      </c>
      <c r="AD17" s="11">
        <f>[13]Janeiro!$G$33</f>
        <v>50</v>
      </c>
      <c r="AE17" s="11">
        <f>[13]Janeiro!$G$34</f>
        <v>57</v>
      </c>
      <c r="AF17" s="11">
        <f>[13]Janeiro!$G$35</f>
        <v>64</v>
      </c>
      <c r="AG17" s="15">
        <f t="shared" ref="AG17:AG23" si="13">MIN(B17:AF17)</f>
        <v>34</v>
      </c>
      <c r="AH17" s="94">
        <f t="shared" ref="AH17:AH23" si="14">AVERAGE(B17:AF17)</f>
        <v>51.064516129032256</v>
      </c>
      <c r="AJ17" s="12" t="s">
        <v>46</v>
      </c>
    </row>
    <row r="18" spans="1:39" x14ac:dyDescent="0.2">
      <c r="A18" s="58" t="s">
        <v>3</v>
      </c>
      <c r="B18" s="11">
        <f>[14]Janeiro!$G$5</f>
        <v>34</v>
      </c>
      <c r="C18" s="11">
        <f>[14]Janeiro!$G$6</f>
        <v>45</v>
      </c>
      <c r="D18" s="11">
        <f>[14]Janeiro!$G$7</f>
        <v>46</v>
      </c>
      <c r="E18" s="11">
        <f>[14]Janeiro!$G$8</f>
        <v>49</v>
      </c>
      <c r="F18" s="11">
        <f>[14]Janeiro!$G$9</f>
        <v>34</v>
      </c>
      <c r="G18" s="11">
        <f>[14]Janeiro!$G$10</f>
        <v>69</v>
      </c>
      <c r="H18" s="11">
        <f>[14]Janeiro!$G$11</f>
        <v>59</v>
      </c>
      <c r="I18" s="11">
        <f>[14]Janeiro!$G$12</f>
        <v>60</v>
      </c>
      <c r="J18" s="11">
        <f>[14]Janeiro!$G$13</f>
        <v>63</v>
      </c>
      <c r="K18" s="11">
        <f>[14]Janeiro!$G$14</f>
        <v>45</v>
      </c>
      <c r="L18" s="11">
        <f>[14]Janeiro!$G$15</f>
        <v>40</v>
      </c>
      <c r="M18" s="11">
        <f>[14]Janeiro!$G$16</f>
        <v>41</v>
      </c>
      <c r="N18" s="11">
        <f>[14]Janeiro!$G$17</f>
        <v>44</v>
      </c>
      <c r="O18" s="11">
        <f>[14]Janeiro!$G$18</f>
        <v>36</v>
      </c>
      <c r="P18" s="11">
        <f>[14]Janeiro!$G$19</f>
        <v>34</v>
      </c>
      <c r="Q18" s="11">
        <f>[14]Janeiro!$G$20</f>
        <v>36</v>
      </c>
      <c r="R18" s="11">
        <f>[14]Janeiro!$G$21</f>
        <v>52</v>
      </c>
      <c r="S18" s="11">
        <f>[14]Janeiro!$G$22</f>
        <v>48</v>
      </c>
      <c r="T18" s="11">
        <f>[14]Janeiro!$G$23</f>
        <v>50</v>
      </c>
      <c r="U18" s="11">
        <f>[14]Janeiro!$G$24</f>
        <v>48</v>
      </c>
      <c r="V18" s="11">
        <f>[14]Janeiro!$G$25</f>
        <v>43</v>
      </c>
      <c r="W18" s="11">
        <f>[14]Janeiro!$G$26</f>
        <v>62</v>
      </c>
      <c r="X18" s="11">
        <f>[14]Janeiro!$G$27</f>
        <v>55</v>
      </c>
      <c r="Y18" s="11" t="str">
        <f>[14]Janeiro!$G$28</f>
        <v>*</v>
      </c>
      <c r="Z18" s="11">
        <f>[14]Janeiro!$G$29</f>
        <v>43</v>
      </c>
      <c r="AA18" s="11">
        <f>[14]Janeiro!$G$30</f>
        <v>31</v>
      </c>
      <c r="AB18" s="11">
        <f>[14]Janeiro!$G$31</f>
        <v>25</v>
      </c>
      <c r="AC18" s="11">
        <f>[14]Janeiro!$G$32</f>
        <v>49</v>
      </c>
      <c r="AD18" s="11" t="str">
        <f>[14]Janeiro!$G$33</f>
        <v>*</v>
      </c>
      <c r="AE18" s="11">
        <f>[14]Janeiro!$G$34</f>
        <v>43</v>
      </c>
      <c r="AF18" s="11">
        <f>[14]Janeiro!$G$35</f>
        <v>45</v>
      </c>
      <c r="AG18" s="15">
        <f t="shared" si="13"/>
        <v>25</v>
      </c>
      <c r="AH18" s="94">
        <f>AVERAGE(B18:AF18)</f>
        <v>45.827586206896555</v>
      </c>
      <c r="AI18" s="12" t="s">
        <v>46</v>
      </c>
      <c r="AJ18" s="12" t="s">
        <v>46</v>
      </c>
    </row>
    <row r="19" spans="1:39" x14ac:dyDescent="0.2">
      <c r="A19" s="58" t="s">
        <v>4</v>
      </c>
      <c r="B19" s="11">
        <f>[15]Janeiro!$G$5</f>
        <v>42</v>
      </c>
      <c r="C19" s="11">
        <f>[15]Janeiro!$G$6</f>
        <v>49</v>
      </c>
      <c r="D19" s="11">
        <f>[15]Janeiro!$G$7</f>
        <v>50</v>
      </c>
      <c r="E19" s="11">
        <f>[15]Janeiro!$G$8</f>
        <v>44</v>
      </c>
      <c r="F19" s="11">
        <f>[15]Janeiro!$G$9</f>
        <v>41</v>
      </c>
      <c r="G19" s="11">
        <f>[15]Janeiro!$G$10</f>
        <v>56</v>
      </c>
      <c r="H19" s="11">
        <f>[15]Janeiro!$G$11</f>
        <v>59</v>
      </c>
      <c r="I19" s="11">
        <f>[15]Janeiro!$G$12</f>
        <v>61</v>
      </c>
      <c r="J19" s="11">
        <f>[15]Janeiro!$G$13</f>
        <v>63</v>
      </c>
      <c r="K19" s="11">
        <f>[15]Janeiro!$G$14</f>
        <v>48</v>
      </c>
      <c r="L19" s="11">
        <f>[15]Janeiro!$G$15</f>
        <v>52</v>
      </c>
      <c r="M19" s="11">
        <f>[15]Janeiro!$G$16</f>
        <v>45</v>
      </c>
      <c r="N19" s="11">
        <f>[15]Janeiro!$G$17</f>
        <v>49</v>
      </c>
      <c r="O19" s="11">
        <f>[15]Janeiro!$G$18</f>
        <v>44</v>
      </c>
      <c r="P19" s="11">
        <f>[15]Janeiro!$G$19</f>
        <v>35</v>
      </c>
      <c r="Q19" s="11">
        <f>[15]Janeiro!$G$20</f>
        <v>40</v>
      </c>
      <c r="R19" s="11">
        <f>[15]Janeiro!$G$21</f>
        <v>57</v>
      </c>
      <c r="S19" s="11">
        <f>[15]Janeiro!$G$22</f>
        <v>61</v>
      </c>
      <c r="T19" s="11">
        <f>[15]Janeiro!$G$23</f>
        <v>51</v>
      </c>
      <c r="U19" s="11">
        <f>[15]Janeiro!$G$24</f>
        <v>49</v>
      </c>
      <c r="V19" s="11">
        <f>[15]Janeiro!$G$25</f>
        <v>56</v>
      </c>
      <c r="W19" s="11">
        <f>[15]Janeiro!$G$26</f>
        <v>68</v>
      </c>
      <c r="X19" s="11">
        <f>[15]Janeiro!$G$27</f>
        <v>56</v>
      </c>
      <c r="Y19" s="11">
        <f>[15]Janeiro!$G$28</f>
        <v>74</v>
      </c>
      <c r="Z19" s="11">
        <f>[15]Janeiro!$G$29</f>
        <v>53</v>
      </c>
      <c r="AA19" s="11">
        <f>[15]Janeiro!$G$30</f>
        <v>37</v>
      </c>
      <c r="AB19" s="11">
        <f>[15]Janeiro!$G$31</f>
        <v>34</v>
      </c>
      <c r="AC19" s="11">
        <f>[15]Janeiro!$G$32</f>
        <v>39</v>
      </c>
      <c r="AD19" s="11">
        <f>[15]Janeiro!$G$33</f>
        <v>48</v>
      </c>
      <c r="AE19" s="11">
        <f>[15]Janeiro!$G$34</f>
        <v>48</v>
      </c>
      <c r="AF19" s="11">
        <f>[15]Janeiro!$G$35</f>
        <v>47</v>
      </c>
      <c r="AG19" s="15">
        <f t="shared" si="13"/>
        <v>34</v>
      </c>
      <c r="AH19" s="94">
        <f t="shared" si="14"/>
        <v>50.193548387096776</v>
      </c>
      <c r="AL19" t="s">
        <v>46</v>
      </c>
    </row>
    <row r="20" spans="1:39" x14ac:dyDescent="0.2">
      <c r="A20" s="58" t="s">
        <v>5</v>
      </c>
      <c r="B20" s="11">
        <f>[16]Janeiro!$G$5</f>
        <v>34</v>
      </c>
      <c r="C20" s="11">
        <f>[16]Janeiro!$G$6</f>
        <v>36</v>
      </c>
      <c r="D20" s="11">
        <f>[16]Janeiro!$G$7</f>
        <v>29</v>
      </c>
      <c r="E20" s="11">
        <f>[16]Janeiro!$G$8</f>
        <v>29</v>
      </c>
      <c r="F20" s="11">
        <f>[16]Janeiro!$G$9</f>
        <v>26</v>
      </c>
      <c r="G20" s="11">
        <f>[16]Janeiro!$G$10</f>
        <v>45</v>
      </c>
      <c r="H20" s="11">
        <f>[16]Janeiro!$G$11</f>
        <v>46</v>
      </c>
      <c r="I20" s="11">
        <f>[16]Janeiro!$G$12</f>
        <v>61</v>
      </c>
      <c r="J20" s="11">
        <f>[16]Janeiro!$G$13</f>
        <v>52</v>
      </c>
      <c r="K20" s="11">
        <f>[16]Janeiro!$G$14</f>
        <v>36</v>
      </c>
      <c r="L20" s="11">
        <f>[16]Janeiro!$G$15</f>
        <v>37</v>
      </c>
      <c r="M20" s="11">
        <f>[16]Janeiro!$G$16</f>
        <v>52</v>
      </c>
      <c r="N20" s="11">
        <f>[16]Janeiro!$G$17</f>
        <v>59</v>
      </c>
      <c r="O20" s="11">
        <f>[16]Janeiro!$G$18</f>
        <v>44</v>
      </c>
      <c r="P20" s="11">
        <f>[16]Janeiro!$G$19</f>
        <v>40</v>
      </c>
      <c r="Q20" s="11">
        <f>[16]Janeiro!$G$20</f>
        <v>34</v>
      </c>
      <c r="R20" s="11">
        <f>[16]Janeiro!$G$21</f>
        <v>46</v>
      </c>
      <c r="S20" s="11">
        <f>[16]Janeiro!$G$22</f>
        <v>52</v>
      </c>
      <c r="T20" s="11">
        <f>[16]Janeiro!$G$23</f>
        <v>35</v>
      </c>
      <c r="U20" s="11">
        <f>[16]Janeiro!$G$24</f>
        <v>37</v>
      </c>
      <c r="V20" s="11">
        <f>[16]Janeiro!$G$25</f>
        <v>45</v>
      </c>
      <c r="W20" s="11">
        <f>[16]Janeiro!$G$26</f>
        <v>53</v>
      </c>
      <c r="X20" s="11">
        <f>[16]Janeiro!$G$27</f>
        <v>49</v>
      </c>
      <c r="Y20" s="11">
        <f>[16]Janeiro!$G$28</f>
        <v>52</v>
      </c>
      <c r="Z20" s="11">
        <f>[16]Janeiro!$G$29</f>
        <v>33</v>
      </c>
      <c r="AA20" s="11">
        <f>[16]Janeiro!$G$30</f>
        <v>27</v>
      </c>
      <c r="AB20" s="11">
        <f>[16]Janeiro!$G$31</f>
        <v>30</v>
      </c>
      <c r="AC20" s="11">
        <f>[16]Janeiro!$G$32</f>
        <v>41</v>
      </c>
      <c r="AD20" s="11">
        <f>[16]Janeiro!$G$33</f>
        <v>41</v>
      </c>
      <c r="AE20" s="11">
        <f>[16]Janeiro!$G$34</f>
        <v>48</v>
      </c>
      <c r="AF20" s="11">
        <f>[16]Janeiro!$G$35</f>
        <v>58</v>
      </c>
      <c r="AG20" s="15">
        <f t="shared" si="13"/>
        <v>26</v>
      </c>
      <c r="AH20" s="94">
        <f t="shared" si="14"/>
        <v>42.161290322580648</v>
      </c>
      <c r="AI20" s="12" t="s">
        <v>46</v>
      </c>
    </row>
    <row r="21" spans="1:39" x14ac:dyDescent="0.2">
      <c r="A21" s="58" t="s">
        <v>42</v>
      </c>
      <c r="B21" s="11">
        <f>[17]Janeiro!$G$5</f>
        <v>45</v>
      </c>
      <c r="C21" s="11">
        <f>[17]Janeiro!$G$6</f>
        <v>49</v>
      </c>
      <c r="D21" s="11">
        <f>[17]Janeiro!$G$7</f>
        <v>45</v>
      </c>
      <c r="E21" s="11">
        <f>[17]Janeiro!$G$8</f>
        <v>31</v>
      </c>
      <c r="F21" s="11">
        <f>[17]Janeiro!$G$9</f>
        <v>34</v>
      </c>
      <c r="G21" s="11">
        <f>[17]Janeiro!$G$10</f>
        <v>56</v>
      </c>
      <c r="H21" s="11">
        <f>[17]Janeiro!$G$11</f>
        <v>53</v>
      </c>
      <c r="I21" s="11">
        <f>[17]Janeiro!$G$12</f>
        <v>57</v>
      </c>
      <c r="J21" s="11">
        <f>[17]Janeiro!$G$13</f>
        <v>64</v>
      </c>
      <c r="K21" s="11">
        <f>[17]Janeiro!$G$14</f>
        <v>45</v>
      </c>
      <c r="L21" s="11">
        <f>[17]Janeiro!$G$15</f>
        <v>48</v>
      </c>
      <c r="M21" s="11">
        <f>[17]Janeiro!$G$16</f>
        <v>50</v>
      </c>
      <c r="N21" s="11">
        <f>[17]Janeiro!$G$17</f>
        <v>52</v>
      </c>
      <c r="O21" s="11">
        <f>[17]Janeiro!$G$18</f>
        <v>44</v>
      </c>
      <c r="P21" s="11">
        <f>[17]Janeiro!$G$19</f>
        <v>33</v>
      </c>
      <c r="Q21" s="11">
        <f>[17]Janeiro!$G$20</f>
        <v>39</v>
      </c>
      <c r="R21" s="11">
        <f>[17]Janeiro!$G$21</f>
        <v>44</v>
      </c>
      <c r="S21" s="11">
        <f>[17]Janeiro!$G$22</f>
        <v>53</v>
      </c>
      <c r="T21" s="11">
        <f>[17]Janeiro!$G$23</f>
        <v>43</v>
      </c>
      <c r="U21" s="11">
        <f>[17]Janeiro!$G$24</f>
        <v>40</v>
      </c>
      <c r="V21" s="11">
        <f>[17]Janeiro!$G$25</f>
        <v>54</v>
      </c>
      <c r="W21" s="11">
        <f>[17]Janeiro!$G$26</f>
        <v>67</v>
      </c>
      <c r="X21" s="11">
        <f>[17]Janeiro!$G$27</f>
        <v>53</v>
      </c>
      <c r="Y21" s="11">
        <f>[17]Janeiro!$G$28</f>
        <v>76</v>
      </c>
      <c r="Z21" s="11">
        <f>[17]Janeiro!$G$29</f>
        <v>52</v>
      </c>
      <c r="AA21" s="11">
        <f>[17]Janeiro!$G$30</f>
        <v>35</v>
      </c>
      <c r="AB21" s="11">
        <f>[17]Janeiro!$G$31</f>
        <v>31</v>
      </c>
      <c r="AC21" s="11">
        <f>[17]Janeiro!$G$32</f>
        <v>37</v>
      </c>
      <c r="AD21" s="11">
        <f>[17]Janeiro!$G$33</f>
        <v>51</v>
      </c>
      <c r="AE21" s="11">
        <f>[17]Janeiro!$G$34</f>
        <v>45</v>
      </c>
      <c r="AF21" s="11">
        <f>[17]Janeiro!$G$35</f>
        <v>47</v>
      </c>
      <c r="AG21" s="15">
        <f>MIN(B21:AF21)</f>
        <v>31</v>
      </c>
      <c r="AH21" s="94">
        <f>AVERAGE(B21:AF21)</f>
        <v>47.516129032258064</v>
      </c>
      <c r="AJ21" t="s">
        <v>46</v>
      </c>
      <c r="AL21" t="s">
        <v>46</v>
      </c>
    </row>
    <row r="22" spans="1:39" x14ac:dyDescent="0.2">
      <c r="A22" s="58" t="s">
        <v>6</v>
      </c>
      <c r="B22" s="11">
        <f>[18]Janeiro!$G$5</f>
        <v>36</v>
      </c>
      <c r="C22" s="11">
        <f>[18]Janeiro!$G$6</f>
        <v>61</v>
      </c>
      <c r="D22" s="11">
        <f>[18]Janeiro!$G$7</f>
        <v>46</v>
      </c>
      <c r="E22" s="11">
        <f>[18]Janeiro!$G$8</f>
        <v>36</v>
      </c>
      <c r="F22" s="11">
        <f>[18]Janeiro!$G$9</f>
        <v>30</v>
      </c>
      <c r="G22" s="11">
        <f>[18]Janeiro!$G$10</f>
        <v>54</v>
      </c>
      <c r="H22" s="11">
        <f>[18]Janeiro!$G$11</f>
        <v>62</v>
      </c>
      <c r="I22" s="11">
        <f>[18]Janeiro!$G$12</f>
        <v>55</v>
      </c>
      <c r="J22" s="11">
        <f>[18]Janeiro!$G$13</f>
        <v>57</v>
      </c>
      <c r="K22" s="11">
        <f>[18]Janeiro!$G$14</f>
        <v>46</v>
      </c>
      <c r="L22" s="11">
        <f>[18]Janeiro!$G$15</f>
        <v>47</v>
      </c>
      <c r="M22" s="11">
        <f>[18]Janeiro!$G$16</f>
        <v>53</v>
      </c>
      <c r="N22" s="11">
        <f>[18]Janeiro!$G$17</f>
        <v>52</v>
      </c>
      <c r="O22" s="11">
        <f>[18]Janeiro!$G$18</f>
        <v>35</v>
      </c>
      <c r="P22" s="11">
        <f>[18]Janeiro!$G$19</f>
        <v>34</v>
      </c>
      <c r="Q22" s="11">
        <f>[18]Janeiro!$G$20</f>
        <v>34</v>
      </c>
      <c r="R22" s="11">
        <f>[18]Janeiro!$G$21</f>
        <v>48</v>
      </c>
      <c r="S22" s="11">
        <f>[18]Janeiro!$G$22</f>
        <v>51</v>
      </c>
      <c r="T22" s="11">
        <f>[18]Janeiro!$G$23</f>
        <v>40</v>
      </c>
      <c r="U22" s="11">
        <f>[18]Janeiro!$G$24</f>
        <v>47</v>
      </c>
      <c r="V22" s="11">
        <f>[18]Janeiro!$G$25</f>
        <v>57</v>
      </c>
      <c r="W22" s="11">
        <f>[18]Janeiro!$G$26</f>
        <v>85</v>
      </c>
      <c r="X22" s="11">
        <f>[18]Janeiro!$G$27</f>
        <v>58</v>
      </c>
      <c r="Y22" s="11">
        <f>[18]Janeiro!$G$28</f>
        <v>72</v>
      </c>
      <c r="Z22" s="11">
        <f>[18]Janeiro!$G$29</f>
        <v>48</v>
      </c>
      <c r="AA22" s="11">
        <f>[18]Janeiro!$G$30</f>
        <v>40</v>
      </c>
      <c r="AB22" s="11">
        <f>[18]Janeiro!$G$31</f>
        <v>38</v>
      </c>
      <c r="AC22" s="11">
        <f>[18]Janeiro!$G$32</f>
        <v>43</v>
      </c>
      <c r="AD22" s="11">
        <f>[18]Janeiro!$G$33</f>
        <v>54</v>
      </c>
      <c r="AE22" s="11">
        <f>[18]Janeiro!$G$34</f>
        <v>48</v>
      </c>
      <c r="AF22" s="11">
        <f>[18]Janeiro!$G$35</f>
        <v>52</v>
      </c>
      <c r="AG22" s="15">
        <f t="shared" si="13"/>
        <v>30</v>
      </c>
      <c r="AH22" s="94">
        <f t="shared" si="14"/>
        <v>49</v>
      </c>
      <c r="AK22" t="s">
        <v>46</v>
      </c>
      <c r="AL22" t="s">
        <v>46</v>
      </c>
    </row>
    <row r="23" spans="1:39" x14ac:dyDescent="0.2">
      <c r="A23" s="58" t="s">
        <v>7</v>
      </c>
      <c r="B23" s="11">
        <f>[19]Janeiro!$G$5</f>
        <v>48</v>
      </c>
      <c r="C23" s="11">
        <f>[19]Janeiro!$G$6</f>
        <v>37</v>
      </c>
      <c r="D23" s="11">
        <f>[19]Janeiro!$G$7</f>
        <v>38</v>
      </c>
      <c r="E23" s="11">
        <f>[19]Janeiro!$G$8</f>
        <v>59</v>
      </c>
      <c r="F23" s="11">
        <f>[19]Janeiro!$G$9</f>
        <v>41</v>
      </c>
      <c r="G23" s="11">
        <f>[19]Janeiro!$G$10</f>
        <v>49</v>
      </c>
      <c r="H23" s="11">
        <f>[19]Janeiro!$G$11</f>
        <v>71</v>
      </c>
      <c r="I23" s="11">
        <f>[19]Janeiro!$G$12</f>
        <v>67</v>
      </c>
      <c r="J23" s="11">
        <f>[19]Janeiro!$G$13</f>
        <v>54</v>
      </c>
      <c r="K23" s="11">
        <f>[19]Janeiro!$G$14</f>
        <v>55</v>
      </c>
      <c r="L23" s="11">
        <f>[19]Janeiro!$G$15</f>
        <v>52</v>
      </c>
      <c r="M23" s="11">
        <f>[19]Janeiro!$G$16</f>
        <v>50</v>
      </c>
      <c r="N23" s="11">
        <f>[19]Janeiro!$G$17</f>
        <v>65</v>
      </c>
      <c r="O23" s="11">
        <f>[19]Janeiro!$G$18</f>
        <v>53</v>
      </c>
      <c r="P23" s="11">
        <f>[19]Janeiro!$G$19</f>
        <v>48</v>
      </c>
      <c r="Q23" s="11">
        <f>[19]Janeiro!$G$20</f>
        <v>45</v>
      </c>
      <c r="R23" s="11">
        <f>[19]Janeiro!$G$21</f>
        <v>54</v>
      </c>
      <c r="S23" s="11">
        <f>[19]Janeiro!$G$22</f>
        <v>56</v>
      </c>
      <c r="T23" s="11">
        <f>[19]Janeiro!$G$23</f>
        <v>42</v>
      </c>
      <c r="U23" s="11">
        <f>[19]Janeiro!$G$24</f>
        <v>39</v>
      </c>
      <c r="V23" s="11">
        <f>[19]Janeiro!$G$25</f>
        <v>43</v>
      </c>
      <c r="W23" s="11">
        <f>[19]Janeiro!$G$26</f>
        <v>58</v>
      </c>
      <c r="X23" s="11">
        <f>[19]Janeiro!$G$27</f>
        <v>80</v>
      </c>
      <c r="Y23" s="11">
        <f>[19]Janeiro!$G$28</f>
        <v>50</v>
      </c>
      <c r="Z23" s="11">
        <f>[19]Janeiro!$G$29</f>
        <v>33</v>
      </c>
      <c r="AA23" s="11">
        <f>[19]Janeiro!$G$30</f>
        <v>33</v>
      </c>
      <c r="AB23" s="11">
        <f>[19]Janeiro!$G$31</f>
        <v>37</v>
      </c>
      <c r="AC23" s="11">
        <f>[19]Janeiro!$G$32</f>
        <v>38</v>
      </c>
      <c r="AD23" s="11">
        <f>[19]Janeiro!$G$33</f>
        <v>55</v>
      </c>
      <c r="AE23" s="11">
        <f>[19]Janeiro!$G$34</f>
        <v>74</v>
      </c>
      <c r="AF23" s="11">
        <f>[19]Janeiro!$G$35</f>
        <v>69</v>
      </c>
      <c r="AG23" s="15">
        <f t="shared" si="13"/>
        <v>33</v>
      </c>
      <c r="AH23" s="94">
        <f t="shared" si="14"/>
        <v>51.387096774193552</v>
      </c>
      <c r="AJ23" t="s">
        <v>46</v>
      </c>
      <c r="AK23" t="s">
        <v>46</v>
      </c>
    </row>
    <row r="24" spans="1:39" x14ac:dyDescent="0.2">
      <c r="A24" s="58" t="s">
        <v>168</v>
      </c>
      <c r="B24" s="11" t="str">
        <f>[20]Janeiro!$G$5</f>
        <v>*</v>
      </c>
      <c r="C24" s="11" t="str">
        <f>[20]Janeiro!$G$6</f>
        <v>*</v>
      </c>
      <c r="D24" s="11" t="str">
        <f>[20]Janeiro!$G$7</f>
        <v>*</v>
      </c>
      <c r="E24" s="11" t="str">
        <f>[20]Janeiro!$G$8</f>
        <v>*</v>
      </c>
      <c r="F24" s="11" t="str">
        <f>[20]Janeiro!$G$9</f>
        <v>*</v>
      </c>
      <c r="G24" s="11" t="str">
        <f>[20]Janeiro!$G$10</f>
        <v>*</v>
      </c>
      <c r="H24" s="11" t="str">
        <f>[20]Janeiro!$G$11</f>
        <v>*</v>
      </c>
      <c r="I24" s="11" t="str">
        <f>[20]Janeiro!$G$12</f>
        <v>*</v>
      </c>
      <c r="J24" s="11" t="str">
        <f>[20]Janeiro!$G$13</f>
        <v>*</v>
      </c>
      <c r="K24" s="11" t="str">
        <f>[20]Janeiro!$G$14</f>
        <v>*</v>
      </c>
      <c r="L24" s="11" t="str">
        <f>[20]Janeiro!$G$15</f>
        <v>*</v>
      </c>
      <c r="M24" s="11" t="str">
        <f>[20]Janeiro!$G$16</f>
        <v>*</v>
      </c>
      <c r="N24" s="11" t="str">
        <f>[20]Janeiro!$G$17</f>
        <v>*</v>
      </c>
      <c r="O24" s="11" t="str">
        <f>[20]Janeiro!$G$18</f>
        <v>*</v>
      </c>
      <c r="P24" s="11" t="str">
        <f>[20]Janeiro!$G$19</f>
        <v>*</v>
      </c>
      <c r="Q24" s="11" t="str">
        <f>[20]Janeiro!$G$20</f>
        <v>*</v>
      </c>
      <c r="R24" s="11" t="str">
        <f>[20]Janeiro!$G$21</f>
        <v>*</v>
      </c>
      <c r="S24" s="11" t="str">
        <f>[20]Janeiro!$G$22</f>
        <v>*</v>
      </c>
      <c r="T24" s="11" t="str">
        <f>[20]Janeiro!$G$23</f>
        <v>*</v>
      </c>
      <c r="U24" s="11" t="str">
        <f>[20]Janeiro!$G$24</f>
        <v>*</v>
      </c>
      <c r="V24" s="11" t="str">
        <f>[20]Janeiro!$G$25</f>
        <v>*</v>
      </c>
      <c r="W24" s="11" t="str">
        <f>[20]Janeiro!$G$26</f>
        <v>*</v>
      </c>
      <c r="X24" s="11" t="str">
        <f>[20]Janeiro!$G$27</f>
        <v>*</v>
      </c>
      <c r="Y24" s="11" t="str">
        <f>[20]Janeiro!$G$28</f>
        <v>*</v>
      </c>
      <c r="Z24" s="11" t="str">
        <f>[20]Janeiro!$G$29</f>
        <v>*</v>
      </c>
      <c r="AA24" s="11" t="str">
        <f>[20]Janeiro!$G$30</f>
        <v>*</v>
      </c>
      <c r="AB24" s="11" t="str">
        <f>[20]Janeiro!$G$31</f>
        <v>*</v>
      </c>
      <c r="AC24" s="11" t="str">
        <f>[20]Janeiro!$G$32</f>
        <v>*</v>
      </c>
      <c r="AD24" s="11" t="str">
        <f>[20]Janeiro!$G$33</f>
        <v>*</v>
      </c>
      <c r="AE24" s="11" t="str">
        <f>[20]Janeiro!$G$34</f>
        <v>*</v>
      </c>
      <c r="AF24" s="11" t="str">
        <f>[20]Janeiro!$G$35</f>
        <v>*</v>
      </c>
      <c r="AG24" s="15" t="s">
        <v>225</v>
      </c>
      <c r="AH24" s="94" t="s">
        <v>225</v>
      </c>
      <c r="AJ24" t="s">
        <v>46</v>
      </c>
    </row>
    <row r="25" spans="1:39" x14ac:dyDescent="0.2">
      <c r="A25" s="58" t="s">
        <v>169</v>
      </c>
      <c r="B25" s="11">
        <f>[21]Janeiro!$G$5</f>
        <v>53</v>
      </c>
      <c r="C25" s="11">
        <f>[21]Janeiro!$G$6</f>
        <v>58</v>
      </c>
      <c r="D25" s="11">
        <f>[21]Janeiro!$G$7</f>
        <v>60</v>
      </c>
      <c r="E25" s="11">
        <f>[21]Janeiro!$G$8</f>
        <v>55</v>
      </c>
      <c r="F25" s="11">
        <f>[21]Janeiro!$G$9</f>
        <v>51</v>
      </c>
      <c r="G25" s="11">
        <f>[21]Janeiro!$G$10</f>
        <v>41</v>
      </c>
      <c r="H25" s="11">
        <f>[21]Janeiro!$G$11</f>
        <v>65</v>
      </c>
      <c r="I25" s="11">
        <f>[21]Janeiro!$G$12</f>
        <v>58</v>
      </c>
      <c r="J25" s="11">
        <f>[21]Janeiro!$G$13</f>
        <v>50</v>
      </c>
      <c r="K25" s="11">
        <f>[21]Janeiro!$G$14</f>
        <v>46</v>
      </c>
      <c r="L25" s="11">
        <f>[21]Janeiro!$G$15</f>
        <v>53</v>
      </c>
      <c r="M25" s="11">
        <f>[21]Janeiro!$G$16</f>
        <v>49</v>
      </c>
      <c r="N25" s="11">
        <f>[21]Janeiro!$G$17</f>
        <v>58</v>
      </c>
      <c r="O25" s="11">
        <f>[21]Janeiro!$G$18</f>
        <v>58</v>
      </c>
      <c r="P25" s="11">
        <f>[21]Janeiro!$G$19</f>
        <v>44</v>
      </c>
      <c r="Q25" s="11">
        <f>[21]Janeiro!$G$20</f>
        <v>48</v>
      </c>
      <c r="R25" s="11">
        <f>[21]Janeiro!$G$21</f>
        <v>55</v>
      </c>
      <c r="S25" s="11">
        <f>[21]Janeiro!$G$22</f>
        <v>56</v>
      </c>
      <c r="T25" s="11">
        <f>[21]Janeiro!$G$23</f>
        <v>47</v>
      </c>
      <c r="U25" s="11">
        <f>[21]Janeiro!$G$24</f>
        <v>41</v>
      </c>
      <c r="V25" s="11">
        <f>[21]Janeiro!$G$25</f>
        <v>50</v>
      </c>
      <c r="W25" s="11">
        <f>[21]Janeiro!$G$26</f>
        <v>66</v>
      </c>
      <c r="X25" s="11">
        <f>[21]Janeiro!$G$27</f>
        <v>81</v>
      </c>
      <c r="Y25" s="11">
        <f>[21]Janeiro!$G$28</f>
        <v>52</v>
      </c>
      <c r="Z25" s="11">
        <f>[21]Janeiro!$G$29</f>
        <v>36</v>
      </c>
      <c r="AA25" s="11">
        <f>[21]Janeiro!$G$30</f>
        <v>39</v>
      </c>
      <c r="AB25" s="11">
        <f>[21]Janeiro!$G$31</f>
        <v>40</v>
      </c>
      <c r="AC25" s="11">
        <f>[21]Janeiro!$G$32</f>
        <v>42</v>
      </c>
      <c r="AD25" s="11">
        <f>[21]Janeiro!$G$33</f>
        <v>53</v>
      </c>
      <c r="AE25" s="11">
        <f>[21]Janeiro!$G$34</f>
        <v>71</v>
      </c>
      <c r="AF25" s="11">
        <f>[21]Janeiro!$G$35</f>
        <v>60</v>
      </c>
      <c r="AG25" s="15">
        <f t="shared" ref="AG25" si="15">MIN(B25:AF25)</f>
        <v>36</v>
      </c>
      <c r="AH25" s="94">
        <f t="shared" ref="AH25" si="16">AVERAGE(B25:AF25)</f>
        <v>52.774193548387096</v>
      </c>
      <c r="AI25" s="12" t="s">
        <v>46</v>
      </c>
      <c r="AJ25" t="s">
        <v>46</v>
      </c>
    </row>
    <row r="26" spans="1:39" x14ac:dyDescent="0.2">
      <c r="A26" s="58" t="s">
        <v>170</v>
      </c>
      <c r="B26" s="11">
        <f>[22]Janeiro!$G$5</f>
        <v>51</v>
      </c>
      <c r="C26" s="11">
        <f>[22]Janeiro!$G$6</f>
        <v>38</v>
      </c>
      <c r="D26" s="11">
        <f>[22]Janeiro!$G$7</f>
        <v>40</v>
      </c>
      <c r="E26" s="11">
        <f>[22]Janeiro!$G$8</f>
        <v>58</v>
      </c>
      <c r="F26" s="11">
        <f>[22]Janeiro!$G$9</f>
        <v>45</v>
      </c>
      <c r="G26" s="11">
        <f>[22]Janeiro!$G$10</f>
        <v>48</v>
      </c>
      <c r="H26" s="11">
        <f>[22]Janeiro!$G$11</f>
        <v>71</v>
      </c>
      <c r="I26" s="11">
        <f>[22]Janeiro!$G$12</f>
        <v>63</v>
      </c>
      <c r="J26" s="11">
        <f>[22]Janeiro!$G$13</f>
        <v>58</v>
      </c>
      <c r="K26" s="11">
        <f>[22]Janeiro!$G$14</f>
        <v>56</v>
      </c>
      <c r="L26" s="11">
        <f>[22]Janeiro!$G$15</f>
        <v>52</v>
      </c>
      <c r="M26" s="11">
        <f>[22]Janeiro!$G$16</f>
        <v>50</v>
      </c>
      <c r="N26" s="11">
        <f>[22]Janeiro!$G$17</f>
        <v>67</v>
      </c>
      <c r="O26" s="11">
        <f>[22]Janeiro!$G$18</f>
        <v>53</v>
      </c>
      <c r="P26" s="11">
        <f>[22]Janeiro!$G$19</f>
        <v>54</v>
      </c>
      <c r="Q26" s="11">
        <f>[22]Janeiro!$G$20</f>
        <v>45</v>
      </c>
      <c r="R26" s="11">
        <f>[22]Janeiro!$G$21</f>
        <v>56</v>
      </c>
      <c r="S26" s="11">
        <f>[22]Janeiro!$G$22</f>
        <v>58</v>
      </c>
      <c r="T26" s="11">
        <f>[22]Janeiro!$G$23</f>
        <v>44</v>
      </c>
      <c r="U26" s="11">
        <f>[22]Janeiro!$G$24</f>
        <v>42</v>
      </c>
      <c r="V26" s="11">
        <f>[22]Janeiro!$G$25</f>
        <v>45</v>
      </c>
      <c r="W26" s="11">
        <f>[22]Janeiro!$G$26</f>
        <v>68</v>
      </c>
      <c r="X26" s="11">
        <f>[22]Janeiro!$G$27</f>
        <v>77</v>
      </c>
      <c r="Y26" s="11">
        <f>[22]Janeiro!$G$28</f>
        <v>54</v>
      </c>
      <c r="Z26" s="11">
        <f>[22]Janeiro!$G$29</f>
        <v>39</v>
      </c>
      <c r="AA26" s="11">
        <f>[22]Janeiro!$G$30</f>
        <v>41</v>
      </c>
      <c r="AB26" s="11">
        <f>[22]Janeiro!$G$31</f>
        <v>40</v>
      </c>
      <c r="AC26" s="11">
        <f>[22]Janeiro!$G$32</f>
        <v>44</v>
      </c>
      <c r="AD26" s="11">
        <f>[22]Janeiro!$G$33</f>
        <v>56</v>
      </c>
      <c r="AE26" s="11">
        <f>[22]Janeiro!$G$34</f>
        <v>69</v>
      </c>
      <c r="AF26" s="11">
        <f>[22]Janeiro!$G$35</f>
        <v>67</v>
      </c>
      <c r="AG26" s="15">
        <f t="shared" ref="AG26" si="17">MIN(B26:AF26)</f>
        <v>38</v>
      </c>
      <c r="AH26" s="94">
        <f t="shared" ref="AH26" si="18">AVERAGE(B26:AF26)</f>
        <v>53.193548387096776</v>
      </c>
      <c r="AJ26" t="s">
        <v>46</v>
      </c>
      <c r="AM26" t="s">
        <v>46</v>
      </c>
    </row>
    <row r="27" spans="1:39" x14ac:dyDescent="0.2">
      <c r="A27" s="58" t="s">
        <v>8</v>
      </c>
      <c r="B27" s="11">
        <f>[23]Janeiro!$G$5</f>
        <v>51</v>
      </c>
      <c r="C27" s="11">
        <f>[23]Janeiro!$G$6</f>
        <v>60</v>
      </c>
      <c r="D27" s="11">
        <f>[23]Janeiro!$G$7</f>
        <v>64</v>
      </c>
      <c r="E27" s="11">
        <f>[23]Janeiro!$G$8</f>
        <v>56</v>
      </c>
      <c r="F27" s="11">
        <f>[23]Janeiro!$G$9</f>
        <v>46</v>
      </c>
      <c r="G27" s="11">
        <f>[23]Janeiro!$G$10</f>
        <v>36</v>
      </c>
      <c r="H27" s="11">
        <f>[23]Janeiro!$G$11</f>
        <v>59</v>
      </c>
      <c r="I27" s="11">
        <f>[23]Janeiro!$G$12</f>
        <v>56</v>
      </c>
      <c r="J27" s="11">
        <f>[23]Janeiro!$G$13</f>
        <v>51</v>
      </c>
      <c r="K27" s="11">
        <f>[23]Janeiro!$G$14</f>
        <v>51</v>
      </c>
      <c r="L27" s="11">
        <f>[23]Janeiro!$G$15</f>
        <v>54</v>
      </c>
      <c r="M27" s="11">
        <f>[23]Janeiro!$G$16</f>
        <v>50</v>
      </c>
      <c r="N27" s="11">
        <f>[23]Janeiro!$G$17</f>
        <v>62</v>
      </c>
      <c r="O27" s="11">
        <f>[23]Janeiro!$G$18</f>
        <v>64</v>
      </c>
      <c r="P27" s="11">
        <f>[23]Janeiro!$G$19</f>
        <v>47</v>
      </c>
      <c r="Q27" s="11">
        <f>[23]Janeiro!$G$20</f>
        <v>42</v>
      </c>
      <c r="R27" s="11">
        <f>[23]Janeiro!$G$21</f>
        <v>54</v>
      </c>
      <c r="S27" s="11">
        <f>[23]Janeiro!$G$22</f>
        <v>53</v>
      </c>
      <c r="T27" s="11">
        <f>[23]Janeiro!$G$23</f>
        <v>44</v>
      </c>
      <c r="U27" s="11">
        <f>[23]Janeiro!$G$24</f>
        <v>38</v>
      </c>
      <c r="V27" s="11">
        <f>[23]Janeiro!$G$25</f>
        <v>46</v>
      </c>
      <c r="W27" s="11">
        <f>[23]Janeiro!$G$26</f>
        <v>64</v>
      </c>
      <c r="X27" s="11">
        <f>[23]Janeiro!$G$27</f>
        <v>80</v>
      </c>
      <c r="Y27" s="11">
        <f>[23]Janeiro!$G$28</f>
        <v>45</v>
      </c>
      <c r="Z27" s="11">
        <f>[23]Janeiro!$G$29</f>
        <v>35</v>
      </c>
      <c r="AA27" s="11">
        <f>[23]Janeiro!$G$30</f>
        <v>31</v>
      </c>
      <c r="AB27" s="11">
        <f>[23]Janeiro!$G$31</f>
        <v>34</v>
      </c>
      <c r="AC27" s="11">
        <f>[23]Janeiro!$G$32</f>
        <v>35</v>
      </c>
      <c r="AD27" s="11">
        <f>[23]Janeiro!$G$33</f>
        <v>57</v>
      </c>
      <c r="AE27" s="11">
        <f>[23]Janeiro!$G$34</f>
        <v>77</v>
      </c>
      <c r="AF27" s="11">
        <f>[23]Janeiro!$G$35</f>
        <v>59</v>
      </c>
      <c r="AG27" s="15">
        <f>MIN(B27:AF27)</f>
        <v>31</v>
      </c>
      <c r="AH27" s="94">
        <f>AVERAGE(B27:AF27)</f>
        <v>51.645161290322584</v>
      </c>
      <c r="AJ27" t="s">
        <v>46</v>
      </c>
      <c r="AK27" t="s">
        <v>46</v>
      </c>
      <c r="AL27" t="s">
        <v>46</v>
      </c>
    </row>
    <row r="28" spans="1:39" x14ac:dyDescent="0.2">
      <c r="A28" s="58" t="s">
        <v>9</v>
      </c>
      <c r="B28" s="11">
        <f>[24]Janeiro!$G$5</f>
        <v>36</v>
      </c>
      <c r="C28" s="11">
        <f>[24]Janeiro!$G$6</f>
        <v>36</v>
      </c>
      <c r="D28" s="11">
        <f>[24]Janeiro!$G$7</f>
        <v>57</v>
      </c>
      <c r="E28" s="11">
        <f>[24]Janeiro!$G$8</f>
        <v>53</v>
      </c>
      <c r="F28" s="11">
        <f>[24]Janeiro!$G$9</f>
        <v>43</v>
      </c>
      <c r="G28" s="11">
        <f>[24]Janeiro!$G$10</f>
        <v>36</v>
      </c>
      <c r="H28" s="11">
        <f>[24]Janeiro!$G$11</f>
        <v>65</v>
      </c>
      <c r="I28" s="11">
        <f>[24]Janeiro!$G$12</f>
        <v>53</v>
      </c>
      <c r="J28" s="11">
        <f>[24]Janeiro!$G$13</f>
        <v>50</v>
      </c>
      <c r="K28" s="11">
        <f>[24]Janeiro!$G$14</f>
        <v>46</v>
      </c>
      <c r="L28" s="11">
        <f>[24]Janeiro!$G$15</f>
        <v>43</v>
      </c>
      <c r="M28" s="11">
        <f>[24]Janeiro!$G$16</f>
        <v>42</v>
      </c>
      <c r="N28" s="11">
        <f>[24]Janeiro!$G$17</f>
        <v>48</v>
      </c>
      <c r="O28" s="11">
        <f>[24]Janeiro!$G$18</f>
        <v>48</v>
      </c>
      <c r="P28" s="11">
        <f>[24]Janeiro!$G$19</f>
        <v>45</v>
      </c>
      <c r="Q28" s="11">
        <f>[24]Janeiro!$G$20</f>
        <v>31</v>
      </c>
      <c r="R28" s="11">
        <f>[24]Janeiro!$G$21</f>
        <v>51</v>
      </c>
      <c r="S28" s="11">
        <f>[24]Janeiro!$G$22</f>
        <v>48</v>
      </c>
      <c r="T28" s="11">
        <f>[24]Janeiro!$G$23</f>
        <v>41</v>
      </c>
      <c r="U28" s="11">
        <f>[24]Janeiro!$G$24</f>
        <v>37</v>
      </c>
      <c r="V28" s="11">
        <f>[24]Janeiro!$G$25</f>
        <v>39</v>
      </c>
      <c r="W28" s="11">
        <f>[24]Janeiro!$G$26</f>
        <v>53</v>
      </c>
      <c r="X28" s="11">
        <f>[24]Janeiro!$G$27</f>
        <v>75</v>
      </c>
      <c r="Y28" s="11">
        <f>[24]Janeiro!$G$28</f>
        <v>47</v>
      </c>
      <c r="Z28" s="11">
        <f>[24]Janeiro!$G$29</f>
        <v>32</v>
      </c>
      <c r="AA28" s="11">
        <f>[24]Janeiro!$G$30</f>
        <v>31</v>
      </c>
      <c r="AB28" s="11">
        <f>[24]Janeiro!$G$31</f>
        <v>28</v>
      </c>
      <c r="AC28" s="11">
        <f>[24]Janeiro!$G$32</f>
        <v>28</v>
      </c>
      <c r="AD28" s="11">
        <f>[24]Janeiro!$G$33</f>
        <v>49</v>
      </c>
      <c r="AE28" s="11">
        <f>[24]Janeiro!$G$34</f>
        <v>65</v>
      </c>
      <c r="AF28" s="11">
        <f>[24]Janeiro!$G$35</f>
        <v>53</v>
      </c>
      <c r="AG28" s="15">
        <f>MIN(B28:AF28)</f>
        <v>28</v>
      </c>
      <c r="AH28" s="94">
        <f>AVERAGE(B28:AF28)</f>
        <v>45.451612903225808</v>
      </c>
      <c r="AL28" t="s">
        <v>46</v>
      </c>
    </row>
    <row r="29" spans="1:39" x14ac:dyDescent="0.2">
      <c r="A29" s="58" t="s">
        <v>41</v>
      </c>
      <c r="B29" s="11">
        <f>[25]Janeiro!$G$5</f>
        <v>57</v>
      </c>
      <c r="C29" s="11">
        <f>[25]Janeiro!$G$6</f>
        <v>50</v>
      </c>
      <c r="D29" s="11">
        <f>[25]Janeiro!$G$7</f>
        <v>47</v>
      </c>
      <c r="E29" s="11">
        <f>[25]Janeiro!$G$8</f>
        <v>50</v>
      </c>
      <c r="F29" s="11">
        <f>[25]Janeiro!$G$9</f>
        <v>51</v>
      </c>
      <c r="G29" s="11">
        <f>[25]Janeiro!$G$10</f>
        <v>57</v>
      </c>
      <c r="H29" s="11">
        <f>[25]Janeiro!$G$11</f>
        <v>62</v>
      </c>
      <c r="I29" s="11">
        <f>[25]Janeiro!$G$12</f>
        <v>74</v>
      </c>
      <c r="J29" s="11">
        <f>[25]Janeiro!$G$13</f>
        <v>62</v>
      </c>
      <c r="K29" s="11">
        <f>[25]Janeiro!$G$14</f>
        <v>57</v>
      </c>
      <c r="L29" s="11">
        <f>[25]Janeiro!$G$15</f>
        <v>59</v>
      </c>
      <c r="M29" s="11">
        <f>[25]Janeiro!$G$16</f>
        <v>63</v>
      </c>
      <c r="N29" s="11">
        <f>[25]Janeiro!$G$17</f>
        <v>60</v>
      </c>
      <c r="O29" s="11">
        <f>[25]Janeiro!$G$18</f>
        <v>56</v>
      </c>
      <c r="P29" s="11">
        <f>[25]Janeiro!$G$19</f>
        <v>53</v>
      </c>
      <c r="Q29" s="11">
        <f>[25]Janeiro!$G$20</f>
        <v>48</v>
      </c>
      <c r="R29" s="11">
        <f>[25]Janeiro!$G$21</f>
        <v>59</v>
      </c>
      <c r="S29" s="11">
        <f>[25]Janeiro!$G$22</f>
        <v>62</v>
      </c>
      <c r="T29" s="11">
        <f>[25]Janeiro!$G$23</f>
        <v>51</v>
      </c>
      <c r="U29" s="11">
        <f>[25]Janeiro!$G$24</f>
        <v>49</v>
      </c>
      <c r="V29" s="11">
        <f>[25]Janeiro!$G$25</f>
        <v>54</v>
      </c>
      <c r="W29" s="11">
        <f>[25]Janeiro!$G$26</f>
        <v>58</v>
      </c>
      <c r="X29" s="11">
        <f>[25]Janeiro!$G$27</f>
        <v>78</v>
      </c>
      <c r="Y29" s="11">
        <f>[25]Janeiro!$G$28</f>
        <v>65</v>
      </c>
      <c r="Z29" s="11">
        <f>[25]Janeiro!$G$29</f>
        <v>47</v>
      </c>
      <c r="AA29" s="11">
        <f>[25]Janeiro!$G$30</f>
        <v>42</v>
      </c>
      <c r="AB29" s="11">
        <f>[25]Janeiro!$G$31</f>
        <v>44</v>
      </c>
      <c r="AC29" s="11">
        <f>[25]Janeiro!$G$32</f>
        <v>49</v>
      </c>
      <c r="AD29" s="11">
        <f>[25]Janeiro!$G$33</f>
        <v>60</v>
      </c>
      <c r="AE29" s="11">
        <f>[25]Janeiro!$G$34</f>
        <v>65</v>
      </c>
      <c r="AF29" s="11">
        <f>[25]Janeiro!$G$35</f>
        <v>74</v>
      </c>
      <c r="AG29" s="15">
        <f t="shared" ref="AG29:AG30" si="19">MIN(B29:AF29)</f>
        <v>42</v>
      </c>
      <c r="AH29" s="94">
        <f t="shared" ref="AH29:AH30" si="20">AVERAGE(B29:AF29)</f>
        <v>56.87096774193548</v>
      </c>
      <c r="AK29" t="s">
        <v>46</v>
      </c>
      <c r="AL29" t="s">
        <v>46</v>
      </c>
    </row>
    <row r="30" spans="1:39" x14ac:dyDescent="0.2">
      <c r="A30" s="58" t="s">
        <v>10</v>
      </c>
      <c r="B30" s="11">
        <f>[26]Janeiro!$G$5</f>
        <v>53</v>
      </c>
      <c r="C30" s="11">
        <f>[26]Janeiro!$G$6</f>
        <v>39</v>
      </c>
      <c r="D30" s="11">
        <f>[26]Janeiro!$G$7</f>
        <v>56</v>
      </c>
      <c r="E30" s="11">
        <f>[26]Janeiro!$G$8</f>
        <v>53</v>
      </c>
      <c r="F30" s="11">
        <f>[26]Janeiro!$G$9</f>
        <v>42</v>
      </c>
      <c r="G30" s="11">
        <f>[26]Janeiro!$G$10</f>
        <v>41</v>
      </c>
      <c r="H30" s="11">
        <f>[26]Janeiro!$G$11</f>
        <v>61</v>
      </c>
      <c r="I30" s="11">
        <f>[26]Janeiro!$G$12</f>
        <v>60</v>
      </c>
      <c r="J30" s="11">
        <f>[26]Janeiro!$G$13</f>
        <v>54</v>
      </c>
      <c r="K30" s="11">
        <f>[26]Janeiro!$G$14</f>
        <v>50</v>
      </c>
      <c r="L30" s="11">
        <f>[26]Janeiro!$G$15</f>
        <v>52</v>
      </c>
      <c r="M30" s="11">
        <f>[26]Janeiro!$G$16</f>
        <v>52</v>
      </c>
      <c r="N30" s="11">
        <f>[26]Janeiro!$G$17</f>
        <v>53</v>
      </c>
      <c r="O30" s="11">
        <f>[26]Janeiro!$G$18</f>
        <v>55</v>
      </c>
      <c r="P30" s="11">
        <f>[26]Janeiro!$G$19</f>
        <v>45</v>
      </c>
      <c r="Q30" s="11">
        <f>[26]Janeiro!$G$20</f>
        <v>44</v>
      </c>
      <c r="R30" s="11">
        <f>[26]Janeiro!$G$21</f>
        <v>54</v>
      </c>
      <c r="S30" s="11">
        <f>[26]Janeiro!$G$22</f>
        <v>51</v>
      </c>
      <c r="T30" s="11">
        <f>[26]Janeiro!$G$23</f>
        <v>41</v>
      </c>
      <c r="U30" s="11">
        <f>[26]Janeiro!$G$24</f>
        <v>40</v>
      </c>
      <c r="V30" s="11">
        <f>[26]Janeiro!$G$25</f>
        <v>46</v>
      </c>
      <c r="W30" s="11">
        <f>[26]Janeiro!$G$26</f>
        <v>56</v>
      </c>
      <c r="X30" s="11">
        <f>[26]Janeiro!$G$27</f>
        <v>79</v>
      </c>
      <c r="Y30" s="11">
        <f>[26]Janeiro!$G$28</f>
        <v>48</v>
      </c>
      <c r="Z30" s="11">
        <f>[26]Janeiro!$G$29</f>
        <v>29</v>
      </c>
      <c r="AA30" s="11">
        <f>[26]Janeiro!$G$30</f>
        <v>34</v>
      </c>
      <c r="AB30" s="11">
        <f>[26]Janeiro!$G$31</f>
        <v>36</v>
      </c>
      <c r="AC30" s="11">
        <f>[26]Janeiro!$G$32</f>
        <v>36</v>
      </c>
      <c r="AD30" s="11">
        <f>[26]Janeiro!$G$33</f>
        <v>55</v>
      </c>
      <c r="AE30" s="11">
        <f>[26]Janeiro!$G$34</f>
        <v>79</v>
      </c>
      <c r="AF30" s="11">
        <f>[26]Janeiro!$G$35</f>
        <v>60</v>
      </c>
      <c r="AG30" s="15">
        <f t="shared" si="19"/>
        <v>29</v>
      </c>
      <c r="AH30" s="94">
        <f t="shared" si="20"/>
        <v>50.12903225806452</v>
      </c>
      <c r="AK30" t="s">
        <v>46</v>
      </c>
      <c r="AL30" t="s">
        <v>46</v>
      </c>
    </row>
    <row r="31" spans="1:39" x14ac:dyDescent="0.2">
      <c r="A31" s="58" t="s">
        <v>171</v>
      </c>
      <c r="B31" s="11">
        <f>[27]Janeiro!$G$5</f>
        <v>53</v>
      </c>
      <c r="C31" s="11">
        <f>[27]Janeiro!$G$6</f>
        <v>44</v>
      </c>
      <c r="D31" s="11">
        <f>[27]Janeiro!$G$7</f>
        <v>48</v>
      </c>
      <c r="E31" s="11">
        <f>[27]Janeiro!$G$8</f>
        <v>57</v>
      </c>
      <c r="F31" s="11">
        <f>[27]Janeiro!$G$9</f>
        <v>48</v>
      </c>
      <c r="G31" s="11">
        <f>[27]Janeiro!$G$10</f>
        <v>50</v>
      </c>
      <c r="H31" s="11">
        <f>[27]Janeiro!$G$11</f>
        <v>71</v>
      </c>
      <c r="I31" s="11">
        <f>[27]Janeiro!$G$12</f>
        <v>70</v>
      </c>
      <c r="J31" s="11">
        <f>[27]Janeiro!$G$13</f>
        <v>59</v>
      </c>
      <c r="K31" s="11">
        <f>[27]Janeiro!$G$14</f>
        <v>58</v>
      </c>
      <c r="L31" s="11">
        <f>[27]Janeiro!$G$15</f>
        <v>56</v>
      </c>
      <c r="M31" s="11">
        <f>[27]Janeiro!$G$16</f>
        <v>53</v>
      </c>
      <c r="N31" s="11">
        <f>[27]Janeiro!$G$17</f>
        <v>62</v>
      </c>
      <c r="O31" s="11">
        <f>[27]Janeiro!$G$18</f>
        <v>59</v>
      </c>
      <c r="P31" s="11">
        <f>[27]Janeiro!$G$19</f>
        <v>50</v>
      </c>
      <c r="Q31" s="11">
        <f>[27]Janeiro!$G$20</f>
        <v>46</v>
      </c>
      <c r="R31" s="11">
        <f>[27]Janeiro!$G$21</f>
        <v>56</v>
      </c>
      <c r="S31" s="11">
        <f>[27]Janeiro!$G$22</f>
        <v>66</v>
      </c>
      <c r="T31" s="11">
        <f>[27]Janeiro!$G$23</f>
        <v>45</v>
      </c>
      <c r="U31" s="11">
        <f>[27]Janeiro!$G$24</f>
        <v>45</v>
      </c>
      <c r="V31" s="11">
        <f>[27]Janeiro!$G$25</f>
        <v>51</v>
      </c>
      <c r="W31" s="11">
        <f>[27]Janeiro!$G$26</f>
        <v>69</v>
      </c>
      <c r="X31" s="11">
        <f>[27]Janeiro!$G$27</f>
        <v>86</v>
      </c>
      <c r="Y31" s="11">
        <f>[27]Janeiro!$G$28</f>
        <v>56</v>
      </c>
      <c r="Z31" s="11">
        <f>[27]Janeiro!$G$29</f>
        <v>30</v>
      </c>
      <c r="AA31" s="11">
        <f>[27]Janeiro!$G$30</f>
        <v>44</v>
      </c>
      <c r="AB31" s="11">
        <f>[27]Janeiro!$G$31</f>
        <v>46</v>
      </c>
      <c r="AC31" s="11">
        <f>[27]Janeiro!$G$32</f>
        <v>49</v>
      </c>
      <c r="AD31" s="11">
        <f>[27]Janeiro!$G$33</f>
        <v>62</v>
      </c>
      <c r="AE31" s="11">
        <f>[27]Janeiro!$G$34</f>
        <v>77</v>
      </c>
      <c r="AF31" s="11">
        <f>[27]Janeiro!$G$35</f>
        <v>71</v>
      </c>
      <c r="AG31" s="15">
        <f t="shared" ref="AG31" si="21">MIN(B31:AF31)</f>
        <v>30</v>
      </c>
      <c r="AH31" s="94">
        <f t="shared" ref="AH31" si="22">AVERAGE(B31:AF31)</f>
        <v>56.032258064516128</v>
      </c>
      <c r="AI31" s="12" t="s">
        <v>46</v>
      </c>
      <c r="AJ31" t="s">
        <v>46</v>
      </c>
      <c r="AL31" t="s">
        <v>46</v>
      </c>
    </row>
    <row r="32" spans="1:39" x14ac:dyDescent="0.2">
      <c r="A32" s="58" t="s">
        <v>11</v>
      </c>
      <c r="B32" s="11" t="str">
        <f>[28]Janeiro!$G$5</f>
        <v>*</v>
      </c>
      <c r="C32" s="11" t="str">
        <f>[28]Janeiro!$G$6</f>
        <v>*</v>
      </c>
      <c r="D32" s="11" t="str">
        <f>[28]Janeiro!$G$7</f>
        <v>*</v>
      </c>
      <c r="E32" s="11" t="str">
        <f>[28]Janeiro!$G$8</f>
        <v>*</v>
      </c>
      <c r="F32" s="11" t="str">
        <f>[28]Janeiro!$G$9</f>
        <v>*</v>
      </c>
      <c r="G32" s="11" t="str">
        <f>[28]Janeiro!$G$10</f>
        <v>*</v>
      </c>
      <c r="H32" s="11" t="str">
        <f>[28]Janeiro!$G$11</f>
        <v>*</v>
      </c>
      <c r="I32" s="11" t="str">
        <f>[28]Janeiro!$G$12</f>
        <v>*</v>
      </c>
      <c r="J32" s="11" t="str">
        <f>[28]Janeiro!$G$13</f>
        <v>*</v>
      </c>
      <c r="K32" s="11" t="str">
        <f>[28]Janeiro!$G$14</f>
        <v>*</v>
      </c>
      <c r="L32" s="11" t="str">
        <f>[28]Janeiro!$G$15</f>
        <v>*</v>
      </c>
      <c r="M32" s="11" t="str">
        <f>[28]Janeiro!$G$16</f>
        <v>*</v>
      </c>
      <c r="N32" s="11" t="str">
        <f>[28]Janeiro!$G$17</f>
        <v>*</v>
      </c>
      <c r="O32" s="11" t="str">
        <f>[28]Janeiro!$G$18</f>
        <v>*</v>
      </c>
      <c r="P32" s="11" t="str">
        <f>[28]Janeiro!$G$19</f>
        <v>*</v>
      </c>
      <c r="Q32" s="11" t="str">
        <f>[28]Janeiro!$G$20</f>
        <v>*</v>
      </c>
      <c r="R32" s="11" t="str">
        <f>[28]Janeiro!$G$21</f>
        <v>*</v>
      </c>
      <c r="S32" s="11" t="str">
        <f>[28]Janeiro!$G$22</f>
        <v>*</v>
      </c>
      <c r="T32" s="11" t="str">
        <f>[28]Janeiro!$G$23</f>
        <v>*</v>
      </c>
      <c r="U32" s="11" t="str">
        <f>[28]Janeiro!$G$24</f>
        <v>*</v>
      </c>
      <c r="V32" s="11" t="str">
        <f>[28]Janeiro!$G$25</f>
        <v>*</v>
      </c>
      <c r="W32" s="11" t="str">
        <f>[28]Janeiro!$G$26</f>
        <v>*</v>
      </c>
      <c r="X32" s="11" t="str">
        <f>[28]Janeiro!$G$27</f>
        <v>*</v>
      </c>
      <c r="Y32" s="11" t="str">
        <f>[28]Janeiro!$G$28</f>
        <v>*</v>
      </c>
      <c r="Z32" s="11" t="str">
        <f>[28]Janeiro!$G$29</f>
        <v>*</v>
      </c>
      <c r="AA32" s="11" t="str">
        <f>[28]Janeiro!$G$30</f>
        <v>*</v>
      </c>
      <c r="AB32" s="11" t="str">
        <f>[28]Janeiro!$G$31</f>
        <v>*</v>
      </c>
      <c r="AC32" s="11" t="str">
        <f>[28]Janeiro!$G$32</f>
        <v>*</v>
      </c>
      <c r="AD32" s="11" t="str">
        <f>[28]Janeiro!$G$33</f>
        <v>*</v>
      </c>
      <c r="AE32" s="11" t="str">
        <f>[28]Janeiro!$G$34</f>
        <v>*</v>
      </c>
      <c r="AF32" s="11" t="str">
        <f>[28]Janeiro!$G$35</f>
        <v>*</v>
      </c>
      <c r="AG32" s="15" t="s">
        <v>225</v>
      </c>
      <c r="AH32" s="94" t="s">
        <v>225</v>
      </c>
      <c r="AK32" s="12" t="s">
        <v>46</v>
      </c>
      <c r="AL32" t="s">
        <v>46</v>
      </c>
    </row>
    <row r="33" spans="1:39" s="5" customFormat="1" x14ac:dyDescent="0.2">
      <c r="A33" s="58" t="s">
        <v>12</v>
      </c>
      <c r="B33" s="11">
        <f>[29]Janeiro!$G$5</f>
        <v>56</v>
      </c>
      <c r="C33" s="11">
        <f>[29]Janeiro!$G$6</f>
        <v>44</v>
      </c>
      <c r="D33" s="11">
        <f>[29]Janeiro!$G$7</f>
        <v>32</v>
      </c>
      <c r="E33" s="11">
        <f>[29]Janeiro!$G$8</f>
        <v>46</v>
      </c>
      <c r="F33" s="11">
        <f>[29]Janeiro!$G$9</f>
        <v>30</v>
      </c>
      <c r="G33" s="11">
        <f>[29]Janeiro!$G$10</f>
        <v>53</v>
      </c>
      <c r="H33" s="11">
        <f>[29]Janeiro!$G$11</f>
        <v>68</v>
      </c>
      <c r="I33" s="11">
        <f>[29]Janeiro!$G$12</f>
        <v>67</v>
      </c>
      <c r="J33" s="11">
        <f>[29]Janeiro!$G$13</f>
        <v>57</v>
      </c>
      <c r="K33" s="11">
        <f>[29]Janeiro!$G$14</f>
        <v>46</v>
      </c>
      <c r="L33" s="11">
        <f>[29]Janeiro!$G$15</f>
        <v>42</v>
      </c>
      <c r="M33" s="11">
        <f>[29]Janeiro!$G$16</f>
        <v>50</v>
      </c>
      <c r="N33" s="11">
        <f>[29]Janeiro!$G$17</f>
        <v>62</v>
      </c>
      <c r="O33" s="11">
        <f>[29]Janeiro!$G$18</f>
        <v>46</v>
      </c>
      <c r="P33" s="11">
        <f>[29]Janeiro!$G$19</f>
        <v>44</v>
      </c>
      <c r="Q33" s="11">
        <f>[29]Janeiro!$G$20</f>
        <v>39</v>
      </c>
      <c r="R33" s="11">
        <f>[29]Janeiro!$G$21</f>
        <v>49</v>
      </c>
      <c r="S33" s="11">
        <f>[29]Janeiro!$G$22</f>
        <v>46</v>
      </c>
      <c r="T33" s="11">
        <f>[29]Janeiro!$G$23</f>
        <v>45</v>
      </c>
      <c r="U33" s="11">
        <f>[29]Janeiro!$G$24</f>
        <v>41</v>
      </c>
      <c r="V33" s="11">
        <f>[29]Janeiro!$G$25</f>
        <v>72</v>
      </c>
      <c r="W33" s="11" t="str">
        <f>[29]Janeiro!$G$26</f>
        <v>*</v>
      </c>
      <c r="X33" s="11" t="str">
        <f>[29]Janeiro!$G$27</f>
        <v>*</v>
      </c>
      <c r="Y33" s="11" t="str">
        <f>[29]Janeiro!$G$28</f>
        <v>*</v>
      </c>
      <c r="Z33" s="11" t="str">
        <f>[29]Janeiro!$G$29</f>
        <v>*</v>
      </c>
      <c r="AA33" s="11">
        <f>[29]Janeiro!$G$30</f>
        <v>39</v>
      </c>
      <c r="AB33" s="11">
        <f>[29]Janeiro!$G$31</f>
        <v>43</v>
      </c>
      <c r="AC33" s="11">
        <f>[29]Janeiro!$G$32</f>
        <v>45</v>
      </c>
      <c r="AD33" s="11">
        <f>[29]Janeiro!$G$33</f>
        <v>50</v>
      </c>
      <c r="AE33" s="11">
        <f>[29]Janeiro!$G$34</f>
        <v>63</v>
      </c>
      <c r="AF33" s="11">
        <f>[29]Janeiro!$G$35</f>
        <v>64</v>
      </c>
      <c r="AG33" s="15">
        <f t="shared" ref="AG33:AG34" si="23">MIN(B33:AF33)</f>
        <v>30</v>
      </c>
      <c r="AH33" s="94">
        <f t="shared" ref="AH33:AH34" si="24">AVERAGE(B33:AF33)</f>
        <v>49.592592592592595</v>
      </c>
      <c r="AJ33" s="5" t="s">
        <v>46</v>
      </c>
      <c r="AL33" s="5" t="s">
        <v>46</v>
      </c>
    </row>
    <row r="34" spans="1:39" x14ac:dyDescent="0.2">
      <c r="A34" s="58" t="s">
        <v>13</v>
      </c>
      <c r="B34" s="11">
        <f>[30]Janeiro!$G$5</f>
        <v>45</v>
      </c>
      <c r="C34" s="11">
        <f>[30]Janeiro!$G$6</f>
        <v>42</v>
      </c>
      <c r="D34" s="11">
        <f>[30]Janeiro!$G$7</f>
        <v>33</v>
      </c>
      <c r="E34" s="11">
        <f>[30]Janeiro!$G$8</f>
        <v>30</v>
      </c>
      <c r="F34" s="11">
        <f>[30]Janeiro!$G$9</f>
        <v>27</v>
      </c>
      <c r="G34" s="11">
        <f>[30]Janeiro!$G$10</f>
        <v>50</v>
      </c>
      <c r="H34" s="11">
        <f>[30]Janeiro!$G$11</f>
        <v>52</v>
      </c>
      <c r="I34" s="11">
        <f>[30]Janeiro!$G$12</f>
        <v>60</v>
      </c>
      <c r="J34" s="11">
        <f>[30]Janeiro!$G$13</f>
        <v>50</v>
      </c>
      <c r="K34" s="11">
        <f>[30]Janeiro!$G$14</f>
        <v>41</v>
      </c>
      <c r="L34" s="11">
        <f>[30]Janeiro!$G$15</f>
        <v>38</v>
      </c>
      <c r="M34" s="11">
        <f>[30]Janeiro!$G$16</f>
        <v>46</v>
      </c>
      <c r="N34" s="11">
        <f>[30]Janeiro!$G$17</f>
        <v>58</v>
      </c>
      <c r="O34" s="11">
        <f>[30]Janeiro!$G$18</f>
        <v>37</v>
      </c>
      <c r="P34" s="11">
        <f>[30]Janeiro!$G$19</f>
        <v>38</v>
      </c>
      <c r="Q34" s="11">
        <f>[30]Janeiro!$G$20</f>
        <v>35</v>
      </c>
      <c r="R34" s="11">
        <f>[30]Janeiro!$G$21</f>
        <v>50</v>
      </c>
      <c r="S34" s="11">
        <f>[30]Janeiro!$G$22</f>
        <v>37</v>
      </c>
      <c r="T34" s="11">
        <f>[30]Janeiro!$G$23</f>
        <v>39</v>
      </c>
      <c r="U34" s="11">
        <f>[30]Janeiro!$G$24</f>
        <v>44</v>
      </c>
      <c r="V34" s="11">
        <f>[30]Janeiro!$G$25</f>
        <v>45</v>
      </c>
      <c r="W34" s="11">
        <f>[30]Janeiro!$G$26</f>
        <v>73</v>
      </c>
      <c r="X34" s="11">
        <f>[30]Janeiro!$G$27</f>
        <v>53</v>
      </c>
      <c r="Y34" s="11">
        <f>[30]Janeiro!$G$28</f>
        <v>65</v>
      </c>
      <c r="Z34" s="11">
        <f>[30]Janeiro!$G$29</f>
        <v>39</v>
      </c>
      <c r="AA34" s="11">
        <f>[30]Janeiro!$G$30</f>
        <v>28</v>
      </c>
      <c r="AB34" s="11">
        <f>[30]Janeiro!$G$31</f>
        <v>31</v>
      </c>
      <c r="AC34" s="11">
        <f>[30]Janeiro!$G$32</f>
        <v>47</v>
      </c>
      <c r="AD34" s="11">
        <f>[30]Janeiro!$G$33</f>
        <v>57</v>
      </c>
      <c r="AE34" s="11">
        <f>[30]Janeiro!$G$34</f>
        <v>51</v>
      </c>
      <c r="AF34" s="11">
        <f>[30]Janeiro!$G$35</f>
        <v>54</v>
      </c>
      <c r="AG34" s="15">
        <f t="shared" si="23"/>
        <v>27</v>
      </c>
      <c r="AH34" s="94">
        <f t="shared" si="24"/>
        <v>45</v>
      </c>
      <c r="AK34" t="s">
        <v>46</v>
      </c>
    </row>
    <row r="35" spans="1:39" x14ac:dyDescent="0.2">
      <c r="A35" s="58" t="s">
        <v>172</v>
      </c>
      <c r="B35" s="11">
        <f>[31]Janeiro!$G$5</f>
        <v>67</v>
      </c>
      <c r="C35" s="11">
        <f>[31]Janeiro!$G$6</f>
        <v>65</v>
      </c>
      <c r="D35" s="11">
        <f>[31]Janeiro!$G$7</f>
        <v>63</v>
      </c>
      <c r="E35" s="11">
        <f>[31]Janeiro!$G$8</f>
        <v>67</v>
      </c>
      <c r="F35" s="11">
        <f>[31]Janeiro!$G$9</f>
        <v>66</v>
      </c>
      <c r="G35" s="11">
        <f>[31]Janeiro!$G$10</f>
        <v>64</v>
      </c>
      <c r="H35" s="11">
        <f>[31]Janeiro!$G$11</f>
        <v>68</v>
      </c>
      <c r="I35" s="11">
        <f>[31]Janeiro!$G$12</f>
        <v>78</v>
      </c>
      <c r="J35" s="11">
        <f>[31]Janeiro!$G$13</f>
        <v>70</v>
      </c>
      <c r="K35" s="11">
        <f>[31]Janeiro!$G$14</f>
        <v>67</v>
      </c>
      <c r="L35" s="11">
        <f>[31]Janeiro!$G$15</f>
        <v>70</v>
      </c>
      <c r="M35" s="11">
        <f>[31]Janeiro!$G$16</f>
        <v>68</v>
      </c>
      <c r="N35" s="11">
        <f>[31]Janeiro!$G$17</f>
        <v>71</v>
      </c>
      <c r="O35" s="11">
        <f>[31]Janeiro!$G$18</f>
        <v>71</v>
      </c>
      <c r="P35" s="11">
        <f>[31]Janeiro!$G$19</f>
        <v>63</v>
      </c>
      <c r="Q35" s="11">
        <f>[31]Janeiro!$G$20</f>
        <v>61</v>
      </c>
      <c r="R35" s="11">
        <f>[31]Janeiro!$G$21</f>
        <v>66</v>
      </c>
      <c r="S35" s="11">
        <f>[31]Janeiro!$G$22</f>
        <v>65</v>
      </c>
      <c r="T35" s="11">
        <f>[31]Janeiro!$G$23</f>
        <v>56</v>
      </c>
      <c r="U35" s="11">
        <f>[31]Janeiro!$G$24</f>
        <v>54</v>
      </c>
      <c r="V35" s="11">
        <f>[31]Janeiro!$G$25</f>
        <v>55</v>
      </c>
      <c r="W35" s="11">
        <f>[31]Janeiro!$G$26</f>
        <v>61</v>
      </c>
      <c r="X35" s="11">
        <f>[31]Janeiro!$G$27</f>
        <v>78</v>
      </c>
      <c r="Y35" s="11">
        <f>[31]Janeiro!$G$28</f>
        <v>68</v>
      </c>
      <c r="Z35" s="11">
        <f>[31]Janeiro!$G$29</f>
        <v>57</v>
      </c>
      <c r="AA35" s="11">
        <f>[31]Janeiro!$G$30</f>
        <v>51</v>
      </c>
      <c r="AB35" s="11">
        <f>[31]Janeiro!$G$31</f>
        <v>52</v>
      </c>
      <c r="AC35" s="11">
        <f>[31]Janeiro!$G$32</f>
        <v>51</v>
      </c>
      <c r="AD35" s="11">
        <f>[31]Janeiro!$G$33</f>
        <v>58</v>
      </c>
      <c r="AE35" s="11">
        <f>[31]Janeiro!$G$34</f>
        <v>67</v>
      </c>
      <c r="AF35" s="11">
        <f>[31]Janeiro!$G$35</f>
        <v>74</v>
      </c>
      <c r="AG35" s="15">
        <f t="shared" ref="AG35" si="25">MIN(B35:AF35)</f>
        <v>51</v>
      </c>
      <c r="AH35" s="94">
        <f t="shared" ref="AH35" si="26">AVERAGE(B35:AF35)</f>
        <v>64.258064516129039</v>
      </c>
    </row>
    <row r="36" spans="1:39" x14ac:dyDescent="0.2">
      <c r="A36" s="58" t="s">
        <v>143</v>
      </c>
      <c r="B36" s="11" t="str">
        <f>[32]Janeiro!$G$5</f>
        <v>*</v>
      </c>
      <c r="C36" s="11" t="str">
        <f>[32]Janeiro!$G$6</f>
        <v>*</v>
      </c>
      <c r="D36" s="11" t="str">
        <f>[32]Janeiro!$G$7</f>
        <v>*</v>
      </c>
      <c r="E36" s="11" t="str">
        <f>[32]Janeiro!$G$8</f>
        <v>*</v>
      </c>
      <c r="F36" s="11" t="str">
        <f>[32]Janeiro!$G$9</f>
        <v>*</v>
      </c>
      <c r="G36" s="11" t="str">
        <f>[32]Janeiro!$G$10</f>
        <v>*</v>
      </c>
      <c r="H36" s="11" t="str">
        <f>[32]Janeiro!$G$11</f>
        <v>*</v>
      </c>
      <c r="I36" s="11" t="str">
        <f>[32]Janeiro!$G$12</f>
        <v>*</v>
      </c>
      <c r="J36" s="11" t="str">
        <f>[32]Janeiro!$G$13</f>
        <v>*</v>
      </c>
      <c r="K36" s="11" t="str">
        <f>[32]Janeiro!$G$14</f>
        <v>*</v>
      </c>
      <c r="L36" s="11" t="str">
        <f>[32]Janeiro!$G$15</f>
        <v>*</v>
      </c>
      <c r="M36" s="11" t="str">
        <f>[32]Janeiro!$G$16</f>
        <v>*</v>
      </c>
      <c r="N36" s="11" t="str">
        <f>[32]Janeiro!$G$17</f>
        <v>*</v>
      </c>
      <c r="O36" s="11" t="str">
        <f>[32]Janeiro!$G$18</f>
        <v>*</v>
      </c>
      <c r="P36" s="11" t="str">
        <f>[32]Janeiro!$G$19</f>
        <v>*</v>
      </c>
      <c r="Q36" s="11" t="str">
        <f>[32]Janeiro!$G$20</f>
        <v>*</v>
      </c>
      <c r="R36" s="11" t="str">
        <f>[32]Janeiro!$G$21</f>
        <v>*</v>
      </c>
      <c r="S36" s="11" t="str">
        <f>[32]Janeiro!$G$22</f>
        <v>*</v>
      </c>
      <c r="T36" s="11" t="str">
        <f>[32]Janeiro!$G$23</f>
        <v>*</v>
      </c>
      <c r="U36" s="11" t="str">
        <f>[32]Janeiro!$G$24</f>
        <v>*</v>
      </c>
      <c r="V36" s="11" t="str">
        <f>[32]Janeiro!$G$25</f>
        <v>*</v>
      </c>
      <c r="W36" s="11" t="str">
        <f>[32]Janeiro!$G$26</f>
        <v>*</v>
      </c>
      <c r="X36" s="11" t="str">
        <f>[32]Janeiro!$G$27</f>
        <v>*</v>
      </c>
      <c r="Y36" s="11" t="str">
        <f>[32]Janeiro!$G$28</f>
        <v>*</v>
      </c>
      <c r="Z36" s="11" t="str">
        <f>[32]Janeiro!$G$29</f>
        <v>*</v>
      </c>
      <c r="AA36" s="11" t="str">
        <f>[32]Janeiro!$G$30</f>
        <v>*</v>
      </c>
      <c r="AB36" s="11" t="str">
        <f>[32]Janeiro!$G$31</f>
        <v>*</v>
      </c>
      <c r="AC36" s="11" t="str">
        <f>[32]Janeiro!$G$32</f>
        <v>*</v>
      </c>
      <c r="AD36" s="11" t="str">
        <f>[32]Janeiro!$G$33</f>
        <v>*</v>
      </c>
      <c r="AE36" s="11" t="str">
        <f>[32]Janeiro!$G$34</f>
        <v>*</v>
      </c>
      <c r="AF36" s="11" t="str">
        <f>[32]Janeiro!$G$35</f>
        <v>*</v>
      </c>
      <c r="AG36" s="15" t="s">
        <v>225</v>
      </c>
      <c r="AH36" s="94" t="s">
        <v>225</v>
      </c>
    </row>
    <row r="37" spans="1:39" x14ac:dyDescent="0.2">
      <c r="A37" s="58" t="s">
        <v>14</v>
      </c>
      <c r="B37" s="11">
        <f>[33]Janeiro!$G$5</f>
        <v>32</v>
      </c>
      <c r="C37" s="11">
        <f>[33]Janeiro!$G$6</f>
        <v>40</v>
      </c>
      <c r="D37" s="11">
        <f>[33]Janeiro!$G$7</f>
        <v>49</v>
      </c>
      <c r="E37" s="11">
        <f>[33]Janeiro!$G$8</f>
        <v>45</v>
      </c>
      <c r="F37" s="11">
        <f>[33]Janeiro!$G$9</f>
        <v>46</v>
      </c>
      <c r="G37" s="11">
        <f>[33]Janeiro!$G$10</f>
        <v>50</v>
      </c>
      <c r="H37" s="11">
        <f>[33]Janeiro!$G$11</f>
        <v>52</v>
      </c>
      <c r="I37" s="11">
        <f>[33]Janeiro!$G$12</f>
        <v>62</v>
      </c>
      <c r="J37" s="11">
        <f>[33]Janeiro!$G$13</f>
        <v>61</v>
      </c>
      <c r="K37" s="11">
        <f>[33]Janeiro!$G$14</f>
        <v>48</v>
      </c>
      <c r="L37" s="11">
        <f>[33]Janeiro!$G$15</f>
        <v>42</v>
      </c>
      <c r="M37" s="11">
        <f>[33]Janeiro!$G$16</f>
        <v>46</v>
      </c>
      <c r="N37" s="11">
        <f>[33]Janeiro!$G$17</f>
        <v>52</v>
      </c>
      <c r="O37" s="11">
        <f>[33]Janeiro!$G$18</f>
        <v>42</v>
      </c>
      <c r="P37" s="11">
        <f>[33]Janeiro!$G$19</f>
        <v>34</v>
      </c>
      <c r="Q37" s="11">
        <f>[33]Janeiro!$G$20</f>
        <v>33</v>
      </c>
      <c r="R37" s="11">
        <f>[33]Janeiro!$G$21</f>
        <v>42</v>
      </c>
      <c r="S37" s="11">
        <f>[33]Janeiro!$G$22</f>
        <v>54</v>
      </c>
      <c r="T37" s="11">
        <f>[33]Janeiro!$G$23</f>
        <v>49</v>
      </c>
      <c r="U37" s="11">
        <f>[33]Janeiro!$G$24</f>
        <v>58</v>
      </c>
      <c r="V37" s="11">
        <f>[33]Janeiro!$G$25</f>
        <v>50</v>
      </c>
      <c r="W37" s="11">
        <f>[33]Janeiro!$G$26</f>
        <v>60</v>
      </c>
      <c r="X37" s="11">
        <f>[33]Janeiro!$G$27</f>
        <v>50</v>
      </c>
      <c r="Y37" s="11">
        <f>[33]Janeiro!$G$28</f>
        <v>61</v>
      </c>
      <c r="Z37" s="11">
        <f>[33]Janeiro!$G$29</f>
        <v>44</v>
      </c>
      <c r="AA37" s="11">
        <f>[33]Janeiro!$G$30</f>
        <v>29</v>
      </c>
      <c r="AB37" s="11">
        <f>[33]Janeiro!$G$31</f>
        <v>29</v>
      </c>
      <c r="AC37" s="11">
        <f>[33]Janeiro!$G$32</f>
        <v>30</v>
      </c>
      <c r="AD37" s="11">
        <f>[33]Janeiro!$G$33</f>
        <v>44</v>
      </c>
      <c r="AE37" s="11">
        <f>[33]Janeiro!$G$34</f>
        <v>51</v>
      </c>
      <c r="AF37" s="11">
        <f>[33]Janeiro!$G$35</f>
        <v>54</v>
      </c>
      <c r="AG37" s="15">
        <f t="shared" ref="AG37" si="27">MIN(B37:AF37)</f>
        <v>29</v>
      </c>
      <c r="AH37" s="94">
        <f t="shared" ref="AH37" si="28">AVERAGE(B37:AF37)</f>
        <v>46.41935483870968</v>
      </c>
    </row>
    <row r="38" spans="1:39" x14ac:dyDescent="0.2">
      <c r="A38" s="58" t="s">
        <v>173</v>
      </c>
      <c r="B38" s="11">
        <f>[34]Janeiro!$G$5</f>
        <v>78</v>
      </c>
      <c r="C38" s="11">
        <f>[34]Janeiro!$G$6</f>
        <v>71</v>
      </c>
      <c r="D38" s="11">
        <f>[34]Janeiro!$G$7</f>
        <v>61</v>
      </c>
      <c r="E38" s="11">
        <f>[34]Janeiro!$G$8</f>
        <v>62</v>
      </c>
      <c r="F38" s="11">
        <f>[34]Janeiro!$G$9</f>
        <v>56</v>
      </c>
      <c r="G38" s="11">
        <f>[34]Janeiro!$G$10</f>
        <v>67</v>
      </c>
      <c r="H38" s="11">
        <f>[34]Janeiro!$G$11</f>
        <v>71</v>
      </c>
      <c r="I38" s="11">
        <f>[34]Janeiro!$G$12</f>
        <v>80</v>
      </c>
      <c r="J38" s="11">
        <f>[34]Janeiro!$G$13</f>
        <v>75</v>
      </c>
      <c r="K38" s="11">
        <f>[34]Janeiro!$G$14</f>
        <v>76</v>
      </c>
      <c r="L38" s="11">
        <f>[34]Janeiro!$G$15</f>
        <v>80</v>
      </c>
      <c r="M38" s="11">
        <f>[34]Janeiro!$G$16</f>
        <v>69</v>
      </c>
      <c r="N38" s="11">
        <f>[34]Janeiro!$G$17</f>
        <v>67</v>
      </c>
      <c r="O38" s="11">
        <f>[34]Janeiro!$G$18</f>
        <v>75</v>
      </c>
      <c r="P38" s="11">
        <f>[34]Janeiro!$G$19</f>
        <v>68</v>
      </c>
      <c r="Q38" s="11">
        <f>[34]Janeiro!$G$20</f>
        <v>67</v>
      </c>
      <c r="R38" s="11">
        <f>[34]Janeiro!$G$21</f>
        <v>72</v>
      </c>
      <c r="S38" s="11">
        <f>[34]Janeiro!$G$22</f>
        <v>77</v>
      </c>
      <c r="T38" s="11">
        <f>[34]Janeiro!$G$23</f>
        <v>67</v>
      </c>
      <c r="U38" s="11">
        <f>[34]Janeiro!$G$24</f>
        <v>71</v>
      </c>
      <c r="V38" s="11">
        <f>[34]Janeiro!$G$25</f>
        <v>79</v>
      </c>
      <c r="W38" s="11">
        <f>[34]Janeiro!$G$26</f>
        <v>85</v>
      </c>
      <c r="X38" s="11">
        <f>[34]Janeiro!$G$27</f>
        <v>70</v>
      </c>
      <c r="Y38" s="11">
        <f>[34]Janeiro!$G$28</f>
        <v>77</v>
      </c>
      <c r="Z38" s="11">
        <f>[34]Janeiro!$G$29</f>
        <v>73</v>
      </c>
      <c r="AA38" s="11">
        <f>[34]Janeiro!$G$30</f>
        <v>80</v>
      </c>
      <c r="AB38" s="11">
        <f>[34]Janeiro!$G$31</f>
        <v>59</v>
      </c>
      <c r="AC38" s="11">
        <f>[34]Janeiro!$G$32</f>
        <v>72</v>
      </c>
      <c r="AD38" s="11">
        <f>[34]Janeiro!$G$33</f>
        <v>71</v>
      </c>
      <c r="AE38" s="11">
        <f>[34]Janeiro!$G$34</f>
        <v>79</v>
      </c>
      <c r="AF38" s="11">
        <f>[34]Janeiro!$G$35</f>
        <v>72</v>
      </c>
      <c r="AG38" s="15">
        <f t="shared" ref="AG38" si="29">MIN(B38:AF38)</f>
        <v>56</v>
      </c>
      <c r="AH38" s="94">
        <f t="shared" ref="AH38" si="30">AVERAGE(B38:AF38)</f>
        <v>71.838709677419359</v>
      </c>
      <c r="AJ38" t="s">
        <v>46</v>
      </c>
      <c r="AK38" t="s">
        <v>46</v>
      </c>
    </row>
    <row r="39" spans="1:39" x14ac:dyDescent="0.2">
      <c r="A39" s="58" t="s">
        <v>15</v>
      </c>
      <c r="B39" s="11">
        <f>[35]Janeiro!$G$5</f>
        <v>54</v>
      </c>
      <c r="C39" s="11">
        <f>[35]Janeiro!$G$6</f>
        <v>49</v>
      </c>
      <c r="D39" s="11">
        <f>[35]Janeiro!$G$7</f>
        <v>49</v>
      </c>
      <c r="E39" s="11">
        <f>[35]Janeiro!$G$8</f>
        <v>56</v>
      </c>
      <c r="F39" s="11">
        <f>[35]Janeiro!$G$9</f>
        <v>38</v>
      </c>
      <c r="G39" s="11">
        <f>[35]Janeiro!$G$10</f>
        <v>44</v>
      </c>
      <c r="H39" s="11">
        <f>[35]Janeiro!$G$11</f>
        <v>62</v>
      </c>
      <c r="I39" s="11">
        <f>[35]Janeiro!$G$12</f>
        <v>65</v>
      </c>
      <c r="J39" s="11">
        <f>[35]Janeiro!$G$13</f>
        <v>52</v>
      </c>
      <c r="K39" s="11">
        <f>[35]Janeiro!$G$14</f>
        <v>51</v>
      </c>
      <c r="L39" s="11">
        <f>[35]Janeiro!$G$15</f>
        <v>56</v>
      </c>
      <c r="M39" s="11">
        <f>[35]Janeiro!$G$16</f>
        <v>60</v>
      </c>
      <c r="N39" s="11">
        <f>[35]Janeiro!$G$17</f>
        <v>52</v>
      </c>
      <c r="O39" s="11">
        <f>[35]Janeiro!$G$18</f>
        <v>58</v>
      </c>
      <c r="P39" s="11">
        <f>[35]Janeiro!$G$19</f>
        <v>43</v>
      </c>
      <c r="Q39" s="11">
        <f>[35]Janeiro!$G$20</f>
        <v>46</v>
      </c>
      <c r="R39" s="11">
        <f>[35]Janeiro!$G$21</f>
        <v>58</v>
      </c>
      <c r="S39" s="11">
        <f>[35]Janeiro!$G$22</f>
        <v>64</v>
      </c>
      <c r="T39" s="11">
        <f>[35]Janeiro!$G$23</f>
        <v>45</v>
      </c>
      <c r="U39" s="11">
        <f>[35]Janeiro!$G$24</f>
        <v>37</v>
      </c>
      <c r="V39" s="11">
        <f>[35]Janeiro!$G$25</f>
        <v>42</v>
      </c>
      <c r="W39" s="11">
        <f>[35]Janeiro!$G$26</f>
        <v>64</v>
      </c>
      <c r="X39" s="11">
        <f>[35]Janeiro!$G$27</f>
        <v>82</v>
      </c>
      <c r="Y39" s="11">
        <f>[35]Janeiro!$G$28</f>
        <v>52</v>
      </c>
      <c r="Z39" s="11">
        <f>[35]Janeiro!$G$29</f>
        <v>35</v>
      </c>
      <c r="AA39" s="11">
        <f>[35]Janeiro!$G$30</f>
        <v>34</v>
      </c>
      <c r="AB39" s="11">
        <f>[35]Janeiro!$G$31</f>
        <v>41</v>
      </c>
      <c r="AC39" s="11">
        <f>[35]Janeiro!$G$32</f>
        <v>39</v>
      </c>
      <c r="AD39" s="11">
        <f>[35]Janeiro!$G$33</f>
        <v>60</v>
      </c>
      <c r="AE39" s="11">
        <f>[35]Janeiro!$G$34</f>
        <v>78</v>
      </c>
      <c r="AF39" s="11">
        <f>[35]Janeiro!$G$35</f>
        <v>62</v>
      </c>
      <c r="AG39" s="15">
        <f t="shared" ref="AG39:AG41" si="31">MIN(B39:AF39)</f>
        <v>34</v>
      </c>
      <c r="AH39" s="94">
        <f t="shared" ref="AH39:AH41" si="32">AVERAGE(B39:AF39)</f>
        <v>52.516129032258064</v>
      </c>
      <c r="AI39" s="12" t="s">
        <v>46</v>
      </c>
      <c r="AK39" t="s">
        <v>46</v>
      </c>
      <c r="AL39" t="s">
        <v>46</v>
      </c>
      <c r="AM39" t="s">
        <v>46</v>
      </c>
    </row>
    <row r="40" spans="1:39" x14ac:dyDescent="0.2">
      <c r="A40" s="58" t="s">
        <v>16</v>
      </c>
      <c r="B40" s="11" t="str">
        <f>[36]Janeiro!$G$5</f>
        <v>*</v>
      </c>
      <c r="C40" s="11" t="str">
        <f>[36]Janeiro!$G$6</f>
        <v>*</v>
      </c>
      <c r="D40" s="11">
        <f>[36]Janeiro!$G$7</f>
        <v>34</v>
      </c>
      <c r="E40" s="11">
        <f>[36]Janeiro!$G$8</f>
        <v>32</v>
      </c>
      <c r="F40" s="11">
        <f>[36]Janeiro!$G$9</f>
        <v>23</v>
      </c>
      <c r="G40" s="11">
        <f>[36]Janeiro!$G$10</f>
        <v>42</v>
      </c>
      <c r="H40" s="11">
        <f>[36]Janeiro!$G$11</f>
        <v>64</v>
      </c>
      <c r="I40" s="11" t="str">
        <f>[36]Janeiro!$G$12</f>
        <v>*</v>
      </c>
      <c r="J40" s="11" t="str">
        <f>[36]Janeiro!$G$13</f>
        <v>*</v>
      </c>
      <c r="K40" s="11">
        <f>[36]Janeiro!$G$14</f>
        <v>44</v>
      </c>
      <c r="L40" s="11">
        <f>[36]Janeiro!$G$15</f>
        <v>46</v>
      </c>
      <c r="M40" s="11">
        <f>[36]Janeiro!$G$16</f>
        <v>47</v>
      </c>
      <c r="N40" s="11">
        <f>[36]Janeiro!$G$17</f>
        <v>60</v>
      </c>
      <c r="O40" s="11">
        <f>[36]Janeiro!$G$18</f>
        <v>47</v>
      </c>
      <c r="P40" s="11">
        <f>[36]Janeiro!$G$19</f>
        <v>42</v>
      </c>
      <c r="Q40" s="11">
        <f>[36]Janeiro!$G$20</f>
        <v>32</v>
      </c>
      <c r="R40" s="11">
        <f>[36]Janeiro!$G$21</f>
        <v>58</v>
      </c>
      <c r="S40" s="11">
        <f>[36]Janeiro!$G$22</f>
        <v>76</v>
      </c>
      <c r="T40" s="11" t="str">
        <f>[36]Janeiro!$G$23</f>
        <v>*</v>
      </c>
      <c r="U40" s="11" t="str">
        <f>[36]Janeiro!$G$24</f>
        <v>*</v>
      </c>
      <c r="V40" s="11" t="str">
        <f>[36]Janeiro!$G$25</f>
        <v>*</v>
      </c>
      <c r="W40" s="11">
        <f>[36]Janeiro!$G$26</f>
        <v>55</v>
      </c>
      <c r="X40" s="11">
        <f>[36]Janeiro!$G$27</f>
        <v>66</v>
      </c>
      <c r="Y40" s="11">
        <f>[36]Janeiro!$G$28</f>
        <v>49</v>
      </c>
      <c r="Z40" s="11">
        <f>[36]Janeiro!$G$29</f>
        <v>30</v>
      </c>
      <c r="AA40" s="11">
        <f>[36]Janeiro!$G$30</f>
        <v>29</v>
      </c>
      <c r="AB40" s="11">
        <f>[36]Janeiro!$G$31</f>
        <v>24</v>
      </c>
      <c r="AC40" s="11">
        <f>[36]Janeiro!$G$32</f>
        <v>37</v>
      </c>
      <c r="AD40" s="11">
        <f>[36]Janeiro!$G$33</f>
        <v>61</v>
      </c>
      <c r="AE40" s="11" t="str">
        <f>[36]Janeiro!$G$34</f>
        <v>*</v>
      </c>
      <c r="AF40" s="11" t="str">
        <f>[36]Janeiro!$G$35</f>
        <v>*</v>
      </c>
      <c r="AG40" s="15">
        <f t="shared" si="31"/>
        <v>23</v>
      </c>
      <c r="AH40" s="94">
        <f t="shared" si="32"/>
        <v>45.363636363636367</v>
      </c>
      <c r="AL40" t="s">
        <v>46</v>
      </c>
    </row>
    <row r="41" spans="1:39" x14ac:dyDescent="0.2">
      <c r="A41" s="58" t="s">
        <v>174</v>
      </c>
      <c r="B41" s="11">
        <f>[37]Janeiro!$G$5</f>
        <v>45</v>
      </c>
      <c r="C41" s="11">
        <f>[37]Janeiro!$G$6</f>
        <v>62</v>
      </c>
      <c r="D41" s="11">
        <f>[37]Janeiro!$G$7</f>
        <v>40</v>
      </c>
      <c r="E41" s="11">
        <f>[37]Janeiro!$G$8</f>
        <v>50</v>
      </c>
      <c r="F41" s="11">
        <f>[37]Janeiro!$G$9</f>
        <v>36</v>
      </c>
      <c r="G41" s="11">
        <f>[37]Janeiro!$G$10</f>
        <v>48</v>
      </c>
      <c r="H41" s="11">
        <f>[37]Janeiro!$G$11</f>
        <v>64</v>
      </c>
      <c r="I41" s="11">
        <f>[37]Janeiro!$G$12</f>
        <v>59</v>
      </c>
      <c r="J41" s="11">
        <f>[37]Janeiro!$G$13</f>
        <v>57</v>
      </c>
      <c r="K41" s="11">
        <f>[37]Janeiro!$G$14</f>
        <v>42</v>
      </c>
      <c r="L41" s="11">
        <f>[37]Janeiro!$G$15</f>
        <v>40</v>
      </c>
      <c r="M41" s="11">
        <f>[37]Janeiro!$G$16</f>
        <v>49</v>
      </c>
      <c r="N41" s="11">
        <f>[37]Janeiro!$G$17</f>
        <v>47</v>
      </c>
      <c r="O41" s="11">
        <f>[37]Janeiro!$G$18</f>
        <v>44</v>
      </c>
      <c r="P41" s="11">
        <f>[37]Janeiro!$E$19</f>
        <v>69.541666666666671</v>
      </c>
      <c r="Q41" s="11">
        <f>[37]Janeiro!$G$20</f>
        <v>35</v>
      </c>
      <c r="R41" s="11">
        <f>[37]Janeiro!$G$21</f>
        <v>49</v>
      </c>
      <c r="S41" s="11">
        <f>[37]Janeiro!$G$22</f>
        <v>61</v>
      </c>
      <c r="T41" s="11">
        <f>[37]Janeiro!$G$23</f>
        <v>44</v>
      </c>
      <c r="U41" s="11">
        <f>[37]Janeiro!$G$24</f>
        <v>41</v>
      </c>
      <c r="V41" s="11">
        <f>[37]Janeiro!$G$25</f>
        <v>43</v>
      </c>
      <c r="W41" s="11">
        <f>[37]Janeiro!$G$26</f>
        <v>70</v>
      </c>
      <c r="X41" s="11">
        <f>[37]Janeiro!$G$27</f>
        <v>60</v>
      </c>
      <c r="Y41" s="11">
        <f>[37]Janeiro!$G$28</f>
        <v>55</v>
      </c>
      <c r="Z41" s="11">
        <f>[37]Janeiro!$G$29</f>
        <v>43</v>
      </c>
      <c r="AA41" s="11">
        <f>[37]Janeiro!$G$30</f>
        <v>37</v>
      </c>
      <c r="AB41" s="11">
        <f>[37]Janeiro!$G$31</f>
        <v>35</v>
      </c>
      <c r="AC41" s="11">
        <f>[37]Janeiro!$G$32</f>
        <v>34</v>
      </c>
      <c r="AD41" s="11">
        <f>[37]Janeiro!$G$33</f>
        <v>43</v>
      </c>
      <c r="AE41" s="11">
        <f>[37]Janeiro!$G$34</f>
        <v>50</v>
      </c>
      <c r="AF41" s="11">
        <f>[37]Janeiro!$G$35</f>
        <v>47</v>
      </c>
      <c r="AG41" s="15">
        <f t="shared" si="31"/>
        <v>34</v>
      </c>
      <c r="AH41" s="94">
        <f t="shared" si="32"/>
        <v>48.372311827956985</v>
      </c>
      <c r="AJ41" t="s">
        <v>46</v>
      </c>
      <c r="AL41" t="s">
        <v>46</v>
      </c>
      <c r="AM41" s="12" t="s">
        <v>46</v>
      </c>
    </row>
    <row r="42" spans="1:39" x14ac:dyDescent="0.2">
      <c r="A42" s="58" t="s">
        <v>17</v>
      </c>
      <c r="B42" s="11">
        <f>[38]Janeiro!$G$5</f>
        <v>50</v>
      </c>
      <c r="C42" s="11">
        <f>[38]Janeiro!$G$6</f>
        <v>49</v>
      </c>
      <c r="D42" s="11">
        <f>[38]Janeiro!$G$7</f>
        <v>41</v>
      </c>
      <c r="E42" s="11">
        <f>[38]Janeiro!$G$8</f>
        <v>50</v>
      </c>
      <c r="F42" s="11">
        <f>[38]Janeiro!$G$9</f>
        <v>44</v>
      </c>
      <c r="G42" s="11">
        <f>[38]Janeiro!$G$10</f>
        <v>42</v>
      </c>
      <c r="H42" s="11">
        <f>[38]Janeiro!$G$11</f>
        <v>70</v>
      </c>
      <c r="I42" s="11">
        <f>[38]Janeiro!$G$12</f>
        <v>66</v>
      </c>
      <c r="J42" s="11">
        <f>[38]Janeiro!$G$13</f>
        <v>53</v>
      </c>
      <c r="K42" s="11">
        <f>[38]Janeiro!$G$14</f>
        <v>56</v>
      </c>
      <c r="L42" s="11">
        <f>[38]Janeiro!$G$15</f>
        <v>55</v>
      </c>
      <c r="M42" s="11">
        <f>[38]Janeiro!$G$16</f>
        <v>46</v>
      </c>
      <c r="N42" s="11">
        <f>[38]Janeiro!$G$17</f>
        <v>64</v>
      </c>
      <c r="O42" s="11">
        <f>[38]Janeiro!$G$18</f>
        <v>50</v>
      </c>
      <c r="P42" s="11">
        <f>[38]Janeiro!$G$19</f>
        <v>50</v>
      </c>
      <c r="Q42" s="11">
        <f>[38]Janeiro!$G$20</f>
        <v>48</v>
      </c>
      <c r="R42" s="11">
        <f>[38]Janeiro!$G$21</f>
        <v>55</v>
      </c>
      <c r="S42" s="11">
        <f>[38]Janeiro!$G$22</f>
        <v>52</v>
      </c>
      <c r="T42" s="11">
        <f>[38]Janeiro!$G$23</f>
        <v>43</v>
      </c>
      <c r="U42" s="11">
        <f>[38]Janeiro!$G$24</f>
        <v>36</v>
      </c>
      <c r="V42" s="11">
        <f>[38]Janeiro!$G$25</f>
        <v>44</v>
      </c>
      <c r="W42" s="11">
        <f>[38]Janeiro!$G$26</f>
        <v>67</v>
      </c>
      <c r="X42" s="11">
        <f>[38]Janeiro!$G$27</f>
        <v>68</v>
      </c>
      <c r="Y42" s="11">
        <f>[38]Janeiro!$G$28</f>
        <v>55</v>
      </c>
      <c r="Z42" s="11">
        <f>[38]Janeiro!$G$29</f>
        <v>36</v>
      </c>
      <c r="AA42" s="11">
        <f>[38]Janeiro!$G$30</f>
        <v>35</v>
      </c>
      <c r="AB42" s="11">
        <f>[38]Janeiro!$G$31</f>
        <v>35</v>
      </c>
      <c r="AC42" s="11">
        <f>[38]Janeiro!$G$32</f>
        <v>35</v>
      </c>
      <c r="AD42" s="11">
        <f>[38]Janeiro!$G$33</f>
        <v>49</v>
      </c>
      <c r="AE42" s="11">
        <f>[38]Janeiro!$G$34</f>
        <v>64</v>
      </c>
      <c r="AF42" s="11">
        <f>[38]Janeiro!$G$35</f>
        <v>63</v>
      </c>
      <c r="AG42" s="15">
        <f t="shared" ref="AG42:AG43" si="33">MIN(B42:AF42)</f>
        <v>35</v>
      </c>
      <c r="AH42" s="94">
        <f t="shared" ref="AH42:AH43" si="34">AVERAGE(B42:AF42)</f>
        <v>50.677419354838712</v>
      </c>
    </row>
    <row r="43" spans="1:39" x14ac:dyDescent="0.2">
      <c r="A43" s="58" t="s">
        <v>156</v>
      </c>
      <c r="B43" s="11">
        <f>[39]Janeiro!$G$5</f>
        <v>39</v>
      </c>
      <c r="C43" s="11">
        <f>[39]Janeiro!$G$6</f>
        <v>36</v>
      </c>
      <c r="D43" s="11">
        <f>[39]Janeiro!$G$7</f>
        <v>51</v>
      </c>
      <c r="E43" s="11">
        <f>[39]Janeiro!$G$8</f>
        <v>52</v>
      </c>
      <c r="F43" s="11">
        <f>[39]Janeiro!$G$9</f>
        <v>54</v>
      </c>
      <c r="G43" s="11">
        <f>[39]Janeiro!$G$10</f>
        <v>45</v>
      </c>
      <c r="H43" s="11">
        <f>[39]Janeiro!$G$11</f>
        <v>74</v>
      </c>
      <c r="I43" s="11">
        <f>[39]Janeiro!$G$12</f>
        <v>52</v>
      </c>
      <c r="J43" s="11">
        <f>[39]Janeiro!$G$13</f>
        <v>59</v>
      </c>
      <c r="K43" s="11">
        <f>[39]Janeiro!$G$14</f>
        <v>44</v>
      </c>
      <c r="L43" s="11">
        <f>[39]Janeiro!$G$15</f>
        <v>46</v>
      </c>
      <c r="M43" s="11">
        <f>[39]Janeiro!$G$16</f>
        <v>49</v>
      </c>
      <c r="N43" s="11">
        <f>[39]Janeiro!$G$17</f>
        <v>57</v>
      </c>
      <c r="O43" s="11">
        <f>[39]Janeiro!$G$18</f>
        <v>47</v>
      </c>
      <c r="P43" s="11">
        <f>[39]Janeiro!$G$19</f>
        <v>45</v>
      </c>
      <c r="Q43" s="11">
        <f>[39]Janeiro!$G$20</f>
        <v>40</v>
      </c>
      <c r="R43" s="11">
        <f>[39]Janeiro!$G$21</f>
        <v>53</v>
      </c>
      <c r="S43" s="11">
        <f>[39]Janeiro!$G$22</f>
        <v>53</v>
      </c>
      <c r="T43" s="11">
        <f>[39]Janeiro!$G$23</f>
        <v>44</v>
      </c>
      <c r="U43" s="11">
        <f>[39]Janeiro!$G$24</f>
        <v>39</v>
      </c>
      <c r="V43" s="11">
        <f>[39]Janeiro!$G$25</f>
        <v>42</v>
      </c>
      <c r="W43" s="11">
        <f>[39]Janeiro!$G$26</f>
        <v>49</v>
      </c>
      <c r="X43" s="11">
        <f>[39]Janeiro!$G$27</f>
        <v>70</v>
      </c>
      <c r="Y43" s="11">
        <f>[39]Janeiro!$G$28</f>
        <v>57</v>
      </c>
      <c r="Z43" s="11">
        <f>[39]Janeiro!$G$29</f>
        <v>40</v>
      </c>
      <c r="AA43" s="11">
        <f>[39]Janeiro!$G$30</f>
        <v>34</v>
      </c>
      <c r="AB43" s="11">
        <f>[39]Janeiro!$G$31</f>
        <v>32</v>
      </c>
      <c r="AC43" s="11">
        <f>[39]Janeiro!$G$32</f>
        <v>33</v>
      </c>
      <c r="AD43" s="11">
        <f>[39]Janeiro!$G$33</f>
        <v>47</v>
      </c>
      <c r="AE43" s="11">
        <f>[39]Janeiro!$G$34</f>
        <v>50</v>
      </c>
      <c r="AF43" s="11">
        <f>[39]Janeiro!$G$35</f>
        <v>56</v>
      </c>
      <c r="AG43" s="15">
        <f t="shared" si="33"/>
        <v>32</v>
      </c>
      <c r="AH43" s="94">
        <f t="shared" si="34"/>
        <v>48.032258064516128</v>
      </c>
      <c r="AJ43" t="s">
        <v>46</v>
      </c>
      <c r="AL43" t="s">
        <v>46</v>
      </c>
      <c r="AM43" t="s">
        <v>46</v>
      </c>
    </row>
    <row r="44" spans="1:39" x14ac:dyDescent="0.2">
      <c r="A44" s="58" t="s">
        <v>18</v>
      </c>
      <c r="B44" s="11">
        <f>[40]Janeiro!$G$5</f>
        <v>53</v>
      </c>
      <c r="C44" s="11">
        <f>[40]Janeiro!$G$6</f>
        <v>74</v>
      </c>
      <c r="D44" s="11">
        <f>[40]Janeiro!$G$7</f>
        <v>59</v>
      </c>
      <c r="E44" s="11">
        <f>[40]Janeiro!$G$8</f>
        <v>49</v>
      </c>
      <c r="F44" s="11">
        <f>[40]Janeiro!$G$9</f>
        <v>44</v>
      </c>
      <c r="G44" s="11">
        <f>[40]Janeiro!$G$10</f>
        <v>59</v>
      </c>
      <c r="H44" s="11">
        <f>[40]Janeiro!$G$11</f>
        <v>67</v>
      </c>
      <c r="I44" s="11">
        <f>[40]Janeiro!$G$12</f>
        <v>67</v>
      </c>
      <c r="J44" s="11">
        <f>[40]Janeiro!$G$13</f>
        <v>60</v>
      </c>
      <c r="K44" s="11">
        <f>[40]Janeiro!$G$14</f>
        <v>52</v>
      </c>
      <c r="L44" s="11">
        <f>[40]Janeiro!$G$15</f>
        <v>54</v>
      </c>
      <c r="M44" s="11">
        <f>[40]Janeiro!$G$16</f>
        <v>43</v>
      </c>
      <c r="N44" s="11">
        <f>[40]Janeiro!$G$17</f>
        <v>70</v>
      </c>
      <c r="O44" s="11">
        <f>[40]Janeiro!$G$18</f>
        <v>45</v>
      </c>
      <c r="P44" s="11">
        <f>[40]Janeiro!$G$19</f>
        <v>40</v>
      </c>
      <c r="Q44" s="11">
        <f>[40]Janeiro!$G$20</f>
        <v>46</v>
      </c>
      <c r="R44" s="11">
        <f>[40]Janeiro!$G$21</f>
        <v>51</v>
      </c>
      <c r="S44" s="11">
        <f>[40]Janeiro!$G$22</f>
        <v>84</v>
      </c>
      <c r="T44" s="11" t="str">
        <f>[40]Janeiro!$G$23</f>
        <v>*</v>
      </c>
      <c r="U44" s="11">
        <f>[40]Janeiro!$G$24</f>
        <v>49</v>
      </c>
      <c r="V44" s="11">
        <f>[40]Janeiro!$G$25</f>
        <v>82</v>
      </c>
      <c r="W44" s="11" t="str">
        <f>[40]Janeiro!$G$26</f>
        <v>*</v>
      </c>
      <c r="X44" s="11">
        <f>[40]Janeiro!$G$27</f>
        <v>71</v>
      </c>
      <c r="Y44" s="11">
        <f>[40]Janeiro!$G$28</f>
        <v>93</v>
      </c>
      <c r="Z44" s="11">
        <f>[40]Janeiro!$G$29</f>
        <v>53</v>
      </c>
      <c r="AA44" s="11">
        <f>[40]Janeiro!$G$30</f>
        <v>47</v>
      </c>
      <c r="AB44" s="11">
        <f>[40]Janeiro!$G$31</f>
        <v>45</v>
      </c>
      <c r="AC44" s="11">
        <f>[40]Janeiro!$G$32</f>
        <v>46</v>
      </c>
      <c r="AD44" s="11">
        <f>[40]Janeiro!$G$33</f>
        <v>55</v>
      </c>
      <c r="AE44" s="11">
        <f>[40]Janeiro!$G$34</f>
        <v>58</v>
      </c>
      <c r="AF44" s="11">
        <f>[40]Janeiro!$G$35</f>
        <v>58</v>
      </c>
      <c r="AG44" s="15">
        <f>MIN(B44:AF44)</f>
        <v>40</v>
      </c>
      <c r="AH44" s="94">
        <f t="shared" ref="AH44:AH45" si="35">AVERAGE(B44:AF44)</f>
        <v>57.724137931034484</v>
      </c>
    </row>
    <row r="45" spans="1:39" x14ac:dyDescent="0.2">
      <c r="A45" s="58" t="s">
        <v>161</v>
      </c>
      <c r="B45" s="11">
        <f>[41]Janeiro!$G$5</f>
        <v>36</v>
      </c>
      <c r="C45" s="11">
        <f>[41]Janeiro!$G$6</f>
        <v>44</v>
      </c>
      <c r="D45" s="11">
        <f>[41]Janeiro!$G$7</f>
        <v>59</v>
      </c>
      <c r="E45" s="11">
        <f>[41]Janeiro!$G$8</f>
        <v>55</v>
      </c>
      <c r="F45" s="11">
        <f>[41]Janeiro!$G$9</f>
        <v>64</v>
      </c>
      <c r="G45" s="11">
        <f>[41]Janeiro!$G$10</f>
        <v>53</v>
      </c>
      <c r="H45" s="11">
        <f>[41]Janeiro!$G$11</f>
        <v>61</v>
      </c>
      <c r="I45" s="11">
        <f>[41]Janeiro!$G$12</f>
        <v>64</v>
      </c>
      <c r="J45" s="11">
        <f>[41]Janeiro!$G$13</f>
        <v>62</v>
      </c>
      <c r="K45" s="11">
        <f>[41]Janeiro!$G$14</f>
        <v>52</v>
      </c>
      <c r="L45" s="11">
        <f>[41]Janeiro!$G$15</f>
        <v>50</v>
      </c>
      <c r="M45" s="11">
        <f>[41]Janeiro!$G$16</f>
        <v>57</v>
      </c>
      <c r="N45" s="11">
        <f>[41]Janeiro!$G$17</f>
        <v>58</v>
      </c>
      <c r="O45" s="11">
        <f>[41]Janeiro!$G$18</f>
        <v>44</v>
      </c>
      <c r="P45" s="11">
        <f>[41]Janeiro!$G$19</f>
        <v>45</v>
      </c>
      <c r="Q45" s="11">
        <f>[41]Janeiro!$G$20</f>
        <v>38</v>
      </c>
      <c r="R45" s="11">
        <f>[41]Janeiro!$G$21</f>
        <v>53</v>
      </c>
      <c r="S45" s="11">
        <f>[41]Janeiro!$G$22</f>
        <v>56</v>
      </c>
      <c r="T45" s="11">
        <f>[41]Janeiro!$G$23</f>
        <v>56</v>
      </c>
      <c r="U45" s="11">
        <f>[41]Janeiro!$G$24</f>
        <v>42</v>
      </c>
      <c r="V45" s="11">
        <f>[41]Janeiro!$G$25</f>
        <v>51</v>
      </c>
      <c r="W45" s="11">
        <f>[41]Janeiro!$G$26</f>
        <v>60</v>
      </c>
      <c r="X45" s="11">
        <f>[41]Janeiro!$G$27</f>
        <v>64</v>
      </c>
      <c r="Y45" s="11">
        <f>[41]Janeiro!$G$28</f>
        <v>59</v>
      </c>
      <c r="Z45" s="11">
        <f>[41]Janeiro!$G$29</f>
        <v>47</v>
      </c>
      <c r="AA45" s="11">
        <f>[41]Janeiro!$G$30</f>
        <v>35</v>
      </c>
      <c r="AB45" s="11">
        <f>[41]Janeiro!$G$31</f>
        <v>32</v>
      </c>
      <c r="AC45" s="11">
        <f>[41]Janeiro!$G$32</f>
        <v>32</v>
      </c>
      <c r="AD45" s="11">
        <f>[41]Janeiro!$G$33</f>
        <v>47</v>
      </c>
      <c r="AE45" s="11">
        <f>[41]Janeiro!$G$34</f>
        <v>55</v>
      </c>
      <c r="AF45" s="11">
        <f>[41]Janeiro!$G$35</f>
        <v>58</v>
      </c>
      <c r="AG45" s="15">
        <f t="shared" ref="AG45" si="36">MIN(B45:AF45)</f>
        <v>32</v>
      </c>
      <c r="AH45" s="94">
        <f t="shared" si="35"/>
        <v>51.258064516129032</v>
      </c>
      <c r="AJ45" s="12" t="s">
        <v>46</v>
      </c>
      <c r="AL45" t="s">
        <v>46</v>
      </c>
    </row>
    <row r="46" spans="1:39" x14ac:dyDescent="0.2">
      <c r="A46" s="58" t="s">
        <v>19</v>
      </c>
      <c r="B46" s="11">
        <f>[42]Janeiro!$G$5</f>
        <v>50</v>
      </c>
      <c r="C46" s="11">
        <f>[42]Janeiro!$G$6</f>
        <v>49</v>
      </c>
      <c r="D46" s="11">
        <f>[42]Janeiro!$G$7</f>
        <v>52</v>
      </c>
      <c r="E46" s="11">
        <f>[42]Janeiro!$G$8</f>
        <v>54</v>
      </c>
      <c r="F46" s="11">
        <f>[42]Janeiro!$G$9</f>
        <v>47</v>
      </c>
      <c r="G46" s="11">
        <f>[42]Janeiro!$G$10</f>
        <v>42</v>
      </c>
      <c r="H46" s="11">
        <f>[42]Janeiro!$G$11</f>
        <v>65</v>
      </c>
      <c r="I46" s="11">
        <f>[42]Janeiro!$G$12</f>
        <v>58</v>
      </c>
      <c r="J46" s="11">
        <f>[42]Janeiro!$G$13</f>
        <v>49</v>
      </c>
      <c r="K46" s="11">
        <f>[42]Janeiro!$G$14</f>
        <v>50</v>
      </c>
      <c r="L46" s="11">
        <f>[42]Janeiro!$G$15</f>
        <v>52</v>
      </c>
      <c r="M46" s="11">
        <f>[42]Janeiro!$G$16</f>
        <v>57</v>
      </c>
      <c r="N46" s="11">
        <f>[42]Janeiro!$G$17</f>
        <v>58</v>
      </c>
      <c r="O46" s="11">
        <f>[42]Janeiro!$G$18</f>
        <v>58</v>
      </c>
      <c r="P46" s="11">
        <f>[42]Janeiro!$G$19</f>
        <v>48</v>
      </c>
      <c r="Q46" s="11">
        <f>[42]Janeiro!$G$20</f>
        <v>55</v>
      </c>
      <c r="R46" s="11">
        <f>[42]Janeiro!$G$21</f>
        <v>58</v>
      </c>
      <c r="S46" s="11">
        <f>[42]Janeiro!$G$22</f>
        <v>56</v>
      </c>
      <c r="T46" s="11">
        <f>[42]Janeiro!$G$23</f>
        <v>46</v>
      </c>
      <c r="U46" s="11">
        <f>[42]Janeiro!$G$24</f>
        <v>43</v>
      </c>
      <c r="V46" s="11">
        <f>[42]Janeiro!$G$25</f>
        <v>53</v>
      </c>
      <c r="W46" s="11">
        <f>[42]Janeiro!$G$26</f>
        <v>75</v>
      </c>
      <c r="X46" s="11">
        <f>[42]Janeiro!$G$27</f>
        <v>87</v>
      </c>
      <c r="Y46" s="11">
        <f>[42]Janeiro!$G$28</f>
        <v>48</v>
      </c>
      <c r="Z46" s="11">
        <f>[42]Janeiro!$G$29</f>
        <v>39</v>
      </c>
      <c r="AA46" s="11">
        <f>[42]Janeiro!$G$30</f>
        <v>36</v>
      </c>
      <c r="AB46" s="11">
        <f>[42]Janeiro!$G$31</f>
        <v>37</v>
      </c>
      <c r="AC46" s="11">
        <f>[42]Janeiro!$G$32</f>
        <v>36</v>
      </c>
      <c r="AD46" s="11">
        <f>[42]Janeiro!$G$33</f>
        <v>59</v>
      </c>
      <c r="AE46" s="11">
        <f>[42]Janeiro!$G$34</f>
        <v>79</v>
      </c>
      <c r="AF46" s="11">
        <f>[42]Janeiro!$G$35</f>
        <v>56</v>
      </c>
      <c r="AG46" s="15">
        <f t="shared" ref="AG46:AG47" si="37">MIN(B46:AF46)</f>
        <v>36</v>
      </c>
      <c r="AH46" s="94">
        <f t="shared" ref="AH46" si="38">AVERAGE(B46:AF46)</f>
        <v>53.29032258064516</v>
      </c>
      <c r="AI46" s="12" t="s">
        <v>46</v>
      </c>
      <c r="AJ46" t="s">
        <v>46</v>
      </c>
      <c r="AK46" t="s">
        <v>46</v>
      </c>
      <c r="AL46" s="12" t="s">
        <v>46</v>
      </c>
    </row>
    <row r="47" spans="1:39" x14ac:dyDescent="0.2">
      <c r="A47" s="58" t="s">
        <v>30</v>
      </c>
      <c r="B47" s="11">
        <f>[43]Janeiro!$G$5</f>
        <v>51</v>
      </c>
      <c r="C47" s="11">
        <f>[43]Janeiro!$G$6</f>
        <v>44</v>
      </c>
      <c r="D47" s="11">
        <f>[43]Janeiro!$G$7</f>
        <v>43</v>
      </c>
      <c r="E47" s="11">
        <f>[43]Janeiro!$G$8</f>
        <v>54</v>
      </c>
      <c r="F47" s="11">
        <f>[43]Janeiro!$G$9</f>
        <v>44</v>
      </c>
      <c r="G47" s="11">
        <f>[43]Janeiro!$G$10</f>
        <v>52</v>
      </c>
      <c r="H47" s="11">
        <f>[43]Janeiro!$G$11</f>
        <v>75</v>
      </c>
      <c r="I47" s="11">
        <f>[43]Janeiro!$G$12</f>
        <v>72</v>
      </c>
      <c r="J47" s="11">
        <f>[43]Janeiro!$G$13</f>
        <v>53</v>
      </c>
      <c r="K47" s="11">
        <f>[43]Janeiro!$G$14</f>
        <v>52</v>
      </c>
      <c r="L47" s="11">
        <f>[43]Janeiro!$G$15</f>
        <v>50</v>
      </c>
      <c r="M47" s="11">
        <f>[43]Janeiro!$G$16</f>
        <v>51</v>
      </c>
      <c r="N47" s="11">
        <f>[43]Janeiro!$G$17</f>
        <v>57</v>
      </c>
      <c r="O47" s="11">
        <f>[43]Janeiro!$G$18</f>
        <v>43</v>
      </c>
      <c r="P47" s="11">
        <f>[43]Janeiro!$G$19</f>
        <v>41</v>
      </c>
      <c r="Q47" s="11">
        <f>[43]Janeiro!$G$20</f>
        <v>38</v>
      </c>
      <c r="R47" s="11">
        <f>[43]Janeiro!$G$21</f>
        <v>44</v>
      </c>
      <c r="S47" s="11">
        <f>[43]Janeiro!$G$22</f>
        <v>54</v>
      </c>
      <c r="T47" s="11">
        <f>[43]Janeiro!$G$23</f>
        <v>42</v>
      </c>
      <c r="U47" s="11">
        <f>[43]Janeiro!$G$24</f>
        <v>39</v>
      </c>
      <c r="V47" s="11">
        <f>[43]Janeiro!$G$25</f>
        <v>41</v>
      </c>
      <c r="W47" s="11">
        <f>[43]Janeiro!$G$26</f>
        <v>66</v>
      </c>
      <c r="X47" s="11">
        <f>[43]Janeiro!$G$27</f>
        <v>65</v>
      </c>
      <c r="Y47" s="11">
        <f>[43]Janeiro!$G$28</f>
        <v>55</v>
      </c>
      <c r="Z47" s="11">
        <f>[43]Janeiro!$G$29</f>
        <v>41</v>
      </c>
      <c r="AA47" s="11">
        <f>[43]Janeiro!$G$30</f>
        <v>36</v>
      </c>
      <c r="AB47" s="11">
        <f>[43]Janeiro!$G$31</f>
        <v>40</v>
      </c>
      <c r="AC47" s="11">
        <f>[43]Janeiro!$G$32</f>
        <v>43</v>
      </c>
      <c r="AD47" s="11">
        <f>[43]Janeiro!$G$33</f>
        <v>55</v>
      </c>
      <c r="AE47" s="11">
        <f>[43]Janeiro!$G$34</f>
        <v>68</v>
      </c>
      <c r="AF47" s="11">
        <f>[43]Janeiro!$G$35</f>
        <v>61</v>
      </c>
      <c r="AG47" s="15">
        <f t="shared" si="37"/>
        <v>36</v>
      </c>
      <c r="AH47" s="94">
        <f>AVERAGE(B47:AF47)</f>
        <v>50.645161290322584</v>
      </c>
      <c r="AL47" t="s">
        <v>46</v>
      </c>
    </row>
    <row r="48" spans="1:39" x14ac:dyDescent="0.2">
      <c r="A48" s="58" t="s">
        <v>43</v>
      </c>
      <c r="B48" s="11">
        <f>[44]Janeiro!$G$5</f>
        <v>37</v>
      </c>
      <c r="C48" s="11">
        <f>[44]Janeiro!$G$6</f>
        <v>56</v>
      </c>
      <c r="D48" s="11">
        <f>[44]Janeiro!$G$7</f>
        <v>50</v>
      </c>
      <c r="E48" s="11">
        <f>[44]Janeiro!$G$8</f>
        <v>43</v>
      </c>
      <c r="F48" s="11">
        <f>[44]Janeiro!$G$9</f>
        <v>42</v>
      </c>
      <c r="G48" s="11">
        <f>[44]Janeiro!$G$10</f>
        <v>59</v>
      </c>
      <c r="H48" s="11">
        <f>[44]Janeiro!$G$11</f>
        <v>50</v>
      </c>
      <c r="I48" s="11">
        <f>[44]Janeiro!$G$12</f>
        <v>53</v>
      </c>
      <c r="J48" s="11">
        <f>[44]Janeiro!$G$13</f>
        <v>61</v>
      </c>
      <c r="K48" s="11">
        <f>[44]Janeiro!$G$14</f>
        <v>49</v>
      </c>
      <c r="L48" s="11">
        <f>[44]Janeiro!$G$15</f>
        <v>55</v>
      </c>
      <c r="M48" s="11">
        <f>[44]Janeiro!$G$16</f>
        <v>49</v>
      </c>
      <c r="N48" s="11">
        <f>[44]Janeiro!$G$17</f>
        <v>48</v>
      </c>
      <c r="O48" s="11">
        <f>[44]Janeiro!$G$18</f>
        <v>42</v>
      </c>
      <c r="P48" s="11">
        <f>[44]Janeiro!$G$19</f>
        <v>41</v>
      </c>
      <c r="Q48" s="11">
        <f>[44]Janeiro!$G$20</f>
        <v>43</v>
      </c>
      <c r="R48" s="11">
        <f>[44]Janeiro!$G$21</f>
        <v>49</v>
      </c>
      <c r="S48" s="11">
        <f>[44]Janeiro!$G$22</f>
        <v>54</v>
      </c>
      <c r="T48" s="11">
        <f>[44]Janeiro!$G$23</f>
        <v>45</v>
      </c>
      <c r="U48" s="11">
        <f>[44]Janeiro!$G$24</f>
        <v>47</v>
      </c>
      <c r="V48" s="11">
        <f>[44]Janeiro!$G$25</f>
        <v>68</v>
      </c>
      <c r="W48" s="11">
        <f>[44]Janeiro!$G$26</f>
        <v>73</v>
      </c>
      <c r="X48" s="11">
        <f>[44]Janeiro!$G$27</f>
        <v>55</v>
      </c>
      <c r="Y48" s="11">
        <f>[44]Janeiro!$G$28</f>
        <v>75</v>
      </c>
      <c r="Z48" s="11">
        <f>[44]Janeiro!$G$29</f>
        <v>47</v>
      </c>
      <c r="AA48" s="11">
        <f>[44]Janeiro!$G$30</f>
        <v>41</v>
      </c>
      <c r="AB48" s="11">
        <f>[44]Janeiro!$G$31</f>
        <v>37</v>
      </c>
      <c r="AC48" s="11">
        <f>[44]Janeiro!$G$32</f>
        <v>43</v>
      </c>
      <c r="AD48" s="11">
        <f>[44]Janeiro!$G$33</f>
        <v>60</v>
      </c>
      <c r="AE48" s="11">
        <f>[44]Janeiro!$G$34</f>
        <v>49</v>
      </c>
      <c r="AF48" s="11">
        <f>[44]Janeiro!$G$35</f>
        <v>46</v>
      </c>
      <c r="AG48" s="15">
        <f>MIN(B48:AF48)</f>
        <v>37</v>
      </c>
      <c r="AH48" s="94">
        <f>AVERAGE(B48:AF48)</f>
        <v>50.548387096774192</v>
      </c>
      <c r="AI48" s="12" t="s">
        <v>46</v>
      </c>
      <c r="AJ48" t="s">
        <v>46</v>
      </c>
      <c r="AK48" t="s">
        <v>46</v>
      </c>
    </row>
    <row r="49" spans="1:40" x14ac:dyDescent="0.2">
      <c r="A49" s="58" t="s">
        <v>20</v>
      </c>
      <c r="B49" s="11" t="str">
        <f>[45]Janeiro!$G$5</f>
        <v>*</v>
      </c>
      <c r="C49" s="11" t="str">
        <f>[45]Janeiro!$G$6</f>
        <v>*</v>
      </c>
      <c r="D49" s="11" t="str">
        <f>[45]Janeiro!$G$7</f>
        <v>*</v>
      </c>
      <c r="E49" s="11" t="str">
        <f>[45]Janeiro!$G$8</f>
        <v>*</v>
      </c>
      <c r="F49" s="11" t="str">
        <f>[45]Janeiro!$G$9</f>
        <v>*</v>
      </c>
      <c r="G49" s="11" t="str">
        <f>[45]Janeiro!$G$10</f>
        <v>*</v>
      </c>
      <c r="H49" s="11" t="str">
        <f>[45]Janeiro!$G$11</f>
        <v>*</v>
      </c>
      <c r="I49" s="11" t="str">
        <f>[45]Janeiro!$G$12</f>
        <v>*</v>
      </c>
      <c r="J49" s="11" t="str">
        <f>[45]Janeiro!$G$13</f>
        <v>*</v>
      </c>
      <c r="K49" s="11" t="str">
        <f>[45]Janeiro!$G$14</f>
        <v>*</v>
      </c>
      <c r="L49" s="11" t="str">
        <f>[45]Janeiro!$G$15</f>
        <v>*</v>
      </c>
      <c r="M49" s="11" t="str">
        <f>[45]Janeiro!$G$16</f>
        <v>*</v>
      </c>
      <c r="N49" s="11" t="str">
        <f>[45]Janeiro!$G$17</f>
        <v>*</v>
      </c>
      <c r="O49" s="11" t="str">
        <f>[45]Janeiro!$G$18</f>
        <v>*</v>
      </c>
      <c r="P49" s="11" t="str">
        <f>[45]Janeiro!$G$19</f>
        <v>*</v>
      </c>
      <c r="Q49" s="11" t="str">
        <f>[45]Janeiro!$G$20</f>
        <v>*</v>
      </c>
      <c r="R49" s="11" t="str">
        <f>[45]Janeiro!$G$21</f>
        <v>*</v>
      </c>
      <c r="S49" s="11" t="str">
        <f>[45]Janeiro!$G$22</f>
        <v>*</v>
      </c>
      <c r="T49" s="11" t="str">
        <f>[45]Janeiro!$G$23</f>
        <v>*</v>
      </c>
      <c r="U49" s="11" t="str">
        <f>[45]Janeiro!$G$24</f>
        <v>*</v>
      </c>
      <c r="V49" s="11" t="str">
        <f>[45]Janeiro!$G$25</f>
        <v>*</v>
      </c>
      <c r="W49" s="11" t="str">
        <f>[45]Janeiro!$G$26</f>
        <v>*</v>
      </c>
      <c r="X49" s="11" t="str">
        <f>[45]Janeiro!$G$27</f>
        <v>*</v>
      </c>
      <c r="Y49" s="11" t="str">
        <f>[45]Janeiro!$G$28</f>
        <v>*</v>
      </c>
      <c r="Z49" s="11" t="str">
        <f>[45]Janeiro!$G$29</f>
        <v>*</v>
      </c>
      <c r="AA49" s="11" t="str">
        <f>[45]Janeiro!$G$30</f>
        <v>*</v>
      </c>
      <c r="AB49" s="11" t="str">
        <f>[45]Janeiro!$G$31</f>
        <v>*</v>
      </c>
      <c r="AC49" s="11" t="str">
        <f>[45]Janeiro!$G$32</f>
        <v>*</v>
      </c>
      <c r="AD49" s="11" t="str">
        <f>[45]Janeiro!$G$33</f>
        <v>*</v>
      </c>
      <c r="AE49" s="11" t="str">
        <f>[45]Janeiro!$G$34</f>
        <v>*</v>
      </c>
      <c r="AF49" s="11" t="str">
        <f>[45]Janeiro!$G$35</f>
        <v>*</v>
      </c>
      <c r="AG49" s="15" t="s">
        <v>225</v>
      </c>
      <c r="AH49" s="94" t="s">
        <v>225</v>
      </c>
      <c r="AJ49" t="s">
        <v>46</v>
      </c>
    </row>
    <row r="50" spans="1:40" s="5" customFormat="1" ht="17.100000000000001" customHeight="1" x14ac:dyDescent="0.2">
      <c r="A50" s="112" t="s">
        <v>227</v>
      </c>
      <c r="B50" s="13">
        <f t="shared" ref="B50:AG50" si="39">MIN(B5:B49)</f>
        <v>29</v>
      </c>
      <c r="C50" s="13">
        <f t="shared" si="39"/>
        <v>24</v>
      </c>
      <c r="D50" s="13">
        <f t="shared" si="39"/>
        <v>29</v>
      </c>
      <c r="E50" s="13">
        <f t="shared" si="39"/>
        <v>29</v>
      </c>
      <c r="F50" s="13">
        <f t="shared" si="39"/>
        <v>23</v>
      </c>
      <c r="G50" s="13">
        <f t="shared" si="39"/>
        <v>33</v>
      </c>
      <c r="H50" s="13">
        <f t="shared" si="39"/>
        <v>46</v>
      </c>
      <c r="I50" s="13">
        <f t="shared" si="39"/>
        <v>47</v>
      </c>
      <c r="J50" s="13">
        <f t="shared" si="39"/>
        <v>47</v>
      </c>
      <c r="K50" s="13">
        <f t="shared" si="39"/>
        <v>36</v>
      </c>
      <c r="L50" s="13">
        <f t="shared" si="39"/>
        <v>37</v>
      </c>
      <c r="M50" s="13">
        <f t="shared" si="39"/>
        <v>41</v>
      </c>
      <c r="N50" s="13">
        <f t="shared" si="39"/>
        <v>44</v>
      </c>
      <c r="O50" s="13">
        <f t="shared" si="39"/>
        <v>35</v>
      </c>
      <c r="P50" s="13">
        <f t="shared" si="39"/>
        <v>32</v>
      </c>
      <c r="Q50" s="13">
        <f t="shared" si="39"/>
        <v>31</v>
      </c>
      <c r="R50" s="13">
        <f t="shared" si="39"/>
        <v>42</v>
      </c>
      <c r="S50" s="13">
        <f t="shared" si="39"/>
        <v>37</v>
      </c>
      <c r="T50" s="13">
        <f t="shared" si="39"/>
        <v>32</v>
      </c>
      <c r="U50" s="13">
        <f t="shared" si="39"/>
        <v>33</v>
      </c>
      <c r="V50" s="13">
        <f t="shared" si="39"/>
        <v>38</v>
      </c>
      <c r="W50" s="13">
        <f t="shared" si="39"/>
        <v>44</v>
      </c>
      <c r="X50" s="13">
        <f t="shared" si="39"/>
        <v>49</v>
      </c>
      <c r="Y50" s="13">
        <f t="shared" si="39"/>
        <v>42</v>
      </c>
      <c r="Z50" s="13">
        <f t="shared" si="39"/>
        <v>28</v>
      </c>
      <c r="AA50" s="13">
        <f t="shared" si="39"/>
        <v>26</v>
      </c>
      <c r="AB50" s="13">
        <f t="shared" si="39"/>
        <v>24</v>
      </c>
      <c r="AC50" s="13">
        <f t="shared" si="39"/>
        <v>25</v>
      </c>
      <c r="AD50" s="13">
        <f t="shared" si="39"/>
        <v>41</v>
      </c>
      <c r="AE50" s="13">
        <f t="shared" si="39"/>
        <v>43</v>
      </c>
      <c r="AF50" s="13">
        <f t="shared" ref="AF50" si="40">MIN(AF5:AF49)</f>
        <v>45</v>
      </c>
      <c r="AG50" s="15">
        <f t="shared" si="39"/>
        <v>23</v>
      </c>
      <c r="AH50" s="94">
        <f>AVERAGE(AH5:AH49)</f>
        <v>51.000057533010811</v>
      </c>
      <c r="AL50" s="5" t="s">
        <v>46</v>
      </c>
      <c r="AM50" s="5" t="s">
        <v>46</v>
      </c>
      <c r="AN50" s="5" t="s">
        <v>46</v>
      </c>
    </row>
    <row r="51" spans="1:40" x14ac:dyDescent="0.2">
      <c r="A51" s="47"/>
      <c r="B51" s="48"/>
      <c r="C51" s="48"/>
      <c r="D51" s="48" t="s">
        <v>100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46</v>
      </c>
      <c r="AF51" s="61"/>
      <c r="AG51" s="52"/>
      <c r="AH51" s="54"/>
    </row>
    <row r="52" spans="1:40" x14ac:dyDescent="0.2">
      <c r="A52" s="47"/>
      <c r="B52" s="49" t="s">
        <v>101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44</v>
      </c>
      <c r="N52" s="90"/>
      <c r="O52" s="90"/>
      <c r="P52" s="90"/>
      <c r="Q52" s="90"/>
      <c r="R52" s="90"/>
      <c r="S52" s="90"/>
      <c r="T52" s="148" t="s">
        <v>96</v>
      </c>
      <c r="U52" s="148"/>
      <c r="V52" s="148"/>
      <c r="W52" s="148"/>
      <c r="X52" s="148"/>
      <c r="Y52" s="90"/>
      <c r="Z52" s="90"/>
      <c r="AA52" s="90"/>
      <c r="AB52" s="90"/>
      <c r="AC52" s="90"/>
      <c r="AD52" s="90"/>
      <c r="AE52" s="90"/>
      <c r="AF52" s="117"/>
      <c r="AG52" s="52"/>
      <c r="AH52" s="51"/>
      <c r="AJ52" s="12" t="s">
        <v>46</v>
      </c>
      <c r="AL52" t="s">
        <v>46</v>
      </c>
    </row>
    <row r="53" spans="1:40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45</v>
      </c>
      <c r="N53" s="91"/>
      <c r="O53" s="91"/>
      <c r="P53" s="91"/>
      <c r="Q53" s="90"/>
      <c r="R53" s="90"/>
      <c r="S53" s="90"/>
      <c r="T53" s="149" t="s">
        <v>97</v>
      </c>
      <c r="U53" s="149"/>
      <c r="V53" s="149"/>
      <c r="W53" s="149"/>
      <c r="X53" s="149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40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40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  <c r="AL55" t="s">
        <v>46</v>
      </c>
    </row>
    <row r="56" spans="1:40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</row>
    <row r="57" spans="1:40" ht="13.5" thickBot="1" x14ac:dyDescent="0.25">
      <c r="A57" s="62"/>
      <c r="B57" s="63"/>
      <c r="C57" s="63"/>
      <c r="D57" s="63"/>
      <c r="E57" s="63"/>
      <c r="F57" s="63"/>
      <c r="G57" s="63" t="s">
        <v>46</v>
      </c>
      <c r="H57" s="63"/>
      <c r="I57" s="63"/>
      <c r="J57" s="63"/>
      <c r="K57" s="63"/>
      <c r="L57" s="63" t="s">
        <v>46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40" x14ac:dyDescent="0.2">
      <c r="AG58" s="7"/>
    </row>
    <row r="63" spans="1:40" x14ac:dyDescent="0.2">
      <c r="P63" s="2" t="s">
        <v>46</v>
      </c>
      <c r="AE63" s="2" t="s">
        <v>46</v>
      </c>
      <c r="AI63" t="s">
        <v>46</v>
      </c>
    </row>
    <row r="64" spans="1:40" x14ac:dyDescent="0.2">
      <c r="T64" s="2" t="s">
        <v>46</v>
      </c>
      <c r="Z64" s="2" t="s">
        <v>46</v>
      </c>
    </row>
    <row r="65" spans="7:39" x14ac:dyDescent="0.2">
      <c r="AM65" s="12" t="s">
        <v>46</v>
      </c>
    </row>
    <row r="66" spans="7:39" x14ac:dyDescent="0.2">
      <c r="N66" s="2" t="s">
        <v>46</v>
      </c>
    </row>
    <row r="67" spans="7:39" x14ac:dyDescent="0.2">
      <c r="G67" s="2" t="s">
        <v>46</v>
      </c>
    </row>
    <row r="69" spans="7:39" x14ac:dyDescent="0.2">
      <c r="J69" s="2" t="s">
        <v>46</v>
      </c>
    </row>
    <row r="71" spans="7:39" x14ac:dyDescent="0.2">
      <c r="AM71" s="12" t="s">
        <v>46</v>
      </c>
    </row>
    <row r="72" spans="7:39" x14ac:dyDescent="0.2">
      <c r="AM72" s="12" t="s">
        <v>46</v>
      </c>
    </row>
    <row r="77" spans="7:39" x14ac:dyDescent="0.2">
      <c r="AM77" s="12" t="s">
        <v>228</v>
      </c>
    </row>
  </sheetData>
  <sheetProtection password="C6EC" sheet="1" objects="1" scenarios="1"/>
  <mergeCells count="36">
    <mergeCell ref="AF3:AF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  <mergeCell ref="D3:D4"/>
    <mergeCell ref="E3:E4"/>
    <mergeCell ref="F3:F4"/>
    <mergeCell ref="G3:G4"/>
    <mergeCell ref="H3:H4"/>
    <mergeCell ref="T52:X52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7"/>
  <sheetViews>
    <sheetView zoomScale="90" zoomScaleNormal="90" workbookViewId="0">
      <selection activeCell="AL66" sqref="AL66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4" ht="20.100000000000001" customHeight="1" x14ac:dyDescent="0.2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53"/>
    </row>
    <row r="2" spans="1:34" s="4" customFormat="1" ht="20.100000000000001" customHeight="1" x14ac:dyDescent="0.2">
      <c r="A2" s="159" t="s">
        <v>21</v>
      </c>
      <c r="B2" s="153" t="s">
        <v>232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5"/>
    </row>
    <row r="3" spans="1:34" s="5" customFormat="1" ht="20.100000000000001" customHeight="1" x14ac:dyDescent="0.2">
      <c r="A3" s="159"/>
      <c r="B3" s="163">
        <v>1</v>
      </c>
      <c r="C3" s="163">
        <f>SUM(B3+1)</f>
        <v>2</v>
      </c>
      <c r="D3" s="163">
        <f t="shared" ref="D3:AD3" si="0">SUM(C3+1)</f>
        <v>3</v>
      </c>
      <c r="E3" s="163">
        <f t="shared" si="0"/>
        <v>4</v>
      </c>
      <c r="F3" s="163">
        <f t="shared" si="0"/>
        <v>5</v>
      </c>
      <c r="G3" s="163">
        <f t="shared" si="0"/>
        <v>6</v>
      </c>
      <c r="H3" s="163">
        <f t="shared" si="0"/>
        <v>7</v>
      </c>
      <c r="I3" s="163">
        <f t="shared" si="0"/>
        <v>8</v>
      </c>
      <c r="J3" s="163">
        <f t="shared" si="0"/>
        <v>9</v>
      </c>
      <c r="K3" s="163">
        <f t="shared" si="0"/>
        <v>10</v>
      </c>
      <c r="L3" s="163">
        <f t="shared" si="0"/>
        <v>11</v>
      </c>
      <c r="M3" s="163">
        <f t="shared" si="0"/>
        <v>12</v>
      </c>
      <c r="N3" s="163">
        <f t="shared" si="0"/>
        <v>13</v>
      </c>
      <c r="O3" s="163">
        <f t="shared" si="0"/>
        <v>14</v>
      </c>
      <c r="P3" s="163">
        <f t="shared" si="0"/>
        <v>15</v>
      </c>
      <c r="Q3" s="163">
        <f t="shared" si="0"/>
        <v>16</v>
      </c>
      <c r="R3" s="163">
        <f t="shared" si="0"/>
        <v>17</v>
      </c>
      <c r="S3" s="163">
        <f t="shared" si="0"/>
        <v>18</v>
      </c>
      <c r="T3" s="163">
        <f t="shared" si="0"/>
        <v>19</v>
      </c>
      <c r="U3" s="163">
        <f t="shared" si="0"/>
        <v>20</v>
      </c>
      <c r="V3" s="163">
        <f t="shared" si="0"/>
        <v>21</v>
      </c>
      <c r="W3" s="163">
        <f t="shared" si="0"/>
        <v>22</v>
      </c>
      <c r="X3" s="163">
        <f t="shared" si="0"/>
        <v>23</v>
      </c>
      <c r="Y3" s="163">
        <f t="shared" si="0"/>
        <v>24</v>
      </c>
      <c r="Z3" s="163">
        <f t="shared" si="0"/>
        <v>25</v>
      </c>
      <c r="AA3" s="163">
        <f t="shared" si="0"/>
        <v>26</v>
      </c>
      <c r="AB3" s="163">
        <f t="shared" si="0"/>
        <v>27</v>
      </c>
      <c r="AC3" s="163">
        <f t="shared" si="0"/>
        <v>28</v>
      </c>
      <c r="AD3" s="163">
        <f t="shared" si="0"/>
        <v>29</v>
      </c>
      <c r="AE3" s="163">
        <v>30</v>
      </c>
      <c r="AF3" s="151">
        <v>31</v>
      </c>
      <c r="AG3" s="46" t="s">
        <v>36</v>
      </c>
      <c r="AH3" s="109" t="s">
        <v>35</v>
      </c>
    </row>
    <row r="4" spans="1:34" s="5" customFormat="1" ht="20.100000000000001" customHeight="1" x14ac:dyDescent="0.2">
      <c r="A4" s="159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52"/>
      <c r="AG4" s="46" t="s">
        <v>34</v>
      </c>
      <c r="AH4" s="60" t="s">
        <v>34</v>
      </c>
    </row>
    <row r="5" spans="1:34" s="5" customFormat="1" x14ac:dyDescent="0.2">
      <c r="A5" s="58" t="s">
        <v>39</v>
      </c>
      <c r="B5" s="129">
        <f>[1]Janeiro!$H$5</f>
        <v>11.520000000000001</v>
      </c>
      <c r="C5" s="129">
        <f>[1]Janeiro!$H$6</f>
        <v>20.16</v>
      </c>
      <c r="D5" s="129">
        <f>[1]Janeiro!$H$7</f>
        <v>16.2</v>
      </c>
      <c r="E5" s="129">
        <f>[1]Janeiro!$H$8</f>
        <v>8.2799999999999994</v>
      </c>
      <c r="F5" s="129">
        <f>[1]Janeiro!$H$9</f>
        <v>13.32</v>
      </c>
      <c r="G5" s="129">
        <f>[1]Janeiro!$H$10</f>
        <v>18.36</v>
      </c>
      <c r="H5" s="129">
        <f>[1]Janeiro!$H$11</f>
        <v>18.36</v>
      </c>
      <c r="I5" s="129">
        <f>[1]Janeiro!$H$12</f>
        <v>12.96</v>
      </c>
      <c r="J5" s="129">
        <f>[1]Janeiro!$H$13</f>
        <v>13.68</v>
      </c>
      <c r="K5" s="129">
        <f>[1]Janeiro!$H$14</f>
        <v>10.44</v>
      </c>
      <c r="L5" s="129">
        <f>[1]Janeiro!$H$15</f>
        <v>10.8</v>
      </c>
      <c r="M5" s="129">
        <f>[1]Janeiro!$H$16</f>
        <v>13.32</v>
      </c>
      <c r="N5" s="129">
        <f>[1]Janeiro!$H$17</f>
        <v>11.16</v>
      </c>
      <c r="O5" s="129">
        <f>[1]Janeiro!$H$18</f>
        <v>10.44</v>
      </c>
      <c r="P5" s="129">
        <f>[1]Janeiro!$H$19</f>
        <v>10.44</v>
      </c>
      <c r="Q5" s="129">
        <f>[1]Janeiro!$H$20</f>
        <v>15.120000000000001</v>
      </c>
      <c r="R5" s="129">
        <f>[1]Janeiro!$H$21</f>
        <v>11.16</v>
      </c>
      <c r="S5" s="129">
        <f>[1]Janeiro!$H$22</f>
        <v>10.08</v>
      </c>
      <c r="T5" s="129">
        <f>[1]Janeiro!$H$23</f>
        <v>9</v>
      </c>
      <c r="U5" s="129">
        <f>[1]Janeiro!$H$24</f>
        <v>9</v>
      </c>
      <c r="V5" s="129">
        <f>[1]Janeiro!$H$25</f>
        <v>11.520000000000001</v>
      </c>
      <c r="W5" s="129">
        <f>[1]Janeiro!$H$26</f>
        <v>11.520000000000001</v>
      </c>
      <c r="X5" s="129">
        <f>[1]Janeiro!$H$27</f>
        <v>18</v>
      </c>
      <c r="Y5" s="129">
        <f>[1]Janeiro!$H$28</f>
        <v>12.96</v>
      </c>
      <c r="Z5" s="129">
        <f>[1]Janeiro!$H$29</f>
        <v>10.8</v>
      </c>
      <c r="AA5" s="129">
        <f>[1]Janeiro!$H$30</f>
        <v>6.84</v>
      </c>
      <c r="AB5" s="129">
        <f>[1]Janeiro!$H$31</f>
        <v>6.12</v>
      </c>
      <c r="AC5" s="129">
        <f>[1]Janeiro!$H$32</f>
        <v>10.44</v>
      </c>
      <c r="AD5" s="129">
        <f>[1]Janeiro!$H$33</f>
        <v>15.840000000000002</v>
      </c>
      <c r="AE5" s="129">
        <f>[1]Janeiro!$H$34</f>
        <v>13.32</v>
      </c>
      <c r="AF5" s="129">
        <f>[1]Janeiro!$H$35</f>
        <v>11.16</v>
      </c>
      <c r="AG5" s="15">
        <f t="shared" ref="AG5:AG6" si="1">MAX(B5:AF5)</f>
        <v>20.16</v>
      </c>
      <c r="AH5" s="126">
        <f t="shared" ref="AH5:AH6" si="2">AVERAGE(B5:AF5)</f>
        <v>12.332903225806449</v>
      </c>
    </row>
    <row r="6" spans="1:34" x14ac:dyDescent="0.2">
      <c r="A6" s="58" t="s">
        <v>0</v>
      </c>
      <c r="B6" s="11">
        <f>[2]Janeiro!$H$5</f>
        <v>11.16</v>
      </c>
      <c r="C6" s="11">
        <f>[2]Janeiro!$H$6</f>
        <v>10.44</v>
      </c>
      <c r="D6" s="11">
        <f>[2]Janeiro!$H$7</f>
        <v>9</v>
      </c>
      <c r="E6" s="11">
        <f>[2]Janeiro!$H$8</f>
        <v>10.8</v>
      </c>
      <c r="F6" s="11">
        <f>[2]Janeiro!$H$9</f>
        <v>10.8</v>
      </c>
      <c r="G6" s="11">
        <f>[2]Janeiro!$H$10</f>
        <v>11.879999999999999</v>
      </c>
      <c r="H6" s="11">
        <f>[2]Janeiro!$H$11</f>
        <v>14.76</v>
      </c>
      <c r="I6" s="11">
        <f>[2]Janeiro!$H$12</f>
        <v>9.7200000000000006</v>
      </c>
      <c r="J6" s="11">
        <f>[2]Janeiro!$H$13</f>
        <v>13.68</v>
      </c>
      <c r="K6" s="11">
        <f>[2]Janeiro!$H$14</f>
        <v>14.76</v>
      </c>
      <c r="L6" s="11">
        <f>[2]Janeiro!$H$15</f>
        <v>11.520000000000001</v>
      </c>
      <c r="M6" s="11">
        <f>[2]Janeiro!$H$16</f>
        <v>9</v>
      </c>
      <c r="N6" s="11">
        <f>[2]Janeiro!$H$17</f>
        <v>15.120000000000001</v>
      </c>
      <c r="O6" s="11">
        <f>[2]Janeiro!$H$18</f>
        <v>14.76</v>
      </c>
      <c r="P6" s="11">
        <f>[2]Janeiro!$H$19</f>
        <v>11.879999999999999</v>
      </c>
      <c r="Q6" s="11">
        <f>[2]Janeiro!$H$20</f>
        <v>12.24</v>
      </c>
      <c r="R6" s="11">
        <f>[2]Janeiro!$H$21</f>
        <v>6.48</v>
      </c>
      <c r="S6" s="11">
        <f>[2]Janeiro!$H$22</f>
        <v>15.840000000000002</v>
      </c>
      <c r="T6" s="11">
        <f>[2]Janeiro!$H$23</f>
        <v>12.6</v>
      </c>
      <c r="U6" s="11">
        <f>[2]Janeiro!$H$24</f>
        <v>13.68</v>
      </c>
      <c r="V6" s="11">
        <f>[2]Janeiro!$H$25</f>
        <v>12.24</v>
      </c>
      <c r="W6" s="11">
        <f>[2]Janeiro!$H$26</f>
        <v>10.08</v>
      </c>
      <c r="X6" s="11">
        <f>[2]Janeiro!$H$27</f>
        <v>16.920000000000002</v>
      </c>
      <c r="Y6" s="11">
        <f>[2]Janeiro!$H$28</f>
        <v>6.84</v>
      </c>
      <c r="Z6" s="11">
        <f>[2]Janeiro!$H$29</f>
        <v>5.04</v>
      </c>
      <c r="AA6" s="11">
        <f>[2]Janeiro!$H$30</f>
        <v>11.16</v>
      </c>
      <c r="AB6" s="11">
        <f>[2]Janeiro!$H$31</f>
        <v>9.3600000000000012</v>
      </c>
      <c r="AC6" s="11">
        <f>[2]Janeiro!$H$32</f>
        <v>10.8</v>
      </c>
      <c r="AD6" s="11">
        <f>[2]Janeiro!$H$33</f>
        <v>19.079999999999998</v>
      </c>
      <c r="AE6" s="11">
        <f>[2]Janeiro!$H$34</f>
        <v>11.520000000000001</v>
      </c>
      <c r="AF6" s="11">
        <f>[2]Janeiro!$H$35</f>
        <v>7.9200000000000008</v>
      </c>
      <c r="AG6" s="15">
        <f t="shared" si="1"/>
        <v>19.079999999999998</v>
      </c>
      <c r="AH6" s="126">
        <f t="shared" si="2"/>
        <v>11.647741935483872</v>
      </c>
    </row>
    <row r="7" spans="1:34" x14ac:dyDescent="0.2">
      <c r="A7" s="58" t="s">
        <v>103</v>
      </c>
      <c r="B7" s="11">
        <f>[3]Janeiro!$H$5</f>
        <v>18.720000000000002</v>
      </c>
      <c r="C7" s="11">
        <f>[3]Janeiro!$H$6</f>
        <v>20.52</v>
      </c>
      <c r="D7" s="11">
        <f>[3]Janeiro!$H$7</f>
        <v>12.24</v>
      </c>
      <c r="E7" s="11">
        <f>[3]Janeiro!$H$8</f>
        <v>15.840000000000002</v>
      </c>
      <c r="F7" s="11">
        <f>[3]Janeiro!$H$9</f>
        <v>14.76</v>
      </c>
      <c r="G7" s="11">
        <f>[3]Janeiro!$H$10</f>
        <v>15.840000000000002</v>
      </c>
      <c r="H7" s="11">
        <f>[3]Janeiro!$H$11</f>
        <v>19.079999999999998</v>
      </c>
      <c r="I7" s="11">
        <f>[3]Janeiro!$H$12</f>
        <v>15.840000000000002</v>
      </c>
      <c r="J7" s="11">
        <f>[3]Janeiro!$H$13</f>
        <v>19.079999999999998</v>
      </c>
      <c r="K7" s="11">
        <f>[3]Janeiro!$H$14</f>
        <v>12.96</v>
      </c>
      <c r="L7" s="11">
        <f>[3]Janeiro!$H$15</f>
        <v>16.920000000000002</v>
      </c>
      <c r="M7" s="11">
        <f>[3]Janeiro!$H$16</f>
        <v>19.440000000000001</v>
      </c>
      <c r="N7" s="11">
        <f>[3]Janeiro!$H$17</f>
        <v>15.48</v>
      </c>
      <c r="O7" s="11">
        <f>[3]Janeiro!$H$18</f>
        <v>12.24</v>
      </c>
      <c r="P7" s="11">
        <f>[3]Janeiro!$H$19</f>
        <v>14.4</v>
      </c>
      <c r="Q7" s="11">
        <f>[3]Janeiro!$H$20</f>
        <v>15.48</v>
      </c>
      <c r="R7" s="11">
        <f>[3]Janeiro!$H$21</f>
        <v>10.8</v>
      </c>
      <c r="S7" s="11">
        <f>[3]Janeiro!$H$22</f>
        <v>18.36</v>
      </c>
      <c r="T7" s="11">
        <f>[3]Janeiro!$H$23</f>
        <v>15.48</v>
      </c>
      <c r="U7" s="11">
        <f>[3]Janeiro!$H$24</f>
        <v>10.8</v>
      </c>
      <c r="V7" s="11">
        <f>[3]Janeiro!$H$25</f>
        <v>17.64</v>
      </c>
      <c r="W7" s="11">
        <f>[3]Janeiro!$H$26</f>
        <v>14.76</v>
      </c>
      <c r="X7" s="11">
        <f>[3]Janeiro!$H$27</f>
        <v>17.64</v>
      </c>
      <c r="Y7" s="11">
        <f>[3]Janeiro!$H$28</f>
        <v>13.32</v>
      </c>
      <c r="Z7" s="11">
        <f>[3]Janeiro!$H$29</f>
        <v>11.16</v>
      </c>
      <c r="AA7" s="11">
        <f>[3]Janeiro!$H$30</f>
        <v>10.44</v>
      </c>
      <c r="AB7" s="11">
        <f>[3]Janeiro!$H$31</f>
        <v>9.7200000000000006</v>
      </c>
      <c r="AC7" s="11">
        <f>[3]Janeiro!$H$32</f>
        <v>19.440000000000001</v>
      </c>
      <c r="AD7" s="11">
        <f>[3]Janeiro!$H$33</f>
        <v>23.759999999999998</v>
      </c>
      <c r="AE7" s="11">
        <f>[3]Janeiro!$H$34</f>
        <v>24.12</v>
      </c>
      <c r="AF7" s="11">
        <f>[3]Janeiro!$H$35</f>
        <v>10.44</v>
      </c>
      <c r="AG7" s="15">
        <f t="shared" ref="AG7" si="3">MAX(B7:AF7)</f>
        <v>24.12</v>
      </c>
      <c r="AH7" s="126">
        <f t="shared" ref="AH7" si="4">AVERAGE(B7:AF7)</f>
        <v>15.700645161290325</v>
      </c>
    </row>
    <row r="8" spans="1:34" x14ac:dyDescent="0.2">
      <c r="A8" s="58" t="s">
        <v>1</v>
      </c>
      <c r="B8" s="11">
        <f>[4]Janeiro!$H$5</f>
        <v>0</v>
      </c>
      <c r="C8" s="11">
        <f>[4]Janeiro!$H$6</f>
        <v>1.4400000000000002</v>
      </c>
      <c r="D8" s="11">
        <f>[4]Janeiro!$H$7</f>
        <v>0</v>
      </c>
      <c r="E8" s="11" t="str">
        <f>[4]Janeiro!$H$8</f>
        <v>*</v>
      </c>
      <c r="F8" s="11" t="str">
        <f>[4]Janeiro!$H$9</f>
        <v>*</v>
      </c>
      <c r="G8" s="11" t="str">
        <f>[4]Janeiro!$H$10</f>
        <v>*</v>
      </c>
      <c r="H8" s="11" t="str">
        <f>[4]Janeiro!$H$11</f>
        <v>*</v>
      </c>
      <c r="I8" s="11" t="str">
        <f>[4]Janeiro!$H$12</f>
        <v>*</v>
      </c>
      <c r="J8" s="11" t="str">
        <f>[4]Janeiro!$H$13</f>
        <v>*</v>
      </c>
      <c r="K8" s="11">
        <f>[4]Janeiro!$H$14</f>
        <v>2.16</v>
      </c>
      <c r="L8" s="11">
        <f>[4]Janeiro!$H$15</f>
        <v>0.36000000000000004</v>
      </c>
      <c r="M8" s="11">
        <f>[4]Janeiro!$H$16</f>
        <v>5.4</v>
      </c>
      <c r="N8" s="11">
        <f>[4]Janeiro!$H$17</f>
        <v>9.7200000000000006</v>
      </c>
      <c r="O8" s="11">
        <f>[4]Janeiro!$H$18</f>
        <v>1.4400000000000002</v>
      </c>
      <c r="P8" s="11">
        <f>[4]Janeiro!$H$19</f>
        <v>2.16</v>
      </c>
      <c r="Q8" s="11">
        <f>[4]Janeiro!$H$20</f>
        <v>0.72000000000000008</v>
      </c>
      <c r="R8" s="11">
        <f>[4]Janeiro!$H$21</f>
        <v>11.16</v>
      </c>
      <c r="S8" s="11">
        <f>[4]Janeiro!$H$22</f>
        <v>1.08</v>
      </c>
      <c r="T8" s="11" t="str">
        <f>[4]Janeiro!$H$23</f>
        <v>*</v>
      </c>
      <c r="U8" s="11" t="str">
        <f>[4]Janeiro!$H$24</f>
        <v>*</v>
      </c>
      <c r="V8" s="11" t="str">
        <f>[4]Janeiro!$H$25</f>
        <v>*</v>
      </c>
      <c r="W8" s="11" t="str">
        <f>[4]Janeiro!$H$26</f>
        <v>*</v>
      </c>
      <c r="X8" s="11" t="str">
        <f>[4]Janeiro!$H$27</f>
        <v>*</v>
      </c>
      <c r="Y8" s="11" t="str">
        <f>[4]Janeiro!$H$28</f>
        <v>*</v>
      </c>
      <c r="Z8" s="11">
        <f>[4]Janeiro!$H$29</f>
        <v>0</v>
      </c>
      <c r="AA8" s="11">
        <f>[4]Janeiro!$H$30</f>
        <v>0</v>
      </c>
      <c r="AB8" s="11">
        <f>[4]Janeiro!$H$31</f>
        <v>6.12</v>
      </c>
      <c r="AC8" s="11">
        <f>[4]Janeiro!$H$32</f>
        <v>0.72000000000000008</v>
      </c>
      <c r="AD8" s="11">
        <f>[4]Janeiro!$H$33</f>
        <v>6.84</v>
      </c>
      <c r="AE8" s="11">
        <f>[4]Janeiro!$H$34</f>
        <v>3.24</v>
      </c>
      <c r="AF8" s="11" t="str">
        <f>[4]Janeiro!$H$35</f>
        <v>*</v>
      </c>
      <c r="AG8" s="15">
        <f t="shared" ref="AG8" si="5">MAX(B8:AF8)</f>
        <v>11.16</v>
      </c>
      <c r="AH8" s="126">
        <f t="shared" ref="AH8" si="6">AVERAGE(B8:AF8)</f>
        <v>2.92</v>
      </c>
    </row>
    <row r="9" spans="1:34" x14ac:dyDescent="0.2">
      <c r="A9" s="58" t="s">
        <v>166</v>
      </c>
      <c r="B9" s="11">
        <f>[5]Janeiro!$H$5</f>
        <v>15.48</v>
      </c>
      <c r="C9" s="11">
        <f>[5]Janeiro!$H$6</f>
        <v>17.64</v>
      </c>
      <c r="D9" s="11">
        <f>[5]Janeiro!$H$7</f>
        <v>13.68</v>
      </c>
      <c r="E9" s="11">
        <f>[5]Janeiro!$H$8</f>
        <v>20.88</v>
      </c>
      <c r="F9" s="11">
        <f>[5]Janeiro!$H$9</f>
        <v>11.879999999999999</v>
      </c>
      <c r="G9" s="11">
        <f>[5]Janeiro!$H$10</f>
        <v>17.28</v>
      </c>
      <c r="H9" s="11">
        <f>[5]Janeiro!$H$11</f>
        <v>25.92</v>
      </c>
      <c r="I9" s="11">
        <f>[5]Janeiro!$H$12</f>
        <v>15.48</v>
      </c>
      <c r="J9" s="11">
        <f>[5]Janeiro!$H$13</f>
        <v>18.36</v>
      </c>
      <c r="K9" s="11">
        <f>[5]Janeiro!$H$14</f>
        <v>18.720000000000002</v>
      </c>
      <c r="L9" s="11">
        <f>[5]Janeiro!$H$15</f>
        <v>19.079999999999998</v>
      </c>
      <c r="M9" s="11">
        <f>[5]Janeiro!$H$16</f>
        <v>15.48</v>
      </c>
      <c r="N9" s="11">
        <f>[5]Janeiro!$H$17</f>
        <v>15.840000000000002</v>
      </c>
      <c r="O9" s="11">
        <f>[5]Janeiro!$H$18</f>
        <v>12.96</v>
      </c>
      <c r="P9" s="11">
        <f>[5]Janeiro!$H$19</f>
        <v>16.920000000000002</v>
      </c>
      <c r="Q9" s="11">
        <f>[5]Janeiro!$H$20</f>
        <v>18.36</v>
      </c>
      <c r="R9" s="11">
        <f>[5]Janeiro!$H$21</f>
        <v>15.120000000000001</v>
      </c>
      <c r="S9" s="11">
        <f>[5]Janeiro!$H$22</f>
        <v>19.440000000000001</v>
      </c>
      <c r="T9" s="11">
        <f>[5]Janeiro!$H$23</f>
        <v>16.559999999999999</v>
      </c>
      <c r="U9" s="11">
        <f>[5]Janeiro!$H$24</f>
        <v>13.68</v>
      </c>
      <c r="V9" s="11">
        <f>[5]Janeiro!$H$25</f>
        <v>16.2</v>
      </c>
      <c r="W9" s="11">
        <f>[5]Janeiro!$H$26</f>
        <v>19.8</v>
      </c>
      <c r="X9" s="11">
        <f>[5]Janeiro!$H$27</f>
        <v>21.240000000000002</v>
      </c>
      <c r="Y9" s="11">
        <f>[5]Janeiro!$H$28</f>
        <v>18.36</v>
      </c>
      <c r="Z9" s="11">
        <f>[5]Janeiro!$H$29</f>
        <v>12.24</v>
      </c>
      <c r="AA9" s="11">
        <f>[5]Janeiro!$H$30</f>
        <v>14.76</v>
      </c>
      <c r="AB9" s="11">
        <f>[5]Janeiro!$H$31</f>
        <v>11.520000000000001</v>
      </c>
      <c r="AC9" s="11">
        <f>[5]Janeiro!$H$32</f>
        <v>16.559999999999999</v>
      </c>
      <c r="AD9" s="11">
        <f>[5]Janeiro!$H$33</f>
        <v>16.920000000000002</v>
      </c>
      <c r="AE9" s="11">
        <f>[5]Janeiro!$H$34</f>
        <v>20.52</v>
      </c>
      <c r="AF9" s="11">
        <f>[5]Janeiro!$H$35</f>
        <v>9.3600000000000012</v>
      </c>
      <c r="AG9" s="15">
        <f t="shared" ref="AG9" si="7">MAX(B9:AF9)</f>
        <v>25.92</v>
      </c>
      <c r="AH9" s="126">
        <f t="shared" ref="AH9" si="8">AVERAGE(B9:AF9)</f>
        <v>16.652903225806451</v>
      </c>
    </row>
    <row r="10" spans="1:34" x14ac:dyDescent="0.2">
      <c r="A10" s="58" t="s">
        <v>110</v>
      </c>
      <c r="B10" s="11" t="str">
        <f>[6]Janeiro!$H$5</f>
        <v>*</v>
      </c>
      <c r="C10" s="11" t="str">
        <f>[6]Janeiro!$H$6</f>
        <v>*</v>
      </c>
      <c r="D10" s="11" t="str">
        <f>[6]Janeiro!$H$7</f>
        <v>*</v>
      </c>
      <c r="E10" s="11" t="str">
        <f>[6]Janeiro!$H$8</f>
        <v>*</v>
      </c>
      <c r="F10" s="11" t="str">
        <f>[6]Janeiro!$H$9</f>
        <v>*</v>
      </c>
      <c r="G10" s="11" t="str">
        <f>[6]Janeiro!$H$10</f>
        <v>*</v>
      </c>
      <c r="H10" s="11" t="str">
        <f>[6]Janeiro!$H$11</f>
        <v>*</v>
      </c>
      <c r="I10" s="11" t="str">
        <f>[6]Janeiro!$H$12</f>
        <v>*</v>
      </c>
      <c r="J10" s="11" t="str">
        <f>[6]Janeiro!$H$13</f>
        <v>*</v>
      </c>
      <c r="K10" s="11" t="str">
        <f>[6]Janeiro!$H$14</f>
        <v>*</v>
      </c>
      <c r="L10" s="11" t="str">
        <f>[6]Janeiro!$H$15</f>
        <v>*</v>
      </c>
      <c r="M10" s="11" t="str">
        <f>[6]Janeiro!$H$16</f>
        <v>*</v>
      </c>
      <c r="N10" s="11" t="str">
        <f>[6]Janeiro!$H$17</f>
        <v>*</v>
      </c>
      <c r="O10" s="11" t="str">
        <f>[6]Janeiro!$H$18</f>
        <v>*</v>
      </c>
      <c r="P10" s="11" t="str">
        <f>[6]Janeiro!$H$19</f>
        <v>*</v>
      </c>
      <c r="Q10" s="11" t="str">
        <f>[6]Janeiro!$H$20</f>
        <v>*</v>
      </c>
      <c r="R10" s="11" t="str">
        <f>[6]Janeiro!$H$21</f>
        <v>*</v>
      </c>
      <c r="S10" s="11" t="str">
        <f>[6]Janeiro!$H$22</f>
        <v>*</v>
      </c>
      <c r="T10" s="11" t="str">
        <f>[6]Janeiro!$H$23</f>
        <v>*</v>
      </c>
      <c r="U10" s="11" t="str">
        <f>[6]Janeiro!$H$24</f>
        <v>*</v>
      </c>
      <c r="V10" s="11" t="str">
        <f>[6]Janeiro!$H$25</f>
        <v>*</v>
      </c>
      <c r="W10" s="11" t="str">
        <f>[6]Janeiro!$H$26</f>
        <v>*</v>
      </c>
      <c r="X10" s="11" t="str">
        <f>[6]Janeiro!$H$27</f>
        <v>*</v>
      </c>
      <c r="Y10" s="11" t="str">
        <f>[6]Janeiro!$H$28</f>
        <v>*</v>
      </c>
      <c r="Z10" s="11" t="str">
        <f>[6]Janeiro!$H$29</f>
        <v>*</v>
      </c>
      <c r="AA10" s="11" t="str">
        <f>[6]Janeiro!$H$30</f>
        <v>*</v>
      </c>
      <c r="AB10" s="11" t="str">
        <f>[6]Janeiro!$H$31</f>
        <v>*</v>
      </c>
      <c r="AC10" s="11" t="str">
        <f>[6]Janeiro!$H$32</f>
        <v>*</v>
      </c>
      <c r="AD10" s="11" t="str">
        <f>[6]Janeiro!$H$33</f>
        <v>*</v>
      </c>
      <c r="AE10" s="11" t="str">
        <f>[6]Janeiro!$H$34</f>
        <v>*</v>
      </c>
      <c r="AF10" s="11" t="str">
        <f>[6]Janeiro!$H$35</f>
        <v>*</v>
      </c>
      <c r="AG10" s="93" t="s">
        <v>225</v>
      </c>
      <c r="AH10" s="116" t="s">
        <v>225</v>
      </c>
    </row>
    <row r="11" spans="1:34" x14ac:dyDescent="0.2">
      <c r="A11" s="58" t="s">
        <v>63</v>
      </c>
      <c r="B11" s="11">
        <f>[7]Janeiro!$H$5</f>
        <v>14.76</v>
      </c>
      <c r="C11" s="11">
        <f>[7]Janeiro!$H$6</f>
        <v>16.2</v>
      </c>
      <c r="D11" s="11">
        <f>[7]Janeiro!$H$7</f>
        <v>23.040000000000003</v>
      </c>
      <c r="E11" s="11">
        <f>[7]Janeiro!$H$8</f>
        <v>18.36</v>
      </c>
      <c r="F11" s="11">
        <f>[7]Janeiro!$H$9</f>
        <v>18.36</v>
      </c>
      <c r="G11" s="11">
        <f>[7]Janeiro!$H$10</f>
        <v>21.6</v>
      </c>
      <c r="H11" s="11">
        <f>[7]Janeiro!$H$11</f>
        <v>22.32</v>
      </c>
      <c r="I11" s="11">
        <f>[7]Janeiro!$H$12</f>
        <v>14.4</v>
      </c>
      <c r="J11" s="11">
        <f>[7]Janeiro!$H$13</f>
        <v>22.68</v>
      </c>
      <c r="K11" s="11">
        <f>[7]Janeiro!$H$14</f>
        <v>16.920000000000002</v>
      </c>
      <c r="L11" s="11">
        <f>[7]Janeiro!$H$15</f>
        <v>14.04</v>
      </c>
      <c r="M11" s="11">
        <f>[7]Janeiro!$H$16</f>
        <v>12.96</v>
      </c>
      <c r="N11" s="11">
        <f>[7]Janeiro!$H$17</f>
        <v>23.040000000000003</v>
      </c>
      <c r="O11" s="11">
        <f>[7]Janeiro!$H$18</f>
        <v>14.4</v>
      </c>
      <c r="P11" s="11">
        <f>[7]Janeiro!$H$19</f>
        <v>16.2</v>
      </c>
      <c r="Q11" s="11">
        <f>[7]Janeiro!$H$20</f>
        <v>21.96</v>
      </c>
      <c r="R11" s="11">
        <f>[7]Janeiro!$H$21</f>
        <v>19.079999999999998</v>
      </c>
      <c r="S11" s="11">
        <f>[7]Janeiro!$H$22</f>
        <v>23.400000000000002</v>
      </c>
      <c r="T11" s="11">
        <f>[7]Janeiro!$H$23</f>
        <v>18</v>
      </c>
      <c r="U11" s="11">
        <f>[7]Janeiro!$H$24</f>
        <v>18.720000000000002</v>
      </c>
      <c r="V11" s="11">
        <f>[7]Janeiro!$H$25</f>
        <v>20.52</v>
      </c>
      <c r="W11" s="11">
        <f>[7]Janeiro!$H$26</f>
        <v>19.440000000000001</v>
      </c>
      <c r="X11" s="11">
        <f>[7]Janeiro!$H$27</f>
        <v>22.68</v>
      </c>
      <c r="Y11" s="11">
        <f>[7]Janeiro!$H$28</f>
        <v>19.079999999999998</v>
      </c>
      <c r="Z11" s="11">
        <f>[7]Janeiro!$H$29</f>
        <v>14.04</v>
      </c>
      <c r="AA11" s="11">
        <f>[7]Janeiro!$H$30</f>
        <v>12.96</v>
      </c>
      <c r="AB11" s="11">
        <f>[7]Janeiro!$H$31</f>
        <v>12.96</v>
      </c>
      <c r="AC11" s="11">
        <f>[7]Janeiro!$H$32</f>
        <v>12.24</v>
      </c>
      <c r="AD11" s="11">
        <f>[7]Janeiro!$H$33</f>
        <v>18.720000000000002</v>
      </c>
      <c r="AE11" s="11">
        <f>[7]Janeiro!$H$34</f>
        <v>17.64</v>
      </c>
      <c r="AF11" s="11">
        <f>[7]Janeiro!$H$35</f>
        <v>13.32</v>
      </c>
      <c r="AG11" s="15">
        <f t="shared" ref="AG11" si="9">MAX(B11:AF11)</f>
        <v>23.400000000000002</v>
      </c>
      <c r="AH11" s="126">
        <f t="shared" ref="AH11" si="10">AVERAGE(B11:AF11)</f>
        <v>17.872258064516128</v>
      </c>
    </row>
    <row r="12" spans="1:34" x14ac:dyDescent="0.2">
      <c r="A12" s="58" t="s">
        <v>40</v>
      </c>
      <c r="B12" s="11" t="str">
        <f>[8]Janeiro!$H$5</f>
        <v>*</v>
      </c>
      <c r="C12" s="11" t="str">
        <f>[8]Janeiro!$H$6</f>
        <v>*</v>
      </c>
      <c r="D12" s="11" t="str">
        <f>[8]Janeiro!$H$7</f>
        <v>*</v>
      </c>
      <c r="E12" s="11" t="str">
        <f>[8]Janeiro!$H$8</f>
        <v>*</v>
      </c>
      <c r="F12" s="11" t="str">
        <f>[8]Janeiro!$H$9</f>
        <v>*</v>
      </c>
      <c r="G12" s="11" t="str">
        <f>[8]Janeiro!$H$10</f>
        <v>*</v>
      </c>
      <c r="H12" s="11" t="str">
        <f>[8]Janeiro!$H$11</f>
        <v>*</v>
      </c>
      <c r="I12" s="11" t="str">
        <f>[8]Janeiro!$H$12</f>
        <v>*</v>
      </c>
      <c r="J12" s="11" t="str">
        <f>[8]Janeiro!$H$13</f>
        <v>*</v>
      </c>
      <c r="K12" s="11" t="str">
        <f>[8]Janeiro!$H$14</f>
        <v>*</v>
      </c>
      <c r="L12" s="11" t="str">
        <f>[8]Janeiro!$H$15</f>
        <v>*</v>
      </c>
      <c r="M12" s="11" t="str">
        <f>[8]Janeiro!$H$16</f>
        <v>*</v>
      </c>
      <c r="N12" s="11" t="str">
        <f>[8]Janeiro!$H$17</f>
        <v>*</v>
      </c>
      <c r="O12" s="11" t="str">
        <f>[8]Janeiro!$H$18</f>
        <v>*</v>
      </c>
      <c r="P12" s="11" t="str">
        <f>[8]Janeiro!$H$19</f>
        <v>*</v>
      </c>
      <c r="Q12" s="11" t="str">
        <f>[8]Janeiro!$H$20</f>
        <v>*</v>
      </c>
      <c r="R12" s="11" t="str">
        <f>[8]Janeiro!$H$21</f>
        <v>*</v>
      </c>
      <c r="S12" s="11" t="str">
        <f>[8]Janeiro!$H$22</f>
        <v>*</v>
      </c>
      <c r="T12" s="11" t="str">
        <f>[8]Janeiro!$H$23</f>
        <v>*</v>
      </c>
      <c r="U12" s="11" t="str">
        <f>[8]Janeiro!$H$24</f>
        <v>*</v>
      </c>
      <c r="V12" s="11" t="str">
        <f>[8]Janeiro!$H$25</f>
        <v>*</v>
      </c>
      <c r="W12" s="11" t="str">
        <f>[8]Janeiro!$H$26</f>
        <v>*</v>
      </c>
      <c r="X12" s="11" t="str">
        <f>[8]Janeiro!$H$27</f>
        <v>*</v>
      </c>
      <c r="Y12" s="11" t="str">
        <f>[8]Janeiro!$H$28</f>
        <v>*</v>
      </c>
      <c r="Z12" s="11" t="str">
        <f>[8]Janeiro!$H$29</f>
        <v>*</v>
      </c>
      <c r="AA12" s="11" t="str">
        <f>[8]Janeiro!$H$30</f>
        <v>*</v>
      </c>
      <c r="AB12" s="11" t="str">
        <f>[8]Janeiro!$H$31</f>
        <v>*</v>
      </c>
      <c r="AC12" s="11" t="str">
        <f>[8]Janeiro!$H$32</f>
        <v>*</v>
      </c>
      <c r="AD12" s="11" t="str">
        <f>[8]Janeiro!$H$33</f>
        <v>*</v>
      </c>
      <c r="AE12" s="11" t="str">
        <f>[8]Janeiro!$H$34</f>
        <v>*</v>
      </c>
      <c r="AF12" s="11" t="str">
        <f>[8]Janeiro!$H$35</f>
        <v>*</v>
      </c>
      <c r="AG12" s="15" t="s">
        <v>225</v>
      </c>
      <c r="AH12" s="126" t="s">
        <v>225</v>
      </c>
    </row>
    <row r="13" spans="1:34" x14ac:dyDescent="0.2">
      <c r="A13" s="58" t="s">
        <v>113</v>
      </c>
      <c r="B13" s="11" t="str">
        <f>[9]Janeiro!$H$5</f>
        <v>*</v>
      </c>
      <c r="C13" s="11" t="str">
        <f>[9]Janeiro!$H$6</f>
        <v>*</v>
      </c>
      <c r="D13" s="11" t="str">
        <f>[9]Janeiro!$H$7</f>
        <v>*</v>
      </c>
      <c r="E13" s="11" t="str">
        <f>[9]Janeiro!$H$8</f>
        <v>*</v>
      </c>
      <c r="F13" s="11" t="str">
        <f>[9]Janeiro!$H$9</f>
        <v>*</v>
      </c>
      <c r="G13" s="11" t="str">
        <f>[9]Janeiro!$H$10</f>
        <v>*</v>
      </c>
      <c r="H13" s="11" t="str">
        <f>[9]Janeiro!$H$11</f>
        <v>*</v>
      </c>
      <c r="I13" s="11" t="str">
        <f>[9]Janeiro!$H$12</f>
        <v>*</v>
      </c>
      <c r="J13" s="11" t="str">
        <f>[9]Janeiro!$H$13</f>
        <v>*</v>
      </c>
      <c r="K13" s="11" t="str">
        <f>[9]Janeiro!$H$14</f>
        <v>*</v>
      </c>
      <c r="L13" s="11" t="str">
        <f>[9]Janeiro!$H$15</f>
        <v>*</v>
      </c>
      <c r="M13" s="11" t="str">
        <f>[9]Janeiro!$H$16</f>
        <v>*</v>
      </c>
      <c r="N13" s="11" t="str">
        <f>[9]Janeiro!$H$17</f>
        <v>*</v>
      </c>
      <c r="O13" s="11" t="str">
        <f>[9]Janeiro!$H$18</f>
        <v>*</v>
      </c>
      <c r="P13" s="11" t="str">
        <f>[9]Janeiro!$H$19</f>
        <v>*</v>
      </c>
      <c r="Q13" s="11" t="str">
        <f>[9]Janeiro!$H$20</f>
        <v>*</v>
      </c>
      <c r="R13" s="11" t="str">
        <f>[9]Janeiro!$H$21</f>
        <v>*</v>
      </c>
      <c r="S13" s="11" t="str">
        <f>[9]Janeiro!$H$22</f>
        <v>*</v>
      </c>
      <c r="T13" s="11" t="str">
        <f>[9]Janeiro!$H$23</f>
        <v>*</v>
      </c>
      <c r="U13" s="11" t="str">
        <f>[9]Janeiro!$H$24</f>
        <v>*</v>
      </c>
      <c r="V13" s="11" t="str">
        <f>[9]Janeiro!$H$25</f>
        <v>*</v>
      </c>
      <c r="W13" s="11" t="str">
        <f>[9]Janeiro!$H$26</f>
        <v>*</v>
      </c>
      <c r="X13" s="11" t="str">
        <f>[9]Janeiro!$H$27</f>
        <v>*</v>
      </c>
      <c r="Y13" s="11" t="str">
        <f>[9]Janeiro!$H$28</f>
        <v>*</v>
      </c>
      <c r="Z13" s="11" t="str">
        <f>[9]Janeiro!$H$29</f>
        <v>*</v>
      </c>
      <c r="AA13" s="11" t="str">
        <f>[9]Janeiro!$H$30</f>
        <v>*</v>
      </c>
      <c r="AB13" s="11" t="str">
        <f>[9]Janeiro!$H$31</f>
        <v>*</v>
      </c>
      <c r="AC13" s="11" t="str">
        <f>[9]Janeiro!$H$32</f>
        <v>*</v>
      </c>
      <c r="AD13" s="11" t="str">
        <f>[9]Janeiro!$H$33</f>
        <v>*</v>
      </c>
      <c r="AE13" s="11" t="str">
        <f>[9]Janeiro!$H$34</f>
        <v>*</v>
      </c>
      <c r="AF13" s="11" t="str">
        <f>[9]Janeiro!$H$35</f>
        <v>*</v>
      </c>
      <c r="AG13" s="97" t="s">
        <v>225</v>
      </c>
      <c r="AH13" s="116" t="s">
        <v>225</v>
      </c>
    </row>
    <row r="14" spans="1:34" x14ac:dyDescent="0.2">
      <c r="A14" s="58" t="s">
        <v>117</v>
      </c>
      <c r="B14" s="11" t="str">
        <f>[10]Janeiro!$H$5</f>
        <v>*</v>
      </c>
      <c r="C14" s="11" t="str">
        <f>[10]Janeiro!$H$6</f>
        <v>*</v>
      </c>
      <c r="D14" s="11" t="str">
        <f>[10]Janeiro!$H$7</f>
        <v>*</v>
      </c>
      <c r="E14" s="11" t="str">
        <f>[10]Janeiro!$H$8</f>
        <v>*</v>
      </c>
      <c r="F14" s="11" t="str">
        <f>[10]Janeiro!$H$9</f>
        <v>*</v>
      </c>
      <c r="G14" s="11" t="str">
        <f>[10]Janeiro!$H$10</f>
        <v>*</v>
      </c>
      <c r="H14" s="11" t="str">
        <f>[10]Janeiro!$H$11</f>
        <v>*</v>
      </c>
      <c r="I14" s="11" t="str">
        <f>[10]Janeiro!$H$12</f>
        <v>*</v>
      </c>
      <c r="J14" s="11" t="str">
        <f>[10]Janeiro!$H$13</f>
        <v>*</v>
      </c>
      <c r="K14" s="11" t="str">
        <f>[10]Janeiro!$H$14</f>
        <v>*</v>
      </c>
      <c r="L14" s="11" t="str">
        <f>[10]Janeiro!$H$15</f>
        <v>*</v>
      </c>
      <c r="M14" s="11" t="str">
        <f>[10]Janeiro!$H$16</f>
        <v>*</v>
      </c>
      <c r="N14" s="11" t="str">
        <f>[10]Janeiro!$H$17</f>
        <v>*</v>
      </c>
      <c r="O14" s="11" t="str">
        <f>[10]Janeiro!$H$18</f>
        <v>*</v>
      </c>
      <c r="P14" s="11" t="str">
        <f>[10]Janeiro!$H$19</f>
        <v>*</v>
      </c>
      <c r="Q14" s="11" t="str">
        <f>[10]Janeiro!$H$20</f>
        <v>*</v>
      </c>
      <c r="R14" s="11" t="str">
        <f>[10]Janeiro!$H$21</f>
        <v>*</v>
      </c>
      <c r="S14" s="11" t="str">
        <f>[10]Janeiro!$H$22</f>
        <v>*</v>
      </c>
      <c r="T14" s="11" t="str">
        <f>[10]Janeiro!$H$23</f>
        <v>*</v>
      </c>
      <c r="U14" s="11" t="str">
        <f>[10]Janeiro!$H$24</f>
        <v>*</v>
      </c>
      <c r="V14" s="11" t="str">
        <f>[10]Janeiro!$H$25</f>
        <v>*</v>
      </c>
      <c r="W14" s="11" t="str">
        <f>[10]Janeiro!$H$26</f>
        <v>*</v>
      </c>
      <c r="X14" s="11" t="str">
        <f>[10]Janeiro!$H$27</f>
        <v>*</v>
      </c>
      <c r="Y14" s="11" t="str">
        <f>[10]Janeiro!$H$28</f>
        <v>*</v>
      </c>
      <c r="Z14" s="11" t="str">
        <f>[10]Janeiro!$H$29</f>
        <v>*</v>
      </c>
      <c r="AA14" s="11" t="str">
        <f>[10]Janeiro!$H$30</f>
        <v>*</v>
      </c>
      <c r="AB14" s="11" t="str">
        <f>[10]Janeiro!$H$31</f>
        <v>*</v>
      </c>
      <c r="AC14" s="11" t="str">
        <f>[10]Janeiro!$H$32</f>
        <v>*</v>
      </c>
      <c r="AD14" s="11" t="str">
        <f>[10]Janeiro!$H$33</f>
        <v>*</v>
      </c>
      <c r="AE14" s="11" t="str">
        <f>[10]Janeiro!$H$34</f>
        <v>*</v>
      </c>
      <c r="AF14" s="11" t="str">
        <f>[10]Janeiro!$H$35</f>
        <v>*</v>
      </c>
      <c r="AG14" s="97" t="s">
        <v>225</v>
      </c>
      <c r="AH14" s="116" t="s">
        <v>225</v>
      </c>
    </row>
    <row r="15" spans="1:34" x14ac:dyDescent="0.2">
      <c r="A15" s="58" t="s">
        <v>120</v>
      </c>
      <c r="B15" s="11">
        <f>[11]Janeiro!$H$5</f>
        <v>5.7600000000000007</v>
      </c>
      <c r="C15" s="11">
        <f>[11]Janeiro!$H$6</f>
        <v>21.6</v>
      </c>
      <c r="D15" s="11">
        <f>[11]Janeiro!$H$7</f>
        <v>15.48</v>
      </c>
      <c r="E15" s="11">
        <f>[11]Janeiro!$H$8</f>
        <v>12.96</v>
      </c>
      <c r="F15" s="11">
        <f>[11]Janeiro!$H$9</f>
        <v>11.16</v>
      </c>
      <c r="G15" s="11">
        <f>[11]Janeiro!$H$10</f>
        <v>19.079999999999998</v>
      </c>
      <c r="H15" s="11">
        <f>[11]Janeiro!$H$11</f>
        <v>14.04</v>
      </c>
      <c r="I15" s="11">
        <f>[11]Janeiro!$H$12</f>
        <v>15.840000000000002</v>
      </c>
      <c r="J15" s="11">
        <f>[11]Janeiro!$H$13</f>
        <v>18</v>
      </c>
      <c r="K15" s="11">
        <f>[11]Janeiro!$H$14</f>
        <v>18.720000000000002</v>
      </c>
      <c r="L15" s="11">
        <f>[11]Janeiro!$H$15</f>
        <v>19.079999999999998</v>
      </c>
      <c r="M15" s="11">
        <f>[11]Janeiro!$H$16</f>
        <v>17.64</v>
      </c>
      <c r="N15" s="11">
        <f>[11]Janeiro!$H$17</f>
        <v>15.120000000000001</v>
      </c>
      <c r="O15" s="11">
        <f>[11]Janeiro!$H$18</f>
        <v>20.52</v>
      </c>
      <c r="P15" s="11">
        <f>[11]Janeiro!$H$19</f>
        <v>20.52</v>
      </c>
      <c r="Q15" s="11">
        <f>[11]Janeiro!$H$20</f>
        <v>17.64</v>
      </c>
      <c r="R15" s="11">
        <f>[11]Janeiro!$H$21</f>
        <v>9.3600000000000012</v>
      </c>
      <c r="S15" s="11">
        <f>[11]Janeiro!$H$22</f>
        <v>20.52</v>
      </c>
      <c r="T15" s="11">
        <f>[11]Janeiro!$H$23</f>
        <v>16.2</v>
      </c>
      <c r="U15" s="11">
        <f>[11]Janeiro!$H$24</f>
        <v>18</v>
      </c>
      <c r="V15" s="11">
        <f>[11]Janeiro!$H$25</f>
        <v>20.16</v>
      </c>
      <c r="W15" s="11">
        <f>[11]Janeiro!$H$26</f>
        <v>18</v>
      </c>
      <c r="X15" s="11">
        <f>[11]Janeiro!$H$27</f>
        <v>17.64</v>
      </c>
      <c r="Y15" s="11">
        <f>[11]Janeiro!$H$28</f>
        <v>13.68</v>
      </c>
      <c r="Z15" s="11">
        <f>[11]Janeiro!$H$29</f>
        <v>11.879999999999999</v>
      </c>
      <c r="AA15" s="11">
        <f>[11]Janeiro!$H$30</f>
        <v>11.879999999999999</v>
      </c>
      <c r="AB15" s="11">
        <f>[11]Janeiro!$H$31</f>
        <v>14.04</v>
      </c>
      <c r="AC15" s="11">
        <f>[11]Janeiro!$H$32</f>
        <v>11.520000000000001</v>
      </c>
      <c r="AD15" s="11">
        <f>[11]Janeiro!$H$33</f>
        <v>24.840000000000003</v>
      </c>
      <c r="AE15" s="11">
        <f>[11]Janeiro!$H$34</f>
        <v>20.16</v>
      </c>
      <c r="AF15" s="11">
        <f>[11]Janeiro!$H$35</f>
        <v>10.8</v>
      </c>
      <c r="AG15" s="15">
        <f t="shared" ref="AG15" si="11">MAX(B15:AF15)</f>
        <v>24.840000000000003</v>
      </c>
      <c r="AH15" s="126">
        <f t="shared" ref="AH15" si="12">AVERAGE(B15:AF15)</f>
        <v>16.188387096774196</v>
      </c>
    </row>
    <row r="16" spans="1:34" x14ac:dyDescent="0.2">
      <c r="A16" s="58" t="s">
        <v>167</v>
      </c>
      <c r="B16" s="11" t="str">
        <f>[12]Janeiro!$H$5</f>
        <v>*</v>
      </c>
      <c r="C16" s="11" t="str">
        <f>[12]Janeiro!$H$6</f>
        <v>*</v>
      </c>
      <c r="D16" s="11" t="str">
        <f>[12]Janeiro!$H$7</f>
        <v>*</v>
      </c>
      <c r="E16" s="11" t="str">
        <f>[12]Janeiro!$H$8</f>
        <v>*</v>
      </c>
      <c r="F16" s="11" t="str">
        <f>[12]Janeiro!$H$9</f>
        <v>*</v>
      </c>
      <c r="G16" s="11" t="str">
        <f>[12]Janeiro!$H$10</f>
        <v>*</v>
      </c>
      <c r="H16" s="11" t="str">
        <f>[12]Janeiro!$H$11</f>
        <v>*</v>
      </c>
      <c r="I16" s="11" t="str">
        <f>[12]Janeiro!$H$12</f>
        <v>*</v>
      </c>
      <c r="J16" s="11" t="str">
        <f>[12]Janeiro!$H$13</f>
        <v>*</v>
      </c>
      <c r="K16" s="11" t="str">
        <f>[12]Janeiro!$H$14</f>
        <v>*</v>
      </c>
      <c r="L16" s="11" t="str">
        <f>[12]Janeiro!$H$15</f>
        <v>*</v>
      </c>
      <c r="M16" s="11" t="str">
        <f>[12]Janeiro!$H$16</f>
        <v>*</v>
      </c>
      <c r="N16" s="11" t="str">
        <f>[12]Janeiro!$H$17</f>
        <v>*</v>
      </c>
      <c r="O16" s="11" t="str">
        <f>[12]Janeiro!$H$18</f>
        <v>*</v>
      </c>
      <c r="P16" s="11" t="str">
        <f>[12]Janeiro!$H$19</f>
        <v>*</v>
      </c>
      <c r="Q16" s="11" t="str">
        <f>[12]Janeiro!$H$20</f>
        <v>*</v>
      </c>
      <c r="R16" s="11" t="str">
        <f>[12]Janeiro!$H$21</f>
        <v>*</v>
      </c>
      <c r="S16" s="11" t="str">
        <f>[12]Janeiro!$H$22</f>
        <v>*</v>
      </c>
      <c r="T16" s="11" t="str">
        <f>[12]Janeiro!$H$23</f>
        <v>*</v>
      </c>
      <c r="U16" s="11" t="str">
        <f>[12]Janeiro!$H$24</f>
        <v>*</v>
      </c>
      <c r="V16" s="11" t="str">
        <f>[12]Janeiro!$H$25</f>
        <v>*</v>
      </c>
      <c r="W16" s="11" t="str">
        <f>[12]Janeiro!$H$26</f>
        <v>*</v>
      </c>
      <c r="X16" s="11" t="str">
        <f>[12]Janeiro!$H$27</f>
        <v>*</v>
      </c>
      <c r="Y16" s="11" t="str">
        <f>[12]Janeiro!$H$28</f>
        <v>*</v>
      </c>
      <c r="Z16" s="11" t="str">
        <f>[12]Janeiro!$H$29</f>
        <v>*</v>
      </c>
      <c r="AA16" s="11" t="str">
        <f>[12]Janeiro!$H$30</f>
        <v>*</v>
      </c>
      <c r="AB16" s="11" t="str">
        <f>[12]Janeiro!$H$31</f>
        <v>*</v>
      </c>
      <c r="AC16" s="11" t="str">
        <f>[12]Janeiro!$H$32</f>
        <v>*</v>
      </c>
      <c r="AD16" s="11" t="str">
        <f>[12]Janeiro!$H$33</f>
        <v>*</v>
      </c>
      <c r="AE16" s="11" t="str">
        <f>[12]Janeiro!$H$34</f>
        <v>*</v>
      </c>
      <c r="AF16" s="11" t="str">
        <f>[12]Janeiro!$H$35</f>
        <v>*</v>
      </c>
      <c r="AG16" s="97" t="s">
        <v>225</v>
      </c>
      <c r="AH16" s="116" t="s">
        <v>225</v>
      </c>
    </row>
    <row r="17" spans="1:38" x14ac:dyDescent="0.2">
      <c r="A17" s="58" t="s">
        <v>2</v>
      </c>
      <c r="B17" s="11">
        <f>[13]Janeiro!$H$5</f>
        <v>10.8</v>
      </c>
      <c r="C17" s="11">
        <f>[13]Janeiro!$H$6</f>
        <v>15.120000000000001</v>
      </c>
      <c r="D17" s="11">
        <f>[13]Janeiro!$H$7</f>
        <v>14.4</v>
      </c>
      <c r="E17" s="11">
        <f>[13]Janeiro!$H$8</f>
        <v>18.36</v>
      </c>
      <c r="F17" s="11">
        <f>[13]Janeiro!$H$9</f>
        <v>12.96</v>
      </c>
      <c r="G17" s="11">
        <f>[13]Janeiro!$H$10</f>
        <v>19.8</v>
      </c>
      <c r="H17" s="11">
        <f>[13]Janeiro!$H$11</f>
        <v>17.64</v>
      </c>
      <c r="I17" s="11">
        <f>[13]Janeiro!$H$12</f>
        <v>18</v>
      </c>
      <c r="J17" s="11">
        <f>[13]Janeiro!$H$13</f>
        <v>19.079999999999998</v>
      </c>
      <c r="K17" s="11">
        <f>[13]Janeiro!$H$14</f>
        <v>14.4</v>
      </c>
      <c r="L17" s="11">
        <f>[13]Janeiro!$H$15</f>
        <v>14.76</v>
      </c>
      <c r="M17" s="11">
        <f>[13]Janeiro!$H$16</f>
        <v>16.2</v>
      </c>
      <c r="N17" s="11">
        <f>[13]Janeiro!$H$17</f>
        <v>21.6</v>
      </c>
      <c r="O17" s="11">
        <f>[13]Janeiro!$H$18</f>
        <v>14.04</v>
      </c>
      <c r="P17" s="11">
        <f>[13]Janeiro!$H$19</f>
        <v>18.36</v>
      </c>
      <c r="Q17" s="11">
        <f>[13]Janeiro!$H$20</f>
        <v>11.879999999999999</v>
      </c>
      <c r="R17" s="11">
        <f>[13]Janeiro!$H$21</f>
        <v>20.52</v>
      </c>
      <c r="S17" s="11">
        <f>[13]Janeiro!$H$22</f>
        <v>20.16</v>
      </c>
      <c r="T17" s="11">
        <f>[13]Janeiro!$H$23</f>
        <v>18</v>
      </c>
      <c r="U17" s="11">
        <f>[13]Janeiro!$H$24</f>
        <v>13.68</v>
      </c>
      <c r="V17" s="11">
        <f>[13]Janeiro!$H$25</f>
        <v>12.96</v>
      </c>
      <c r="W17" s="11">
        <f>[13]Janeiro!$H$26</f>
        <v>19.079999999999998</v>
      </c>
      <c r="X17" s="11">
        <f>[13]Janeiro!$H$27</f>
        <v>11.520000000000001</v>
      </c>
      <c r="Y17" s="11">
        <f>[13]Janeiro!$H$28</f>
        <v>20.88</v>
      </c>
      <c r="Z17" s="11">
        <f>[13]Janeiro!$H$29</f>
        <v>11.16</v>
      </c>
      <c r="AA17" s="11">
        <f>[13]Janeiro!$H$30</f>
        <v>10.44</v>
      </c>
      <c r="AB17" s="11">
        <f>[13]Janeiro!$H$31</f>
        <v>14.04</v>
      </c>
      <c r="AC17" s="11">
        <f>[13]Janeiro!$H$32</f>
        <v>15.840000000000002</v>
      </c>
      <c r="AD17" s="11">
        <f>[13]Janeiro!$H$33</f>
        <v>18</v>
      </c>
      <c r="AE17" s="11">
        <f>[13]Janeiro!$H$34</f>
        <v>23.040000000000003</v>
      </c>
      <c r="AF17" s="11">
        <f>[13]Janeiro!$H$35</f>
        <v>10.44</v>
      </c>
      <c r="AG17" s="15">
        <f t="shared" ref="AG17:AG23" si="13">MAX(B17:AF17)</f>
        <v>23.040000000000003</v>
      </c>
      <c r="AH17" s="126">
        <f t="shared" ref="AH17:AH23" si="14">AVERAGE(B17:AF17)</f>
        <v>16.037419354838708</v>
      </c>
      <c r="AJ17" s="12" t="s">
        <v>46</v>
      </c>
    </row>
    <row r="18" spans="1:38" x14ac:dyDescent="0.2">
      <c r="A18" s="58" t="s">
        <v>3</v>
      </c>
      <c r="B18" s="11">
        <f>[14]Janeiro!$H$5</f>
        <v>14.04</v>
      </c>
      <c r="C18" s="11">
        <f>[14]Janeiro!$H$6</f>
        <v>28.8</v>
      </c>
      <c r="D18" s="11">
        <f>[14]Janeiro!$H$7</f>
        <v>12.24</v>
      </c>
      <c r="E18" s="11">
        <f>[14]Janeiro!$H$8</f>
        <v>15.840000000000002</v>
      </c>
      <c r="F18" s="11">
        <f>[14]Janeiro!$H$9</f>
        <v>15.840000000000002</v>
      </c>
      <c r="G18" s="11">
        <f>[14]Janeiro!$H$10</f>
        <v>10.44</v>
      </c>
      <c r="H18" s="11">
        <f>[14]Janeiro!$H$11</f>
        <v>20.88</v>
      </c>
      <c r="I18" s="11">
        <f>[14]Janeiro!$H$12</f>
        <v>15.120000000000001</v>
      </c>
      <c r="J18" s="11">
        <f>[14]Janeiro!$H$13</f>
        <v>12.96</v>
      </c>
      <c r="K18" s="11">
        <f>[14]Janeiro!$H$14</f>
        <v>18.720000000000002</v>
      </c>
      <c r="L18" s="11">
        <f>[14]Janeiro!$H$15</f>
        <v>11.520000000000001</v>
      </c>
      <c r="M18" s="11">
        <f>[14]Janeiro!$H$16</f>
        <v>15.120000000000001</v>
      </c>
      <c r="N18" s="11">
        <f>[14]Janeiro!$H$17</f>
        <v>14.76</v>
      </c>
      <c r="O18" s="11">
        <f>[14]Janeiro!$H$18</f>
        <v>10.8</v>
      </c>
      <c r="P18" s="11">
        <f>[14]Janeiro!$H$19</f>
        <v>10.08</v>
      </c>
      <c r="Q18" s="11">
        <f>[14]Janeiro!$H$20</f>
        <v>12.6</v>
      </c>
      <c r="R18" s="11">
        <f>[14]Janeiro!$H$21</f>
        <v>16.559999999999999</v>
      </c>
      <c r="S18" s="11">
        <f>[14]Janeiro!$H$22</f>
        <v>10.08</v>
      </c>
      <c r="T18" s="11">
        <f>[14]Janeiro!$H$23</f>
        <v>9.7200000000000006</v>
      </c>
      <c r="U18" s="11">
        <f>[14]Janeiro!$H$24</f>
        <v>14.4</v>
      </c>
      <c r="V18" s="11">
        <f>[14]Janeiro!$H$25</f>
        <v>13.32</v>
      </c>
      <c r="W18" s="11">
        <f>[14]Janeiro!$H$26</f>
        <v>13.68</v>
      </c>
      <c r="X18" s="11">
        <f>[14]Janeiro!$H$27</f>
        <v>17.28</v>
      </c>
      <c r="Y18" s="11" t="str">
        <f>[14]Janeiro!$H$28</f>
        <v>*</v>
      </c>
      <c r="Z18" s="11">
        <f>[14]Janeiro!$H$29</f>
        <v>8.2799999999999994</v>
      </c>
      <c r="AA18" s="11">
        <f>[14]Janeiro!$H$30</f>
        <v>9.3600000000000012</v>
      </c>
      <c r="AB18" s="11">
        <f>[14]Janeiro!$H$31</f>
        <v>9.3600000000000012</v>
      </c>
      <c r="AC18" s="11">
        <f>[14]Janeiro!$H$32</f>
        <v>5.04</v>
      </c>
      <c r="AD18" s="11" t="str">
        <f>[14]Janeiro!$H$33</f>
        <v>*</v>
      </c>
      <c r="AE18" s="11">
        <f>[14]Janeiro!$H$34</f>
        <v>16.920000000000002</v>
      </c>
      <c r="AF18" s="11">
        <f>[14]Janeiro!$H$35</f>
        <v>12.96</v>
      </c>
      <c r="AG18" s="15">
        <f>MAX(B18:AF18)</f>
        <v>28.8</v>
      </c>
      <c r="AH18" s="126">
        <f>AVERAGE(B18:AF18)</f>
        <v>13.68</v>
      </c>
      <c r="AI18" s="12" t="s">
        <v>46</v>
      </c>
      <c r="AJ18" s="12" t="s">
        <v>46</v>
      </c>
    </row>
    <row r="19" spans="1:38" x14ac:dyDescent="0.2">
      <c r="A19" s="58" t="s">
        <v>4</v>
      </c>
      <c r="B19" s="11">
        <f>[15]Janeiro!$H$5</f>
        <v>8.64</v>
      </c>
      <c r="C19" s="11">
        <f>[15]Janeiro!$H$6</f>
        <v>12.96</v>
      </c>
      <c r="D19" s="11">
        <f>[15]Janeiro!$H$7</f>
        <v>11.520000000000001</v>
      </c>
      <c r="E19" s="11">
        <f>[15]Janeiro!$H$8</f>
        <v>16.2</v>
      </c>
      <c r="F19" s="11">
        <f>[15]Janeiro!$H$9</f>
        <v>14.76</v>
      </c>
      <c r="G19" s="11">
        <f>[15]Janeiro!$H$10</f>
        <v>21.96</v>
      </c>
      <c r="H19" s="11">
        <f>[15]Janeiro!$H$11</f>
        <v>20.16</v>
      </c>
      <c r="I19" s="11">
        <f>[15]Janeiro!$H$12</f>
        <v>15.840000000000002</v>
      </c>
      <c r="J19" s="11">
        <f>[15]Janeiro!$H$13</f>
        <v>20.16</v>
      </c>
      <c r="K19" s="11">
        <f>[15]Janeiro!$H$14</f>
        <v>9.7200000000000006</v>
      </c>
      <c r="L19" s="11">
        <f>[15]Janeiro!$H$15</f>
        <v>10.8</v>
      </c>
      <c r="M19" s="11">
        <f>[15]Janeiro!$H$16</f>
        <v>12.24</v>
      </c>
      <c r="N19" s="11">
        <f>[15]Janeiro!$H$17</f>
        <v>17.28</v>
      </c>
      <c r="O19" s="11">
        <f>[15]Janeiro!$H$18</f>
        <v>10.8</v>
      </c>
      <c r="P19" s="11">
        <f>[15]Janeiro!$H$19</f>
        <v>15.48</v>
      </c>
      <c r="Q19" s="11">
        <f>[15]Janeiro!$H$20</f>
        <v>12.6</v>
      </c>
      <c r="R19" s="11">
        <f>[15]Janeiro!$H$21</f>
        <v>23.040000000000003</v>
      </c>
      <c r="S19" s="11">
        <f>[15]Janeiro!$H$22</f>
        <v>10.8</v>
      </c>
      <c r="T19" s="11">
        <f>[15]Janeiro!$H$23</f>
        <v>9.7200000000000006</v>
      </c>
      <c r="U19" s="11">
        <f>[15]Janeiro!$H$24</f>
        <v>11.879999999999999</v>
      </c>
      <c r="V19" s="11">
        <f>[15]Janeiro!$H$25</f>
        <v>13.32</v>
      </c>
      <c r="W19" s="11">
        <f>[15]Janeiro!$H$26</f>
        <v>13.32</v>
      </c>
      <c r="X19" s="11">
        <f>[15]Janeiro!$H$27</f>
        <v>15.120000000000001</v>
      </c>
      <c r="Y19" s="11">
        <f>[15]Janeiro!$H$28</f>
        <v>16.2</v>
      </c>
      <c r="Z19" s="11">
        <f>[15]Janeiro!$H$29</f>
        <v>10.44</v>
      </c>
      <c r="AA19" s="11">
        <f>[15]Janeiro!$H$30</f>
        <v>10.8</v>
      </c>
      <c r="AB19" s="11">
        <f>[15]Janeiro!$H$31</f>
        <v>12.24</v>
      </c>
      <c r="AC19" s="11">
        <f>[15]Janeiro!$H$32</f>
        <v>16.920000000000002</v>
      </c>
      <c r="AD19" s="11">
        <f>[15]Janeiro!$H$33</f>
        <v>21.240000000000002</v>
      </c>
      <c r="AE19" s="11">
        <f>[15]Janeiro!$H$34</f>
        <v>21.6</v>
      </c>
      <c r="AF19" s="11">
        <f>[15]Janeiro!$H$35</f>
        <v>14.04</v>
      </c>
      <c r="AG19" s="15">
        <f t="shared" si="13"/>
        <v>23.040000000000003</v>
      </c>
      <c r="AH19" s="126">
        <f t="shared" si="14"/>
        <v>14.5741935483871</v>
      </c>
      <c r="AJ19" t="s">
        <v>46</v>
      </c>
    </row>
    <row r="20" spans="1:38" x14ac:dyDescent="0.2">
      <c r="A20" s="58" t="s">
        <v>5</v>
      </c>
      <c r="B20" s="11">
        <f>[16]Janeiro!$H$5</f>
        <v>7.5600000000000005</v>
      </c>
      <c r="C20" s="11">
        <f>[16]Janeiro!$H$6</f>
        <v>10.08</v>
      </c>
      <c r="D20" s="11">
        <f>[16]Janeiro!$H$7</f>
        <v>14.4</v>
      </c>
      <c r="E20" s="11">
        <f>[16]Janeiro!$H$8</f>
        <v>7.5600000000000005</v>
      </c>
      <c r="F20" s="11">
        <f>[16]Janeiro!$H$9</f>
        <v>6.12</v>
      </c>
      <c r="G20" s="11">
        <f>[16]Janeiro!$H$10</f>
        <v>14.04</v>
      </c>
      <c r="H20" s="11">
        <f>[16]Janeiro!$H$11</f>
        <v>23.040000000000003</v>
      </c>
      <c r="I20" s="11">
        <f>[16]Janeiro!$H$12</f>
        <v>5.04</v>
      </c>
      <c r="J20" s="11">
        <f>[16]Janeiro!$H$13</f>
        <v>10.8</v>
      </c>
      <c r="K20" s="11">
        <f>[16]Janeiro!$H$14</f>
        <v>5.04</v>
      </c>
      <c r="L20" s="11">
        <f>[16]Janeiro!$H$15</f>
        <v>9.3600000000000012</v>
      </c>
      <c r="M20" s="11">
        <f>[16]Janeiro!$H$16</f>
        <v>11.879999999999999</v>
      </c>
      <c r="N20" s="11">
        <f>[16]Janeiro!$H$17</f>
        <v>11.520000000000001</v>
      </c>
      <c r="O20" s="11">
        <f>[16]Janeiro!$H$18</f>
        <v>2.8800000000000003</v>
      </c>
      <c r="P20" s="11">
        <f>[16]Janeiro!$H$19</f>
        <v>6.12</v>
      </c>
      <c r="Q20" s="11">
        <f>[16]Janeiro!$H$20</f>
        <v>0.36000000000000004</v>
      </c>
      <c r="R20" s="11">
        <f>[16]Janeiro!$H$21</f>
        <v>22.32</v>
      </c>
      <c r="S20" s="11">
        <f>[16]Janeiro!$H$22</f>
        <v>24.840000000000003</v>
      </c>
      <c r="T20" s="11">
        <f>[16]Janeiro!$H$23</f>
        <v>0</v>
      </c>
      <c r="U20" s="11">
        <f>[16]Janeiro!$H$24</f>
        <v>0.36000000000000004</v>
      </c>
      <c r="V20" s="11">
        <f>[16]Janeiro!$H$25</f>
        <v>5.7600000000000007</v>
      </c>
      <c r="W20" s="11">
        <f>[16]Janeiro!$H$26</f>
        <v>16.2</v>
      </c>
      <c r="X20" s="11">
        <f>[16]Janeiro!$H$27</f>
        <v>18</v>
      </c>
      <c r="Y20" s="11">
        <f>[16]Janeiro!$H$28</f>
        <v>11.16</v>
      </c>
      <c r="Z20" s="11">
        <f>[16]Janeiro!$H$29</f>
        <v>6.84</v>
      </c>
      <c r="AA20" s="11">
        <f>[16]Janeiro!$H$30</f>
        <v>0</v>
      </c>
      <c r="AB20" s="11">
        <f>[16]Janeiro!$H$31</f>
        <v>21.240000000000002</v>
      </c>
      <c r="AC20" s="11">
        <f>[16]Janeiro!$H$32</f>
        <v>13.68</v>
      </c>
      <c r="AD20" s="11">
        <f>[16]Janeiro!$H$33</f>
        <v>20.16</v>
      </c>
      <c r="AE20" s="11">
        <f>[16]Janeiro!$H$34</f>
        <v>16.559999999999999</v>
      </c>
      <c r="AF20" s="11">
        <f>[16]Janeiro!$H$35</f>
        <v>0.36000000000000004</v>
      </c>
      <c r="AG20" s="15">
        <f t="shared" si="13"/>
        <v>24.840000000000003</v>
      </c>
      <c r="AH20" s="126">
        <f t="shared" si="14"/>
        <v>10.428387096774195</v>
      </c>
      <c r="AI20" s="12" t="s">
        <v>46</v>
      </c>
      <c r="AK20" t="s">
        <v>46</v>
      </c>
    </row>
    <row r="21" spans="1:38" x14ac:dyDescent="0.2">
      <c r="A21" s="58" t="s">
        <v>42</v>
      </c>
      <c r="B21" s="11">
        <f>[17]Janeiro!$H$5</f>
        <v>20.88</v>
      </c>
      <c r="C21" s="11">
        <f>[17]Janeiro!$H$6</f>
        <v>29.52</v>
      </c>
      <c r="D21" s="11">
        <f>[17]Janeiro!$H$7</f>
        <v>18.36</v>
      </c>
      <c r="E21" s="11">
        <f>[17]Janeiro!$H$8</f>
        <v>24.840000000000003</v>
      </c>
      <c r="F21" s="11">
        <f>[17]Janeiro!$H$9</f>
        <v>25.2</v>
      </c>
      <c r="G21" s="11">
        <f>[17]Janeiro!$H$10</f>
        <v>27.36</v>
      </c>
      <c r="H21" s="11">
        <f>[17]Janeiro!$H$11</f>
        <v>21.96</v>
      </c>
      <c r="I21" s="11">
        <f>[17]Janeiro!$H$12</f>
        <v>19.079999999999998</v>
      </c>
      <c r="J21" s="11">
        <f>[17]Janeiro!$H$13</f>
        <v>19.8</v>
      </c>
      <c r="K21" s="11">
        <f>[17]Janeiro!$H$14</f>
        <v>18</v>
      </c>
      <c r="L21" s="11">
        <f>[17]Janeiro!$H$15</f>
        <v>14.4</v>
      </c>
      <c r="M21" s="11">
        <f>[17]Janeiro!$H$16</f>
        <v>16.920000000000002</v>
      </c>
      <c r="N21" s="11">
        <f>[17]Janeiro!$H$17</f>
        <v>24.12</v>
      </c>
      <c r="O21" s="11">
        <f>[17]Janeiro!$H$18</f>
        <v>18.720000000000002</v>
      </c>
      <c r="P21" s="11">
        <f>[17]Janeiro!$H$19</f>
        <v>28.8</v>
      </c>
      <c r="Q21" s="11">
        <f>[17]Janeiro!$H$20</f>
        <v>16.559999999999999</v>
      </c>
      <c r="R21" s="11">
        <f>[17]Janeiro!$H$21</f>
        <v>18</v>
      </c>
      <c r="S21" s="11">
        <f>[17]Janeiro!$H$22</f>
        <v>14.4</v>
      </c>
      <c r="T21" s="11">
        <f>[17]Janeiro!$H$23</f>
        <v>24.12</v>
      </c>
      <c r="U21" s="11">
        <f>[17]Janeiro!$H$24</f>
        <v>18.36</v>
      </c>
      <c r="V21" s="11">
        <f>[17]Janeiro!$H$25</f>
        <v>19.8</v>
      </c>
      <c r="W21" s="11">
        <f>[17]Janeiro!$H$26</f>
        <v>23.400000000000002</v>
      </c>
      <c r="X21" s="11">
        <f>[17]Janeiro!$H$27</f>
        <v>26.64</v>
      </c>
      <c r="Y21" s="11">
        <f>[17]Janeiro!$H$28</f>
        <v>24.840000000000003</v>
      </c>
      <c r="Z21" s="11">
        <f>[17]Janeiro!$H$29</f>
        <v>13.68</v>
      </c>
      <c r="AA21" s="11">
        <f>[17]Janeiro!$H$30</f>
        <v>15.48</v>
      </c>
      <c r="AB21" s="11">
        <f>[17]Janeiro!$H$31</f>
        <v>16.2</v>
      </c>
      <c r="AC21" s="11">
        <f>[17]Janeiro!$H$32</f>
        <v>20.88</v>
      </c>
      <c r="AD21" s="11">
        <f>[17]Janeiro!$H$33</f>
        <v>25.92</v>
      </c>
      <c r="AE21" s="11">
        <f>[17]Janeiro!$H$34</f>
        <v>20.88</v>
      </c>
      <c r="AF21" s="11">
        <f>[17]Janeiro!$H$35</f>
        <v>15.840000000000002</v>
      </c>
      <c r="AG21" s="15">
        <f>MAX(B21:AF21)</f>
        <v>29.52</v>
      </c>
      <c r="AH21" s="126">
        <f>AVERAGE(B21:AF21)</f>
        <v>20.740645161290324</v>
      </c>
    </row>
    <row r="22" spans="1:38" x14ac:dyDescent="0.2">
      <c r="A22" s="58" t="s">
        <v>6</v>
      </c>
      <c r="B22" s="11">
        <f>[18]Janeiro!$H$5</f>
        <v>12.96</v>
      </c>
      <c r="C22" s="11">
        <f>[18]Janeiro!$H$6</f>
        <v>20.88</v>
      </c>
      <c r="D22" s="11">
        <f>[18]Janeiro!$H$7</f>
        <v>22.32</v>
      </c>
      <c r="E22" s="11">
        <f>[18]Janeiro!$H$8</f>
        <v>15.120000000000001</v>
      </c>
      <c r="F22" s="11">
        <f>[18]Janeiro!$H$9</f>
        <v>15.840000000000002</v>
      </c>
      <c r="G22" s="11">
        <f>[18]Janeiro!$H$10</f>
        <v>20.16</v>
      </c>
      <c r="H22" s="11">
        <f>[18]Janeiro!$H$11</f>
        <v>18.720000000000002</v>
      </c>
      <c r="I22" s="11">
        <f>[18]Janeiro!$H$12</f>
        <v>18</v>
      </c>
      <c r="J22" s="11">
        <f>[18]Janeiro!$H$13</f>
        <v>11.879999999999999</v>
      </c>
      <c r="K22" s="11">
        <f>[18]Janeiro!$H$14</f>
        <v>12.24</v>
      </c>
      <c r="L22" s="11">
        <f>[18]Janeiro!$H$15</f>
        <v>12.96</v>
      </c>
      <c r="M22" s="11">
        <f>[18]Janeiro!$H$16</f>
        <v>12.6</v>
      </c>
      <c r="N22" s="11">
        <f>[18]Janeiro!$H$17</f>
        <v>13.32</v>
      </c>
      <c r="O22" s="11">
        <f>[18]Janeiro!$H$18</f>
        <v>5.7600000000000007</v>
      </c>
      <c r="P22" s="11">
        <f>[18]Janeiro!$H$19</f>
        <v>6.48</v>
      </c>
      <c r="Q22" s="11">
        <f>[18]Janeiro!$H$20</f>
        <v>15.840000000000002</v>
      </c>
      <c r="R22" s="11">
        <f>[18]Janeiro!$H$21</f>
        <v>15.840000000000002</v>
      </c>
      <c r="S22" s="11">
        <f>[18]Janeiro!$H$22</f>
        <v>7.9200000000000008</v>
      </c>
      <c r="T22" s="11">
        <f>[18]Janeiro!$H$23</f>
        <v>11.520000000000001</v>
      </c>
      <c r="U22" s="11">
        <f>[18]Janeiro!$H$24</f>
        <v>9.3600000000000012</v>
      </c>
      <c r="V22" s="11">
        <f>[18]Janeiro!$H$25</f>
        <v>11.879999999999999</v>
      </c>
      <c r="W22" s="11">
        <f>[18]Janeiro!$H$26</f>
        <v>11.879999999999999</v>
      </c>
      <c r="X22" s="11">
        <f>[18]Janeiro!$H$27</f>
        <v>15.840000000000002</v>
      </c>
      <c r="Y22" s="11">
        <f>[18]Janeiro!$H$28</f>
        <v>11.520000000000001</v>
      </c>
      <c r="Z22" s="11">
        <f>[18]Janeiro!$H$29</f>
        <v>6.48</v>
      </c>
      <c r="AA22" s="11">
        <f>[18]Janeiro!$H$30</f>
        <v>7.9200000000000008</v>
      </c>
      <c r="AB22" s="11">
        <f>[18]Janeiro!$H$31</f>
        <v>8.2799999999999994</v>
      </c>
      <c r="AC22" s="11">
        <f>[18]Janeiro!$H$32</f>
        <v>8.64</v>
      </c>
      <c r="AD22" s="11">
        <f>[18]Janeiro!$H$33</f>
        <v>27.36</v>
      </c>
      <c r="AE22" s="11">
        <f>[18]Janeiro!$H$34</f>
        <v>18.720000000000002</v>
      </c>
      <c r="AF22" s="11">
        <f>[18]Janeiro!$H$35</f>
        <v>15.120000000000001</v>
      </c>
      <c r="AG22" s="15">
        <f t="shared" si="13"/>
        <v>27.36</v>
      </c>
      <c r="AH22" s="126">
        <f t="shared" si="14"/>
        <v>13.656774193548385</v>
      </c>
    </row>
    <row r="23" spans="1:38" x14ac:dyDescent="0.2">
      <c r="A23" s="58" t="s">
        <v>7</v>
      </c>
      <c r="B23" s="11">
        <f>[19]Janeiro!$H$5</f>
        <v>18</v>
      </c>
      <c r="C23" s="11">
        <f>[19]Janeiro!$H$6</f>
        <v>16.2</v>
      </c>
      <c r="D23" s="11">
        <f>[19]Janeiro!$H$7</f>
        <v>23.040000000000003</v>
      </c>
      <c r="E23" s="11">
        <f>[19]Janeiro!$H$8</f>
        <v>11.16</v>
      </c>
      <c r="F23" s="11">
        <f>[19]Janeiro!$H$9</f>
        <v>11.16</v>
      </c>
      <c r="G23" s="11">
        <f>[19]Janeiro!$H$10</f>
        <v>14.76</v>
      </c>
      <c r="H23" s="11">
        <f>[19]Janeiro!$H$11</f>
        <v>14.4</v>
      </c>
      <c r="I23" s="11">
        <f>[19]Janeiro!$H$12</f>
        <v>13.68</v>
      </c>
      <c r="J23" s="11">
        <f>[19]Janeiro!$H$13</f>
        <v>16.559999999999999</v>
      </c>
      <c r="K23" s="11">
        <f>[19]Janeiro!$H$14</f>
        <v>14.4</v>
      </c>
      <c r="L23" s="11">
        <f>[19]Janeiro!$H$15</f>
        <v>16.559999999999999</v>
      </c>
      <c r="M23" s="11">
        <f>[19]Janeiro!$H$16</f>
        <v>20.16</v>
      </c>
      <c r="N23" s="11">
        <f>[19]Janeiro!$H$17</f>
        <v>12.96</v>
      </c>
      <c r="O23" s="11">
        <f>[19]Janeiro!$H$18</f>
        <v>12.6</v>
      </c>
      <c r="P23" s="11">
        <f>[19]Janeiro!$H$19</f>
        <v>17.28</v>
      </c>
      <c r="Q23" s="11">
        <f>[19]Janeiro!$H$20</f>
        <v>17.64</v>
      </c>
      <c r="R23" s="11">
        <f>[19]Janeiro!$H$21</f>
        <v>11.520000000000001</v>
      </c>
      <c r="S23" s="11">
        <f>[19]Janeiro!$H$22</f>
        <v>15.840000000000002</v>
      </c>
      <c r="T23" s="11">
        <f>[19]Janeiro!$H$23</f>
        <v>11.879999999999999</v>
      </c>
      <c r="U23" s="11">
        <f>[19]Janeiro!$H$24</f>
        <v>11.520000000000001</v>
      </c>
      <c r="V23" s="11">
        <f>[19]Janeiro!$H$25</f>
        <v>14.4</v>
      </c>
      <c r="W23" s="11">
        <f>[19]Janeiro!$H$26</f>
        <v>13.32</v>
      </c>
      <c r="X23" s="11">
        <f>[19]Janeiro!$H$27</f>
        <v>15.840000000000002</v>
      </c>
      <c r="Y23" s="11">
        <f>[19]Janeiro!$H$28</f>
        <v>11.520000000000001</v>
      </c>
      <c r="Z23" s="11">
        <f>[19]Janeiro!$H$29</f>
        <v>10.08</v>
      </c>
      <c r="AA23" s="11">
        <f>[19]Janeiro!$H$30</f>
        <v>9.7200000000000006</v>
      </c>
      <c r="AB23" s="11">
        <f>[19]Janeiro!$H$31</f>
        <v>14.4</v>
      </c>
      <c r="AC23" s="11">
        <f>[19]Janeiro!$H$32</f>
        <v>19.8</v>
      </c>
      <c r="AD23" s="11">
        <f>[19]Janeiro!$H$33</f>
        <v>18.720000000000002</v>
      </c>
      <c r="AE23" s="11">
        <f>[19]Janeiro!$H$34</f>
        <v>20.88</v>
      </c>
      <c r="AF23" s="11">
        <f>[19]Janeiro!$H$35</f>
        <v>7.5600000000000005</v>
      </c>
      <c r="AG23" s="15">
        <f t="shared" si="13"/>
        <v>23.040000000000003</v>
      </c>
      <c r="AH23" s="126">
        <f t="shared" si="14"/>
        <v>14.759999999999996</v>
      </c>
    </row>
    <row r="24" spans="1:38" x14ac:dyDescent="0.2">
      <c r="A24" s="58" t="s">
        <v>168</v>
      </c>
      <c r="B24" s="11" t="str">
        <f>[20]Janeiro!$H$5</f>
        <v>*</v>
      </c>
      <c r="C24" s="11" t="str">
        <f>[20]Janeiro!$H$6</f>
        <v>*</v>
      </c>
      <c r="D24" s="11" t="str">
        <f>[20]Janeiro!$H$7</f>
        <v>*</v>
      </c>
      <c r="E24" s="11" t="str">
        <f>[20]Janeiro!$H$8</f>
        <v>*</v>
      </c>
      <c r="F24" s="11" t="str">
        <f>[20]Janeiro!$H$9</f>
        <v>*</v>
      </c>
      <c r="G24" s="11" t="str">
        <f>[20]Janeiro!$H$10</f>
        <v>*</v>
      </c>
      <c r="H24" s="11" t="str">
        <f>[20]Janeiro!$H$11</f>
        <v>*</v>
      </c>
      <c r="I24" s="11" t="str">
        <f>[20]Janeiro!$H$12</f>
        <v>*</v>
      </c>
      <c r="J24" s="11" t="str">
        <f>[20]Janeiro!$H$13</f>
        <v>*</v>
      </c>
      <c r="K24" s="11" t="str">
        <f>[20]Janeiro!$H$14</f>
        <v>*</v>
      </c>
      <c r="L24" s="11" t="str">
        <f>[20]Janeiro!$H$15</f>
        <v>*</v>
      </c>
      <c r="M24" s="11" t="str">
        <f>[20]Janeiro!$H$16</f>
        <v>*</v>
      </c>
      <c r="N24" s="11" t="str">
        <f>[20]Janeiro!$H$17</f>
        <v>*</v>
      </c>
      <c r="O24" s="11" t="str">
        <f>[20]Janeiro!$H$18</f>
        <v>*</v>
      </c>
      <c r="P24" s="11" t="str">
        <f>[20]Janeiro!$H$19</f>
        <v>*</v>
      </c>
      <c r="Q24" s="11" t="str">
        <f>[20]Janeiro!$H$20</f>
        <v>*</v>
      </c>
      <c r="R24" s="11" t="str">
        <f>[20]Janeiro!$H$21</f>
        <v>*</v>
      </c>
      <c r="S24" s="11" t="str">
        <f>[20]Janeiro!$H$22</f>
        <v>*</v>
      </c>
      <c r="T24" s="11" t="str">
        <f>[20]Janeiro!$H$23</f>
        <v>*</v>
      </c>
      <c r="U24" s="11" t="str">
        <f>[20]Janeiro!$H$24</f>
        <v>*</v>
      </c>
      <c r="V24" s="11" t="str">
        <f>[20]Janeiro!$H$25</f>
        <v>*</v>
      </c>
      <c r="W24" s="11" t="str">
        <f>[20]Janeiro!$H$25</f>
        <v>*</v>
      </c>
      <c r="X24" s="11" t="str">
        <f>[20]Janeiro!$H$27</f>
        <v>*</v>
      </c>
      <c r="Y24" s="11" t="str">
        <f>[20]Janeiro!$H$28</f>
        <v>*</v>
      </c>
      <c r="Z24" s="11" t="str">
        <f>[20]Janeiro!$H$29</f>
        <v>*</v>
      </c>
      <c r="AA24" s="11" t="str">
        <f>[20]Janeiro!$H$30</f>
        <v>*</v>
      </c>
      <c r="AB24" s="11" t="str">
        <f>[20]Janeiro!$H$31</f>
        <v>*</v>
      </c>
      <c r="AC24" s="11" t="str">
        <f>[20]Janeiro!$H$32</f>
        <v>*</v>
      </c>
      <c r="AD24" s="11" t="str">
        <f>[20]Janeiro!$H$33</f>
        <v>*</v>
      </c>
      <c r="AE24" s="11" t="str">
        <f>[20]Janeiro!$H$34</f>
        <v>*</v>
      </c>
      <c r="AF24" s="11" t="str">
        <f>[20]Janeiro!$H$35</f>
        <v>*</v>
      </c>
      <c r="AG24" s="93" t="s">
        <v>225</v>
      </c>
      <c r="AH24" s="116" t="s">
        <v>225</v>
      </c>
      <c r="AK24" t="s">
        <v>46</v>
      </c>
      <c r="AL24" t="s">
        <v>46</v>
      </c>
    </row>
    <row r="25" spans="1:38" x14ac:dyDescent="0.2">
      <c r="A25" s="58" t="s">
        <v>169</v>
      </c>
      <c r="B25" s="11">
        <f>[21]Janeiro!$H$5</f>
        <v>19.440000000000001</v>
      </c>
      <c r="C25" s="11">
        <f>[21]Janeiro!$H$6</f>
        <v>23.400000000000002</v>
      </c>
      <c r="D25" s="11">
        <f>[21]Janeiro!$H$7</f>
        <v>18.720000000000002</v>
      </c>
      <c r="E25" s="11">
        <f>[21]Janeiro!$H$8</f>
        <v>16.2</v>
      </c>
      <c r="F25" s="11">
        <f>[21]Janeiro!$H$9</f>
        <v>13.68</v>
      </c>
      <c r="G25" s="11">
        <f>[21]Janeiro!$H$10</f>
        <v>23.400000000000002</v>
      </c>
      <c r="H25" s="11">
        <f>[21]Janeiro!$H$11</f>
        <v>22.32</v>
      </c>
      <c r="I25" s="11">
        <f>[21]Janeiro!$H$12</f>
        <v>20.16</v>
      </c>
      <c r="J25" s="11">
        <f>[21]Janeiro!$H$13</f>
        <v>18.720000000000002</v>
      </c>
      <c r="K25" s="11">
        <f>[21]Janeiro!$H$14</f>
        <v>22.68</v>
      </c>
      <c r="L25" s="11">
        <f>[21]Janeiro!$H$15</f>
        <v>14.4</v>
      </c>
      <c r="M25" s="11">
        <f>[21]Janeiro!$H$16</f>
        <v>28.44</v>
      </c>
      <c r="N25" s="11">
        <f>[21]Janeiro!$H$17</f>
        <v>19.440000000000001</v>
      </c>
      <c r="O25" s="11">
        <f>[21]Janeiro!$H$18</f>
        <v>25.56</v>
      </c>
      <c r="P25" s="11">
        <f>[21]Janeiro!$H$19</f>
        <v>24.12</v>
      </c>
      <c r="Q25" s="11">
        <f>[21]Janeiro!$H$20</f>
        <v>18.36</v>
      </c>
      <c r="R25" s="11">
        <f>[21]Janeiro!$H$21</f>
        <v>10.8</v>
      </c>
      <c r="S25" s="11">
        <f>[21]Janeiro!$H$22</f>
        <v>20.16</v>
      </c>
      <c r="T25" s="11">
        <f>[21]Janeiro!$H$23</f>
        <v>16.2</v>
      </c>
      <c r="U25" s="11">
        <f>[21]Janeiro!$H$24</f>
        <v>17.28</v>
      </c>
      <c r="V25" s="11">
        <f>[21]Janeiro!$H$25</f>
        <v>30.240000000000002</v>
      </c>
      <c r="W25" s="11">
        <f>[21]Janeiro!$H$26</f>
        <v>17.28</v>
      </c>
      <c r="X25" s="11">
        <f>[21]Janeiro!$H$27</f>
        <v>23.400000000000002</v>
      </c>
      <c r="Y25" s="11">
        <f>[21]Janeiro!$H$28</f>
        <v>20.16</v>
      </c>
      <c r="Z25" s="11">
        <f>[21]Janeiro!$H$29</f>
        <v>14.04</v>
      </c>
      <c r="AA25" s="11">
        <f>[21]Janeiro!$H$30</f>
        <v>12.24</v>
      </c>
      <c r="AB25" s="11">
        <f>[21]Janeiro!$H$31</f>
        <v>14.76</v>
      </c>
      <c r="AC25" s="11">
        <f>[21]Janeiro!$H$32</f>
        <v>14.04</v>
      </c>
      <c r="AD25" s="11">
        <f>[21]Janeiro!$H$33</f>
        <v>28.08</v>
      </c>
      <c r="AE25" s="11">
        <f>[21]Janeiro!$H$34</f>
        <v>20.16</v>
      </c>
      <c r="AF25" s="11">
        <f>[21]Janeiro!$H$35</f>
        <v>7.5600000000000005</v>
      </c>
      <c r="AG25" s="15">
        <f t="shared" ref="AG25" si="15">MAX(B25:AF25)</f>
        <v>30.240000000000002</v>
      </c>
      <c r="AH25" s="126">
        <f t="shared" ref="AH25" si="16">AVERAGE(B25:AF25)</f>
        <v>19.20774193548387</v>
      </c>
      <c r="AI25" s="12" t="s">
        <v>46</v>
      </c>
    </row>
    <row r="26" spans="1:38" x14ac:dyDescent="0.2">
      <c r="A26" s="58" t="s">
        <v>170</v>
      </c>
      <c r="B26" s="11">
        <f>[22]Janeiro!$H$5</f>
        <v>19.8</v>
      </c>
      <c r="C26" s="11">
        <f>[22]Janeiro!$H$6</f>
        <v>18.720000000000002</v>
      </c>
      <c r="D26" s="11">
        <f>[22]Janeiro!$H$7</f>
        <v>21.240000000000002</v>
      </c>
      <c r="E26" s="11">
        <f>[22]Janeiro!$H$8</f>
        <v>12.6</v>
      </c>
      <c r="F26" s="11">
        <f>[22]Janeiro!$H$9</f>
        <v>12.6</v>
      </c>
      <c r="G26" s="11">
        <f>[22]Janeiro!$H$10</f>
        <v>24.12</v>
      </c>
      <c r="H26" s="11">
        <f>[22]Janeiro!$H$11</f>
        <v>14.04</v>
      </c>
      <c r="I26" s="11">
        <f>[22]Janeiro!$H$12</f>
        <v>27.720000000000002</v>
      </c>
      <c r="J26" s="11">
        <f>[22]Janeiro!$H$13</f>
        <v>22.68</v>
      </c>
      <c r="K26" s="11">
        <f>[22]Janeiro!$H$14</f>
        <v>19.440000000000001</v>
      </c>
      <c r="L26" s="11">
        <f>[22]Janeiro!$H$15</f>
        <v>17.28</v>
      </c>
      <c r="M26" s="11">
        <f>[22]Janeiro!$H$16</f>
        <v>16.920000000000002</v>
      </c>
      <c r="N26" s="11">
        <f>[22]Janeiro!$H$17</f>
        <v>15.48</v>
      </c>
      <c r="O26" s="11">
        <f>[22]Janeiro!$H$18</f>
        <v>11.520000000000001</v>
      </c>
      <c r="P26" s="11">
        <f>[22]Janeiro!$H$19</f>
        <v>11.879999999999999</v>
      </c>
      <c r="Q26" s="11">
        <f>[22]Janeiro!$H$20</f>
        <v>18</v>
      </c>
      <c r="R26" s="11">
        <f>[22]Janeiro!$H$21</f>
        <v>17.64</v>
      </c>
      <c r="S26" s="11">
        <f>[22]Janeiro!$H$22</f>
        <v>15.120000000000001</v>
      </c>
      <c r="T26" s="11">
        <f>[22]Janeiro!$H$23</f>
        <v>11.520000000000001</v>
      </c>
      <c r="U26" s="11">
        <f>[22]Janeiro!$H$24</f>
        <v>10.44</v>
      </c>
      <c r="V26" s="11">
        <f>[22]Janeiro!$H$25</f>
        <v>14.04</v>
      </c>
      <c r="W26" s="11">
        <f>[22]Janeiro!$H$26</f>
        <v>12.96</v>
      </c>
      <c r="X26" s="11">
        <f>[22]Janeiro!$H$27</f>
        <v>13.68</v>
      </c>
      <c r="Y26" s="11">
        <f>[22]Janeiro!$H$28</f>
        <v>14.04</v>
      </c>
      <c r="Z26" s="11">
        <f>[22]Janeiro!$H$29</f>
        <v>12.6</v>
      </c>
      <c r="AA26" s="11">
        <f>[22]Janeiro!$H$30</f>
        <v>7.5600000000000005</v>
      </c>
      <c r="AB26" s="11">
        <f>[22]Janeiro!$H$31</f>
        <v>15.120000000000001</v>
      </c>
      <c r="AC26" s="11">
        <f>[22]Janeiro!$H$32</f>
        <v>18.720000000000002</v>
      </c>
      <c r="AD26" s="11">
        <f>[22]Janeiro!$H$33</f>
        <v>29.16</v>
      </c>
      <c r="AE26" s="11">
        <f>[22]Janeiro!$H$34</f>
        <v>28.08</v>
      </c>
      <c r="AF26" s="11">
        <f>[22]Janeiro!$H$35</f>
        <v>8.2799999999999994</v>
      </c>
      <c r="AG26" s="15">
        <f t="shared" ref="AG26" si="17">MAX(B26:AF26)</f>
        <v>29.16</v>
      </c>
      <c r="AH26" s="126">
        <f t="shared" ref="AH26" si="18">AVERAGE(B26:AF26)</f>
        <v>16.548387096774196</v>
      </c>
      <c r="AI26" t="s">
        <v>46</v>
      </c>
      <c r="AJ26" t="s">
        <v>46</v>
      </c>
      <c r="AK26" t="s">
        <v>46</v>
      </c>
      <c r="AL26" t="s">
        <v>46</v>
      </c>
    </row>
    <row r="27" spans="1:38" x14ac:dyDescent="0.2">
      <c r="A27" s="58" t="s">
        <v>8</v>
      </c>
      <c r="B27" s="11">
        <f>[23]Janeiro!$H$5</f>
        <v>17.64</v>
      </c>
      <c r="C27" s="11">
        <f>[23]Janeiro!$H$6</f>
        <v>14.04</v>
      </c>
      <c r="D27" s="11">
        <f>[23]Janeiro!$H$7</f>
        <v>21.240000000000002</v>
      </c>
      <c r="E27" s="11">
        <f>[23]Janeiro!$H$8</f>
        <v>15.120000000000001</v>
      </c>
      <c r="F27" s="11">
        <f>[23]Janeiro!$H$9</f>
        <v>11.879999999999999</v>
      </c>
      <c r="G27" s="11">
        <f>[23]Janeiro!$H$10</f>
        <v>13.68</v>
      </c>
      <c r="H27" s="11">
        <f>[23]Janeiro!$H$11</f>
        <v>30.6</v>
      </c>
      <c r="I27" s="11">
        <f>[23]Janeiro!$H$12</f>
        <v>12.24</v>
      </c>
      <c r="J27" s="11">
        <f>[23]Janeiro!$H$13</f>
        <v>14.76</v>
      </c>
      <c r="K27" s="11">
        <f>[23]Janeiro!$H$14</f>
        <v>14.04</v>
      </c>
      <c r="L27" s="11">
        <f>[23]Janeiro!$H$15</f>
        <v>8.64</v>
      </c>
      <c r="M27" s="11">
        <f>[23]Janeiro!$H$16</f>
        <v>9.3600000000000012</v>
      </c>
      <c r="N27" s="11">
        <f>[23]Janeiro!$H$17</f>
        <v>15.48</v>
      </c>
      <c r="O27" s="11">
        <f>[23]Janeiro!$H$18</f>
        <v>12.6</v>
      </c>
      <c r="P27" s="11">
        <f>[23]Janeiro!$H$19</f>
        <v>12.6</v>
      </c>
      <c r="Q27" s="11">
        <f>[23]Janeiro!$H$20</f>
        <v>14.04</v>
      </c>
      <c r="R27" s="11">
        <f>[23]Janeiro!$H$21</f>
        <v>9.3600000000000012</v>
      </c>
      <c r="S27" s="11">
        <f>[23]Janeiro!$H$22</f>
        <v>18</v>
      </c>
      <c r="T27" s="11">
        <f>[23]Janeiro!$H$23</f>
        <v>11.879999999999999</v>
      </c>
      <c r="U27" s="11">
        <f>[23]Janeiro!$H$24</f>
        <v>14.4</v>
      </c>
      <c r="V27" s="11">
        <f>[23]Janeiro!$H$25</f>
        <v>16.559999999999999</v>
      </c>
      <c r="W27" s="11">
        <f>[23]Janeiro!$H$26</f>
        <v>14.4</v>
      </c>
      <c r="X27" s="11">
        <f>[23]Janeiro!$H$27</f>
        <v>28.44</v>
      </c>
      <c r="Y27" s="11">
        <f>[23]Janeiro!$H$28</f>
        <v>15.120000000000001</v>
      </c>
      <c r="Z27" s="11">
        <f>[23]Janeiro!$H$29</f>
        <v>11.879999999999999</v>
      </c>
      <c r="AA27" s="11">
        <f>[23]Janeiro!$H$30</f>
        <v>10.44</v>
      </c>
      <c r="AB27" s="11">
        <f>[23]Janeiro!$H$31</f>
        <v>19.079999999999998</v>
      </c>
      <c r="AC27" s="11">
        <f>[23]Janeiro!$H$32</f>
        <v>11.520000000000001</v>
      </c>
      <c r="AD27" s="11">
        <f>[23]Janeiro!$H$33</f>
        <v>16.2</v>
      </c>
      <c r="AE27" s="11">
        <f>[23]Janeiro!$H$34</f>
        <v>16.559999999999999</v>
      </c>
      <c r="AF27" s="11">
        <f>[23]Janeiro!$H$35</f>
        <v>5.7600000000000007</v>
      </c>
      <c r="AG27" s="15">
        <f t="shared" ref="AG27:AG29" si="19">MAX(B27:AF27)</f>
        <v>30.6</v>
      </c>
      <c r="AH27" s="126">
        <f>AVERAGE(B27:AF27)</f>
        <v>14.759999999999996</v>
      </c>
      <c r="AK27" t="s">
        <v>46</v>
      </c>
    </row>
    <row r="28" spans="1:38" x14ac:dyDescent="0.2">
      <c r="A28" s="58" t="s">
        <v>9</v>
      </c>
      <c r="B28" s="11">
        <f>[24]Janeiro!$H$5</f>
        <v>19.079999999999998</v>
      </c>
      <c r="C28" s="11">
        <f>[24]Janeiro!$H$6</f>
        <v>18</v>
      </c>
      <c r="D28" s="11">
        <f>[24]Janeiro!$H$7</f>
        <v>14.76</v>
      </c>
      <c r="E28" s="11">
        <f>[24]Janeiro!$H$8</f>
        <v>15.48</v>
      </c>
      <c r="F28" s="11">
        <f>[24]Janeiro!$H$9</f>
        <v>13.32</v>
      </c>
      <c r="G28" s="11">
        <f>[24]Janeiro!$H$10</f>
        <v>19.8</v>
      </c>
      <c r="H28" s="11">
        <f>[24]Janeiro!$H$11</f>
        <v>20.88</v>
      </c>
      <c r="I28" s="11">
        <f>[24]Janeiro!$H$12</f>
        <v>21.6</v>
      </c>
      <c r="J28" s="11">
        <f>[24]Janeiro!$H$13</f>
        <v>21.6</v>
      </c>
      <c r="K28" s="11">
        <f>[24]Janeiro!$H$14</f>
        <v>16.920000000000002</v>
      </c>
      <c r="L28" s="11">
        <f>[24]Janeiro!$H$15</f>
        <v>18.720000000000002</v>
      </c>
      <c r="M28" s="11">
        <f>[24]Janeiro!$H$16</f>
        <v>21.240000000000002</v>
      </c>
      <c r="N28" s="11">
        <f>[24]Janeiro!$H$17</f>
        <v>20.52</v>
      </c>
      <c r="O28" s="11">
        <f>[24]Janeiro!$H$18</f>
        <v>27.36</v>
      </c>
      <c r="P28" s="11">
        <f>[24]Janeiro!$H$19</f>
        <v>14.76</v>
      </c>
      <c r="Q28" s="11">
        <f>[24]Janeiro!$H$20</f>
        <v>20.52</v>
      </c>
      <c r="R28" s="11">
        <f>[24]Janeiro!$H$21</f>
        <v>15.840000000000002</v>
      </c>
      <c r="S28" s="11">
        <f>[24]Janeiro!$H$22</f>
        <v>15.840000000000002</v>
      </c>
      <c r="T28" s="11">
        <f>[24]Janeiro!$H$23</f>
        <v>14.04</v>
      </c>
      <c r="U28" s="11">
        <f>[24]Janeiro!$H$24</f>
        <v>12.96</v>
      </c>
      <c r="V28" s="11">
        <f>[24]Janeiro!$H$25</f>
        <v>15.48</v>
      </c>
      <c r="W28" s="11">
        <f>[24]Janeiro!$H$26</f>
        <v>16.559999999999999</v>
      </c>
      <c r="X28" s="11">
        <f>[24]Janeiro!$H$27</f>
        <v>16.920000000000002</v>
      </c>
      <c r="Y28" s="11">
        <f>[24]Janeiro!$H$28</f>
        <v>14.04</v>
      </c>
      <c r="Z28" s="11">
        <f>[24]Janeiro!$H$29</f>
        <v>13.68</v>
      </c>
      <c r="AA28" s="11">
        <f>[24]Janeiro!$H$30</f>
        <v>10.08</v>
      </c>
      <c r="AB28" s="11">
        <f>[24]Janeiro!$H$31</f>
        <v>10.44</v>
      </c>
      <c r="AC28" s="11">
        <f>[24]Janeiro!$H$32</f>
        <v>15.120000000000001</v>
      </c>
      <c r="AD28" s="11">
        <f>[24]Janeiro!$H$33</f>
        <v>23.759999999999998</v>
      </c>
      <c r="AE28" s="11">
        <f>[24]Janeiro!$H$34</f>
        <v>28.08</v>
      </c>
      <c r="AF28" s="11">
        <f>[24]Janeiro!$H$35</f>
        <v>12.96</v>
      </c>
      <c r="AG28" s="15">
        <f t="shared" si="19"/>
        <v>28.08</v>
      </c>
      <c r="AH28" s="126">
        <f t="shared" ref="AH28:AH30" si="20">AVERAGE(B28:AF28)</f>
        <v>17.430967741935483</v>
      </c>
      <c r="AK28" t="s">
        <v>46</v>
      </c>
    </row>
    <row r="29" spans="1:38" x14ac:dyDescent="0.2">
      <c r="A29" s="58" t="s">
        <v>41</v>
      </c>
      <c r="B29" s="11">
        <f>[25]Janeiro!$H$5</f>
        <v>13.68</v>
      </c>
      <c r="C29" s="11">
        <f>[25]Janeiro!$H$6</f>
        <v>11.520000000000001</v>
      </c>
      <c r="D29" s="11">
        <f>[25]Janeiro!$H$7</f>
        <v>15.840000000000002</v>
      </c>
      <c r="E29" s="11">
        <f>[25]Janeiro!$H$8</f>
        <v>17.64</v>
      </c>
      <c r="F29" s="11">
        <f>[25]Janeiro!$H$9</f>
        <v>6.84</v>
      </c>
      <c r="G29" s="11">
        <f>[25]Janeiro!$H$10</f>
        <v>17.28</v>
      </c>
      <c r="H29" s="11">
        <f>[25]Janeiro!$H$11</f>
        <v>12.6</v>
      </c>
      <c r="I29" s="11">
        <f>[25]Janeiro!$H$12</f>
        <v>15.120000000000001</v>
      </c>
      <c r="J29" s="11">
        <f>[25]Janeiro!$H$13</f>
        <v>16.559999999999999</v>
      </c>
      <c r="K29" s="11">
        <f>[25]Janeiro!$H$14</f>
        <v>15.840000000000002</v>
      </c>
      <c r="L29" s="11">
        <f>[25]Janeiro!$H$15</f>
        <v>9.7200000000000006</v>
      </c>
      <c r="M29" s="11">
        <f>[25]Janeiro!$H$16</f>
        <v>12.96</v>
      </c>
      <c r="N29" s="11">
        <f>[25]Janeiro!$H$17</f>
        <v>15.120000000000001</v>
      </c>
      <c r="O29" s="11">
        <f>[25]Janeiro!$H$18</f>
        <v>11.879999999999999</v>
      </c>
      <c r="P29" s="11">
        <f>[25]Janeiro!$H$19</f>
        <v>15.840000000000002</v>
      </c>
      <c r="Q29" s="11">
        <f>[25]Janeiro!$H$20</f>
        <v>10.08</v>
      </c>
      <c r="R29" s="11">
        <f>[25]Janeiro!$H$21</f>
        <v>18.720000000000002</v>
      </c>
      <c r="S29" s="11">
        <f>[25]Janeiro!$H$22</f>
        <v>12.6</v>
      </c>
      <c r="T29" s="11">
        <f>[25]Janeiro!$H$23</f>
        <v>11.16</v>
      </c>
      <c r="U29" s="11">
        <f>[25]Janeiro!$H$24</f>
        <v>9.3600000000000012</v>
      </c>
      <c r="V29" s="11">
        <f>[25]Janeiro!$H$25</f>
        <v>19.079999999999998</v>
      </c>
      <c r="W29" s="11">
        <f>[25]Janeiro!$H$26</f>
        <v>11.520000000000001</v>
      </c>
      <c r="X29" s="11">
        <f>[25]Janeiro!$H$27</f>
        <v>17.64</v>
      </c>
      <c r="Y29" s="11">
        <f>[25]Janeiro!$H$28</f>
        <v>14.4</v>
      </c>
      <c r="Z29" s="11">
        <f>[25]Janeiro!$H$29</f>
        <v>7.5600000000000005</v>
      </c>
      <c r="AA29" s="11">
        <f>[25]Janeiro!$H$30</f>
        <v>9.7200000000000006</v>
      </c>
      <c r="AB29" s="11">
        <f>[25]Janeiro!$H$31</f>
        <v>9.3600000000000012</v>
      </c>
      <c r="AC29" s="11">
        <f>[25]Janeiro!$H$32</f>
        <v>10.8</v>
      </c>
      <c r="AD29" s="11">
        <f>[25]Janeiro!$H$33</f>
        <v>14.76</v>
      </c>
      <c r="AE29" s="11">
        <f>[25]Janeiro!$H$34</f>
        <v>16.559999999999999</v>
      </c>
      <c r="AF29" s="11">
        <f>[25]Janeiro!$H$35</f>
        <v>6.84</v>
      </c>
      <c r="AG29" s="15">
        <f t="shared" si="19"/>
        <v>19.079999999999998</v>
      </c>
      <c r="AH29" s="126">
        <f t="shared" si="20"/>
        <v>13.180645161290323</v>
      </c>
      <c r="AJ29" t="s">
        <v>46</v>
      </c>
    </row>
    <row r="30" spans="1:38" x14ac:dyDescent="0.2">
      <c r="A30" s="58" t="s">
        <v>10</v>
      </c>
      <c r="B30" s="11">
        <f>[26]Janeiro!$H$5</f>
        <v>14.76</v>
      </c>
      <c r="C30" s="11">
        <f>[26]Janeiro!$H$6</f>
        <v>14.4</v>
      </c>
      <c r="D30" s="11">
        <f>[26]Janeiro!$H$7</f>
        <v>10.44</v>
      </c>
      <c r="E30" s="11">
        <f>[26]Janeiro!$H$8</f>
        <v>13.32</v>
      </c>
      <c r="F30" s="11">
        <f>[26]Janeiro!$H$9</f>
        <v>7.9200000000000008</v>
      </c>
      <c r="G30" s="11">
        <f>[26]Janeiro!$H$10</f>
        <v>14.4</v>
      </c>
      <c r="H30" s="11">
        <f>[26]Janeiro!$H$11</f>
        <v>12.96</v>
      </c>
      <c r="I30" s="11">
        <f>[26]Janeiro!$H$12</f>
        <v>11.520000000000001</v>
      </c>
      <c r="J30" s="11">
        <f>[26]Janeiro!$H$13</f>
        <v>13.32</v>
      </c>
      <c r="K30" s="11">
        <f>[26]Janeiro!$H$14</f>
        <v>12.24</v>
      </c>
      <c r="L30" s="11">
        <f>[26]Janeiro!$H$15</f>
        <v>12.24</v>
      </c>
      <c r="M30" s="11">
        <f>[26]Janeiro!$H$16</f>
        <v>15.840000000000002</v>
      </c>
      <c r="N30" s="11">
        <f>[26]Janeiro!$H$17</f>
        <v>12.24</v>
      </c>
      <c r="O30" s="11">
        <f>[26]Janeiro!$H$18</f>
        <v>11.16</v>
      </c>
      <c r="P30" s="11">
        <f>[26]Janeiro!$H$19</f>
        <v>15.120000000000001</v>
      </c>
      <c r="Q30" s="11">
        <f>[26]Janeiro!$H$20</f>
        <v>14.4</v>
      </c>
      <c r="R30" s="11">
        <f>[26]Janeiro!$H$21</f>
        <v>9.3600000000000012</v>
      </c>
      <c r="S30" s="11">
        <f>[26]Janeiro!$H$22</f>
        <v>16.2</v>
      </c>
      <c r="T30" s="11">
        <f>[26]Janeiro!$H$23</f>
        <v>13.68</v>
      </c>
      <c r="U30" s="11">
        <f>[26]Janeiro!$H$24</f>
        <v>10.08</v>
      </c>
      <c r="V30" s="11">
        <f>[26]Janeiro!$H$25</f>
        <v>19.079999999999998</v>
      </c>
      <c r="W30" s="11">
        <f>[26]Janeiro!$H$26</f>
        <v>11.520000000000001</v>
      </c>
      <c r="X30" s="11">
        <f>[26]Janeiro!$H$27</f>
        <v>17.28</v>
      </c>
      <c r="Y30" s="11">
        <f>[26]Janeiro!$H$28</f>
        <v>9.7200000000000006</v>
      </c>
      <c r="Z30" s="11">
        <f>[26]Janeiro!$H$29</f>
        <v>7.5600000000000005</v>
      </c>
      <c r="AA30" s="11">
        <f>[26]Janeiro!$H$30</f>
        <v>8.64</v>
      </c>
      <c r="AB30" s="11">
        <f>[26]Janeiro!$H$31</f>
        <v>8.64</v>
      </c>
      <c r="AC30" s="11">
        <f>[26]Janeiro!$H$32</f>
        <v>12.6</v>
      </c>
      <c r="AD30" s="11">
        <f>[26]Janeiro!$H$33</f>
        <v>16.559999999999999</v>
      </c>
      <c r="AE30" s="11">
        <f>[26]Janeiro!$H$34</f>
        <v>13.68</v>
      </c>
      <c r="AF30" s="11">
        <f>[26]Janeiro!$H$35</f>
        <v>6.84</v>
      </c>
      <c r="AG30" s="15">
        <f>MAX(B30:AF30)</f>
        <v>19.079999999999998</v>
      </c>
      <c r="AH30" s="126">
        <f t="shared" si="20"/>
        <v>12.507096774193549</v>
      </c>
      <c r="AL30" t="s">
        <v>46</v>
      </c>
    </row>
    <row r="31" spans="1:38" x14ac:dyDescent="0.2">
      <c r="A31" s="58" t="s">
        <v>171</v>
      </c>
      <c r="B31" s="11">
        <f>[27]Janeiro!$H$5</f>
        <v>20.88</v>
      </c>
      <c r="C31" s="11">
        <f>[27]Janeiro!$H$6</f>
        <v>25.2</v>
      </c>
      <c r="D31" s="11">
        <f>[27]Janeiro!$H$7</f>
        <v>25.92</v>
      </c>
      <c r="E31" s="11">
        <f>[27]Janeiro!$H$8</f>
        <v>18</v>
      </c>
      <c r="F31" s="11">
        <f>[27]Janeiro!$H$9</f>
        <v>15.120000000000001</v>
      </c>
      <c r="G31" s="11">
        <f>[27]Janeiro!$H$10</f>
        <v>24.840000000000003</v>
      </c>
      <c r="H31" s="11">
        <f>[27]Janeiro!$H$11</f>
        <v>13.68</v>
      </c>
      <c r="I31" s="11">
        <f>[27]Janeiro!$H$12</f>
        <v>21.240000000000002</v>
      </c>
      <c r="J31" s="11">
        <f>[27]Janeiro!$H$13</f>
        <v>21.96</v>
      </c>
      <c r="K31" s="11">
        <f>[27]Janeiro!$H$14</f>
        <v>25.92</v>
      </c>
      <c r="L31" s="11">
        <f>[27]Janeiro!$H$15</f>
        <v>18.720000000000002</v>
      </c>
      <c r="M31" s="11">
        <f>[27]Janeiro!$H$16</f>
        <v>18.36</v>
      </c>
      <c r="N31" s="11">
        <f>[27]Janeiro!$H$17</f>
        <v>21.6</v>
      </c>
      <c r="O31" s="11">
        <f>[27]Janeiro!$H$18</f>
        <v>17.28</v>
      </c>
      <c r="P31" s="11">
        <f>[27]Janeiro!$H$19</f>
        <v>22.68</v>
      </c>
      <c r="Q31" s="11">
        <f>[27]Janeiro!$H$20</f>
        <v>24.48</v>
      </c>
      <c r="R31" s="11">
        <f>[27]Janeiro!$H$21</f>
        <v>13.68</v>
      </c>
      <c r="S31" s="11">
        <f>[27]Janeiro!$H$22</f>
        <v>20.52</v>
      </c>
      <c r="T31" s="11">
        <f>[27]Janeiro!$H$23</f>
        <v>16.2</v>
      </c>
      <c r="U31" s="11">
        <f>[27]Janeiro!$H$24</f>
        <v>18</v>
      </c>
      <c r="V31" s="11">
        <f>[27]Janeiro!$H$25</f>
        <v>20.52</v>
      </c>
      <c r="W31" s="11">
        <f>[27]Janeiro!$H$26</f>
        <v>17.64</v>
      </c>
      <c r="X31" s="11">
        <f>[27]Janeiro!$H$27</f>
        <v>21.6</v>
      </c>
      <c r="Y31" s="11">
        <f>[27]Janeiro!$H$28</f>
        <v>18</v>
      </c>
      <c r="Z31" s="11">
        <f>[27]Janeiro!$H$29</f>
        <v>11.520000000000001</v>
      </c>
      <c r="AA31" s="11">
        <f>[27]Janeiro!$H$30</f>
        <v>12.24</v>
      </c>
      <c r="AB31" s="11">
        <f>[27]Janeiro!$H$31</f>
        <v>20.16</v>
      </c>
      <c r="AC31" s="11">
        <f>[27]Janeiro!$H$32</f>
        <v>21.6</v>
      </c>
      <c r="AD31" s="11">
        <f>[27]Janeiro!$H$33</f>
        <v>25.2</v>
      </c>
      <c r="AE31" s="11">
        <f>[27]Janeiro!$H$34</f>
        <v>29.52</v>
      </c>
      <c r="AF31" s="11">
        <f>[27]Janeiro!$H$35</f>
        <v>14.4</v>
      </c>
      <c r="AG31" s="15">
        <f>MAX(B31:AF31)</f>
        <v>29.52</v>
      </c>
      <c r="AH31" s="126">
        <f t="shared" ref="AH31" si="21">AVERAGE(B31:AF31)</f>
        <v>19.892903225806453</v>
      </c>
      <c r="AI31" s="12" t="s">
        <v>46</v>
      </c>
      <c r="AK31" t="s">
        <v>46</v>
      </c>
    </row>
    <row r="32" spans="1:38" x14ac:dyDescent="0.2">
      <c r="A32" s="58" t="s">
        <v>11</v>
      </c>
      <c r="B32" s="11" t="str">
        <f>[28]Janeiro!$H$5</f>
        <v>*</v>
      </c>
      <c r="C32" s="11" t="str">
        <f>[28]Janeiro!$H$6</f>
        <v>*</v>
      </c>
      <c r="D32" s="11" t="str">
        <f>[28]Janeiro!$H$7</f>
        <v>*</v>
      </c>
      <c r="E32" s="11" t="str">
        <f>[28]Janeiro!$H$8</f>
        <v>*</v>
      </c>
      <c r="F32" s="11" t="str">
        <f>[28]Janeiro!$H$9</f>
        <v>*</v>
      </c>
      <c r="G32" s="11" t="str">
        <f>[28]Janeiro!$H$10</f>
        <v>*</v>
      </c>
      <c r="H32" s="11" t="str">
        <f>[28]Janeiro!$H$11</f>
        <v>*</v>
      </c>
      <c r="I32" s="11" t="str">
        <f>[28]Janeiro!$H$12</f>
        <v>*</v>
      </c>
      <c r="J32" s="11" t="str">
        <f>[28]Janeiro!$H$13</f>
        <v>*</v>
      </c>
      <c r="K32" s="11" t="str">
        <f>[28]Janeiro!$H$14</f>
        <v>*</v>
      </c>
      <c r="L32" s="11" t="str">
        <f>[28]Janeiro!$H$15</f>
        <v>*</v>
      </c>
      <c r="M32" s="11" t="str">
        <f>[28]Janeiro!$H$16</f>
        <v>*</v>
      </c>
      <c r="N32" s="11" t="str">
        <f>[28]Janeiro!$H$17</f>
        <v>*</v>
      </c>
      <c r="O32" s="11" t="str">
        <f>[28]Janeiro!$H$18</f>
        <v>*</v>
      </c>
      <c r="P32" s="11" t="str">
        <f>[28]Janeiro!$H$19</f>
        <v>*</v>
      </c>
      <c r="Q32" s="11" t="str">
        <f>[28]Janeiro!$H$20</f>
        <v>*</v>
      </c>
      <c r="R32" s="11" t="str">
        <f>[28]Janeiro!$H$21</f>
        <v>*</v>
      </c>
      <c r="S32" s="11" t="str">
        <f>[28]Janeiro!$H$22</f>
        <v>*</v>
      </c>
      <c r="T32" s="11" t="str">
        <f>[28]Janeiro!$H$23</f>
        <v>*</v>
      </c>
      <c r="U32" s="11" t="str">
        <f>[28]Janeiro!$H$24</f>
        <v>*</v>
      </c>
      <c r="V32" s="11" t="str">
        <f>[28]Janeiro!$H$25</f>
        <v>*</v>
      </c>
      <c r="W32" s="11" t="str">
        <f>[28]Janeiro!$H$26</f>
        <v>*</v>
      </c>
      <c r="X32" s="11" t="str">
        <f>[28]Janeiro!$H$27</f>
        <v>*</v>
      </c>
      <c r="Y32" s="11" t="str">
        <f>[28]Janeiro!$H$28</f>
        <v>*</v>
      </c>
      <c r="Z32" s="11" t="str">
        <f>[28]Janeiro!$H$29</f>
        <v>*</v>
      </c>
      <c r="AA32" s="11" t="str">
        <f>[28]Janeiro!$H$30</f>
        <v>*</v>
      </c>
      <c r="AB32" s="11" t="str">
        <f>[28]Janeiro!$H$31</f>
        <v>*</v>
      </c>
      <c r="AC32" s="11" t="str">
        <f>[28]Janeiro!$H$32</f>
        <v>*</v>
      </c>
      <c r="AD32" s="11" t="str">
        <f>[28]Janeiro!$H$33</f>
        <v>*</v>
      </c>
      <c r="AE32" s="11" t="str">
        <f>[28]Janeiro!$H$34</f>
        <v>*</v>
      </c>
      <c r="AF32" s="11" t="str">
        <f>[28]Janeiro!$H$35</f>
        <v>*</v>
      </c>
      <c r="AG32" s="15" t="s">
        <v>225</v>
      </c>
      <c r="AH32" s="126" t="s">
        <v>225</v>
      </c>
      <c r="AK32" t="s">
        <v>46</v>
      </c>
      <c r="AL32" t="s">
        <v>46</v>
      </c>
    </row>
    <row r="33" spans="1:38" s="5" customFormat="1" x14ac:dyDescent="0.2">
      <c r="A33" s="58" t="s">
        <v>12</v>
      </c>
      <c r="B33" s="11">
        <f>[29]Janeiro!$H$5</f>
        <v>9.7200000000000006</v>
      </c>
      <c r="C33" s="11">
        <f>[29]Janeiro!$H$6</f>
        <v>9.3600000000000012</v>
      </c>
      <c r="D33" s="11">
        <f>[29]Janeiro!$H$7</f>
        <v>0</v>
      </c>
      <c r="E33" s="11">
        <f>[29]Janeiro!$H$8</f>
        <v>0</v>
      </c>
      <c r="F33" s="11">
        <f>[29]Janeiro!$H$9</f>
        <v>0</v>
      </c>
      <c r="G33" s="11">
        <f>[29]Janeiro!$H$10</f>
        <v>1.08</v>
      </c>
      <c r="H33" s="11">
        <f>[29]Janeiro!$H$11</f>
        <v>8.2799999999999994</v>
      </c>
      <c r="I33" s="11">
        <f>[29]Janeiro!$H$12</f>
        <v>9.7200000000000006</v>
      </c>
      <c r="J33" s="11">
        <f>[29]Janeiro!$H$13</f>
        <v>12.6</v>
      </c>
      <c r="K33" s="11">
        <f>[29]Janeiro!$H$14</f>
        <v>0.36000000000000004</v>
      </c>
      <c r="L33" s="11">
        <f>[29]Janeiro!$H$15</f>
        <v>0</v>
      </c>
      <c r="M33" s="11">
        <f>[29]Janeiro!$H$16</f>
        <v>5.04</v>
      </c>
      <c r="N33" s="11">
        <f>[29]Janeiro!$H$17</f>
        <v>0</v>
      </c>
      <c r="O33" s="11">
        <f>[29]Janeiro!$H$18</f>
        <v>0</v>
      </c>
      <c r="P33" s="11">
        <f>[29]Janeiro!$H$19</f>
        <v>0</v>
      </c>
      <c r="Q33" s="11">
        <f>[29]Janeiro!$H$20</f>
        <v>0.36000000000000004</v>
      </c>
      <c r="R33" s="11">
        <f>[29]Janeiro!$H$21</f>
        <v>0</v>
      </c>
      <c r="S33" s="11">
        <f>[29]Janeiro!$H$22</f>
        <v>0.36000000000000004</v>
      </c>
      <c r="T33" s="11">
        <f>[29]Janeiro!$H$23</f>
        <v>0.36000000000000004</v>
      </c>
      <c r="U33" s="11">
        <f>[29]Janeiro!$H$24</f>
        <v>0</v>
      </c>
      <c r="V33" s="11">
        <f>[29]Janeiro!$H$25</f>
        <v>0</v>
      </c>
      <c r="W33" s="11" t="str">
        <f>[29]Janeiro!$H$26</f>
        <v>*</v>
      </c>
      <c r="X33" s="11" t="str">
        <f>[29]Janeiro!$H$27</f>
        <v>*</v>
      </c>
      <c r="Y33" s="11" t="str">
        <f>[29]Janeiro!$H$28</f>
        <v>*</v>
      </c>
      <c r="Z33" s="11" t="str">
        <f>[29]Janeiro!$H$29</f>
        <v>*</v>
      </c>
      <c r="AA33" s="11">
        <f>[29]Janeiro!$H$30</f>
        <v>0</v>
      </c>
      <c r="AB33" s="11">
        <f>[29]Janeiro!$H$31</f>
        <v>0.36000000000000004</v>
      </c>
      <c r="AC33" s="11">
        <f>[29]Janeiro!$H$32</f>
        <v>1.4400000000000002</v>
      </c>
      <c r="AD33" s="11">
        <f>[29]Janeiro!$H$33</f>
        <v>0</v>
      </c>
      <c r="AE33" s="11">
        <f>[29]Janeiro!$H$34</f>
        <v>8.2799999999999994</v>
      </c>
      <c r="AF33" s="11">
        <f>[29]Janeiro!$H$35</f>
        <v>1.4400000000000002</v>
      </c>
      <c r="AG33" s="15">
        <f>MAX(B33:AF33)</f>
        <v>12.6</v>
      </c>
      <c r="AH33" s="126">
        <f t="shared" ref="AH33:AH34" si="22">AVERAGE(B33:AF33)</f>
        <v>2.5466666666666664</v>
      </c>
      <c r="AK33" s="5" t="s">
        <v>46</v>
      </c>
      <c r="AL33" s="5" t="s">
        <v>46</v>
      </c>
    </row>
    <row r="34" spans="1:38" x14ac:dyDescent="0.2">
      <c r="A34" s="58" t="s">
        <v>13</v>
      </c>
      <c r="B34" s="11">
        <f>[30]Janeiro!$H$5</f>
        <v>0.36000000000000004</v>
      </c>
      <c r="C34" s="11">
        <f>[30]Janeiro!$H$6</f>
        <v>0.72000000000000008</v>
      </c>
      <c r="D34" s="11">
        <f>[30]Janeiro!$H$7</f>
        <v>0.72000000000000008</v>
      </c>
      <c r="E34" s="11">
        <f>[30]Janeiro!$H$8</f>
        <v>0.72000000000000008</v>
      </c>
      <c r="F34" s="11">
        <f>[30]Janeiro!$H$9</f>
        <v>1.4400000000000002</v>
      </c>
      <c r="G34" s="11">
        <f>[30]Janeiro!$H$10</f>
        <v>4.6800000000000006</v>
      </c>
      <c r="H34" s="11">
        <f>[30]Janeiro!$H$11</f>
        <v>2.52</v>
      </c>
      <c r="I34" s="11">
        <f>[30]Janeiro!$H$12</f>
        <v>0.36000000000000004</v>
      </c>
      <c r="J34" s="11">
        <f>[30]Janeiro!$H$13</f>
        <v>12.24</v>
      </c>
      <c r="K34" s="11">
        <f>[30]Janeiro!$H$14</f>
        <v>1.8</v>
      </c>
      <c r="L34" s="11">
        <f>[30]Janeiro!$H$15</f>
        <v>0.36000000000000004</v>
      </c>
      <c r="M34" s="11">
        <f>[30]Janeiro!$H$16</f>
        <v>6.48</v>
      </c>
      <c r="N34" s="11">
        <f>[30]Janeiro!$H$17</f>
        <v>2.52</v>
      </c>
      <c r="O34" s="11">
        <f>[30]Janeiro!$H$18</f>
        <v>6.84</v>
      </c>
      <c r="P34" s="11">
        <f>[30]Janeiro!$H$19</f>
        <v>1.08</v>
      </c>
      <c r="Q34" s="11">
        <f>[30]Janeiro!$H$20</f>
        <v>1.4400000000000002</v>
      </c>
      <c r="R34" s="11">
        <f>[30]Janeiro!$H$21</f>
        <v>2.8800000000000003</v>
      </c>
      <c r="S34" s="11">
        <f>[30]Janeiro!$H$22</f>
        <v>0.72000000000000008</v>
      </c>
      <c r="T34" s="11">
        <f>[30]Janeiro!$H$23</f>
        <v>0.72000000000000008</v>
      </c>
      <c r="U34" s="11">
        <f>[30]Janeiro!$H$24</f>
        <v>0.72000000000000008</v>
      </c>
      <c r="V34" s="11">
        <f>[30]Janeiro!$H$25</f>
        <v>6.84</v>
      </c>
      <c r="W34" s="11">
        <f>[30]Janeiro!$H$26</f>
        <v>0.72000000000000008</v>
      </c>
      <c r="X34" s="11">
        <f>[30]Janeiro!$H$27</f>
        <v>0.72000000000000008</v>
      </c>
      <c r="Y34" s="11">
        <f>[30]Janeiro!$H$28</f>
        <v>1.08</v>
      </c>
      <c r="Z34" s="11">
        <f>[30]Janeiro!$H$29</f>
        <v>0</v>
      </c>
      <c r="AA34" s="11">
        <f>[30]Janeiro!$H$30</f>
        <v>0.36000000000000004</v>
      </c>
      <c r="AB34" s="11">
        <f>[30]Janeiro!$H$31</f>
        <v>0.36000000000000004</v>
      </c>
      <c r="AC34" s="11">
        <f>[30]Janeiro!$H$32</f>
        <v>0.36000000000000004</v>
      </c>
      <c r="AD34" s="11">
        <f>[30]Janeiro!$H$33</f>
        <v>3.9600000000000004</v>
      </c>
      <c r="AE34" s="11">
        <f>[30]Janeiro!$H$34</f>
        <v>3.9600000000000004</v>
      </c>
      <c r="AF34" s="11">
        <f>[30]Janeiro!$H$35</f>
        <v>0</v>
      </c>
      <c r="AG34" s="15">
        <f>MAX(B34:AF34)</f>
        <v>12.24</v>
      </c>
      <c r="AH34" s="126">
        <f t="shared" si="22"/>
        <v>2.1832258064516128</v>
      </c>
      <c r="AK34" t="s">
        <v>46</v>
      </c>
      <c r="AL34" s="12" t="s">
        <v>46</v>
      </c>
    </row>
    <row r="35" spans="1:38" x14ac:dyDescent="0.2">
      <c r="A35" s="58" t="s">
        <v>172</v>
      </c>
      <c r="B35" s="11">
        <f>[31]Janeiro!$H$5</f>
        <v>8.2799999999999994</v>
      </c>
      <c r="C35" s="11">
        <f>[31]Janeiro!$H$6</f>
        <v>13.32</v>
      </c>
      <c r="D35" s="11">
        <f>[31]Janeiro!$H$7</f>
        <v>12.24</v>
      </c>
      <c r="E35" s="11">
        <f>[31]Janeiro!$H$8</f>
        <v>12.24</v>
      </c>
      <c r="F35" s="11">
        <f>[31]Janeiro!$H$9</f>
        <v>9.3600000000000012</v>
      </c>
      <c r="G35" s="11">
        <f>[31]Janeiro!$H$10</f>
        <v>15.48</v>
      </c>
      <c r="H35" s="11">
        <f>[31]Janeiro!$H$11</f>
        <v>21.6</v>
      </c>
      <c r="I35" s="11">
        <f>[31]Janeiro!$H$12</f>
        <v>17.64</v>
      </c>
      <c r="J35" s="11">
        <f>[31]Janeiro!$H$13</f>
        <v>15.840000000000002</v>
      </c>
      <c r="K35" s="11">
        <f>[31]Janeiro!$H$14</f>
        <v>12.24</v>
      </c>
      <c r="L35" s="11">
        <f>[31]Janeiro!$H$15</f>
        <v>8.64</v>
      </c>
      <c r="M35" s="11">
        <f>[31]Janeiro!$H$16</f>
        <v>9.7200000000000006</v>
      </c>
      <c r="N35" s="11">
        <f>[31]Janeiro!$H$17</f>
        <v>16.2</v>
      </c>
      <c r="O35" s="11">
        <f>[31]Janeiro!$H$18</f>
        <v>13.68</v>
      </c>
      <c r="P35" s="11">
        <f>[31]Janeiro!$H$19</f>
        <v>14.76</v>
      </c>
      <c r="Q35" s="11">
        <f>[31]Janeiro!$H$20</f>
        <v>10.8</v>
      </c>
      <c r="R35" s="11">
        <f>[31]Janeiro!$H$21</f>
        <v>7.5600000000000005</v>
      </c>
      <c r="S35" s="11">
        <f>[31]Janeiro!$H$22</f>
        <v>18</v>
      </c>
      <c r="T35" s="11">
        <f>[31]Janeiro!$H$23</f>
        <v>11.879999999999999</v>
      </c>
      <c r="U35" s="11">
        <f>[31]Janeiro!$H$24</f>
        <v>11.879999999999999</v>
      </c>
      <c r="V35" s="11">
        <f>[31]Janeiro!$H$25</f>
        <v>12.6</v>
      </c>
      <c r="W35" s="11">
        <f>[31]Janeiro!$H$26</f>
        <v>13.68</v>
      </c>
      <c r="X35" s="11">
        <f>[31]Janeiro!$H$27</f>
        <v>12.6</v>
      </c>
      <c r="Y35" s="11">
        <f>[31]Janeiro!$H$28</f>
        <v>11.520000000000001</v>
      </c>
      <c r="Z35" s="11">
        <f>[31]Janeiro!$H$29</f>
        <v>9.7200000000000006</v>
      </c>
      <c r="AA35" s="11">
        <f>[31]Janeiro!$H$30</f>
        <v>11.16</v>
      </c>
      <c r="AB35" s="11">
        <f>[31]Janeiro!$H$31</f>
        <v>15.120000000000001</v>
      </c>
      <c r="AC35" s="11">
        <f>[31]Janeiro!$H$32</f>
        <v>16.559999999999999</v>
      </c>
      <c r="AD35" s="11">
        <f>[31]Janeiro!$H$33</f>
        <v>20.88</v>
      </c>
      <c r="AE35" s="11">
        <f>[31]Janeiro!$H$34</f>
        <v>27.720000000000002</v>
      </c>
      <c r="AF35" s="11">
        <f>[31]Janeiro!$H$35</f>
        <v>6.12</v>
      </c>
      <c r="AG35" s="15">
        <f>MAX(B35:AF35)</f>
        <v>27.720000000000002</v>
      </c>
      <c r="AH35" s="126">
        <f t="shared" ref="AH35" si="23">AVERAGE(B35:AF35)</f>
        <v>13.517419354838713</v>
      </c>
      <c r="AK35" t="s">
        <v>46</v>
      </c>
    </row>
    <row r="36" spans="1:38" x14ac:dyDescent="0.2">
      <c r="A36" s="58" t="s">
        <v>143</v>
      </c>
      <c r="B36" s="11" t="str">
        <f>[32]Janeiro!$H$5</f>
        <v>*</v>
      </c>
      <c r="C36" s="11" t="str">
        <f>[32]Janeiro!$H$6</f>
        <v>*</v>
      </c>
      <c r="D36" s="11" t="str">
        <f>[32]Janeiro!$H$7</f>
        <v>*</v>
      </c>
      <c r="E36" s="11" t="str">
        <f>[32]Janeiro!$H$8</f>
        <v>*</v>
      </c>
      <c r="F36" s="11" t="str">
        <f>[32]Janeiro!$H$9</f>
        <v>*</v>
      </c>
      <c r="G36" s="11" t="str">
        <f>[32]Janeiro!$H$10</f>
        <v>*</v>
      </c>
      <c r="H36" s="11" t="str">
        <f>[32]Janeiro!$H$11</f>
        <v>*</v>
      </c>
      <c r="I36" s="11" t="str">
        <f>[32]Janeiro!$H$12</f>
        <v>*</v>
      </c>
      <c r="J36" s="11" t="str">
        <f>[32]Janeiro!$H$13</f>
        <v>*</v>
      </c>
      <c r="K36" s="11" t="str">
        <f>[32]Janeiro!$H$14</f>
        <v>*</v>
      </c>
      <c r="L36" s="11" t="str">
        <f>[32]Janeiro!$H$15</f>
        <v>*</v>
      </c>
      <c r="M36" s="11" t="str">
        <f>[32]Janeiro!$H$16</f>
        <v>*</v>
      </c>
      <c r="N36" s="11" t="str">
        <f>[32]Janeiro!$H$17</f>
        <v>*</v>
      </c>
      <c r="O36" s="11" t="str">
        <f>[32]Janeiro!$H$18</f>
        <v>*</v>
      </c>
      <c r="P36" s="11" t="str">
        <f>[32]Janeiro!$H$19</f>
        <v>*</v>
      </c>
      <c r="Q36" s="11" t="str">
        <f>[32]Janeiro!$H$20</f>
        <v>*</v>
      </c>
      <c r="R36" s="11" t="str">
        <f>[32]Janeiro!$H$21</f>
        <v>*</v>
      </c>
      <c r="S36" s="11" t="str">
        <f>[32]Janeiro!$H$22</f>
        <v>*</v>
      </c>
      <c r="T36" s="11" t="str">
        <f>[32]Janeiro!$H$23</f>
        <v>*</v>
      </c>
      <c r="U36" s="11" t="str">
        <f>[32]Janeiro!$H$24</f>
        <v>*</v>
      </c>
      <c r="V36" s="11" t="str">
        <f>[32]Janeiro!$H$25</f>
        <v>*</v>
      </c>
      <c r="W36" s="11" t="str">
        <f>[32]Janeiro!$H$26</f>
        <v>*</v>
      </c>
      <c r="X36" s="11" t="str">
        <f>[32]Janeiro!$H$27</f>
        <v>*</v>
      </c>
      <c r="Y36" s="11" t="str">
        <f>[32]Janeiro!$H$28</f>
        <v>*</v>
      </c>
      <c r="Z36" s="11" t="str">
        <f>[32]Janeiro!$H$29</f>
        <v>*</v>
      </c>
      <c r="AA36" s="11" t="str">
        <f>[32]Janeiro!$H$30</f>
        <v>*</v>
      </c>
      <c r="AB36" s="11" t="str">
        <f>[32]Janeiro!$H$31</f>
        <v>*</v>
      </c>
      <c r="AC36" s="11" t="str">
        <f>[32]Janeiro!$H$32</f>
        <v>*</v>
      </c>
      <c r="AD36" s="11" t="str">
        <f>[32]Janeiro!$H$33</f>
        <v>*</v>
      </c>
      <c r="AE36" s="11" t="str">
        <f>[32]Janeiro!$H$34</f>
        <v>*</v>
      </c>
      <c r="AF36" s="11" t="str">
        <f>[32]Janeiro!$H$35</f>
        <v>*</v>
      </c>
      <c r="AG36" s="93" t="s">
        <v>225</v>
      </c>
      <c r="AH36" s="116" t="s">
        <v>225</v>
      </c>
      <c r="AK36" t="s">
        <v>46</v>
      </c>
    </row>
    <row r="37" spans="1:38" x14ac:dyDescent="0.2">
      <c r="A37" s="58" t="s">
        <v>14</v>
      </c>
      <c r="B37" s="11">
        <f>[33]Janeiro!$H$5</f>
        <v>9.3600000000000012</v>
      </c>
      <c r="C37" s="11">
        <f>[33]Janeiro!$H$6</f>
        <v>23.040000000000003</v>
      </c>
      <c r="D37" s="11">
        <f>[33]Janeiro!$H$7</f>
        <v>15.840000000000002</v>
      </c>
      <c r="E37" s="11">
        <f>[33]Janeiro!$H$8</f>
        <v>15.48</v>
      </c>
      <c r="F37" s="11">
        <f>[33]Janeiro!$H$9</f>
        <v>14.76</v>
      </c>
      <c r="G37" s="11">
        <f>[33]Janeiro!$H$10</f>
        <v>10.44</v>
      </c>
      <c r="H37" s="11">
        <f>[33]Janeiro!$H$11</f>
        <v>7.5600000000000005</v>
      </c>
      <c r="I37" s="11">
        <f>[33]Janeiro!$H$12</f>
        <v>10.08</v>
      </c>
      <c r="J37" s="11">
        <f>[33]Janeiro!$H$13</f>
        <v>10.08</v>
      </c>
      <c r="K37" s="11">
        <f>[33]Janeiro!$H$14</f>
        <v>9.3600000000000012</v>
      </c>
      <c r="L37" s="11">
        <f>[33]Janeiro!$H$15</f>
        <v>15.48</v>
      </c>
      <c r="M37" s="11">
        <f>[33]Janeiro!$H$16</f>
        <v>21.6</v>
      </c>
      <c r="N37" s="11">
        <f>[33]Janeiro!$H$17</f>
        <v>18.36</v>
      </c>
      <c r="O37" s="11">
        <f>[33]Janeiro!$H$18</f>
        <v>10.08</v>
      </c>
      <c r="P37" s="11">
        <f>[33]Janeiro!$H$19</f>
        <v>7.9200000000000008</v>
      </c>
      <c r="Q37" s="11">
        <f>[33]Janeiro!$H$20</f>
        <v>19.079999999999998</v>
      </c>
      <c r="R37" s="11">
        <f>[33]Janeiro!$H$21</f>
        <v>24.840000000000003</v>
      </c>
      <c r="S37" s="11">
        <f>[33]Janeiro!$H$22</f>
        <v>9.7200000000000006</v>
      </c>
      <c r="T37" s="11">
        <f>[33]Janeiro!$H$23</f>
        <v>15.48</v>
      </c>
      <c r="U37" s="11">
        <f>[33]Janeiro!$H$24</f>
        <v>23.759999999999998</v>
      </c>
      <c r="V37" s="11">
        <f>[33]Janeiro!$H$25</f>
        <v>12.24</v>
      </c>
      <c r="W37" s="11">
        <f>[33]Janeiro!$H$26</f>
        <v>9</v>
      </c>
      <c r="X37" s="11">
        <f>[33]Janeiro!$H$27</f>
        <v>19.8</v>
      </c>
      <c r="Y37" s="11">
        <f>[33]Janeiro!$H$28</f>
        <v>15.840000000000002</v>
      </c>
      <c r="Z37" s="11">
        <f>[33]Janeiro!$H$29</f>
        <v>12.96</v>
      </c>
      <c r="AA37" s="11">
        <f>[33]Janeiro!$H$30</f>
        <v>9</v>
      </c>
      <c r="AB37" s="11">
        <f>[33]Janeiro!$H$31</f>
        <v>7.9200000000000008</v>
      </c>
      <c r="AC37" s="11">
        <f>[33]Janeiro!$H$32</f>
        <v>13.68</v>
      </c>
      <c r="AD37" s="11">
        <f>[33]Janeiro!$H$33</f>
        <v>15.48</v>
      </c>
      <c r="AE37" s="11">
        <f>[33]Janeiro!$H$34</f>
        <v>17.64</v>
      </c>
      <c r="AF37" s="11">
        <f>[33]Janeiro!$H$35</f>
        <v>23.759999999999998</v>
      </c>
      <c r="AG37" s="15">
        <f>MAX(B37:AF37)</f>
        <v>24.840000000000003</v>
      </c>
      <c r="AH37" s="126">
        <f t="shared" ref="AH37" si="24">AVERAGE(B37:AF37)</f>
        <v>14.504516129032258</v>
      </c>
      <c r="AK37" t="s">
        <v>46</v>
      </c>
    </row>
    <row r="38" spans="1:38" x14ac:dyDescent="0.2">
      <c r="A38" s="58" t="s">
        <v>173</v>
      </c>
      <c r="B38" s="11">
        <f>[34]Janeiro!$H$5</f>
        <v>3.24</v>
      </c>
      <c r="C38" s="11">
        <f>[34]Janeiro!$H$6</f>
        <v>7.9200000000000008</v>
      </c>
      <c r="D38" s="11">
        <f>[34]Janeiro!$H$7</f>
        <v>7.5600000000000005</v>
      </c>
      <c r="E38" s="11">
        <f>[34]Janeiro!$H$8</f>
        <v>5.4</v>
      </c>
      <c r="F38" s="11">
        <f>[34]Janeiro!$H$9</f>
        <v>16.2</v>
      </c>
      <c r="G38" s="11">
        <f>[34]Janeiro!$H$10</f>
        <v>18.720000000000002</v>
      </c>
      <c r="H38" s="11">
        <f>[34]Janeiro!$H$11</f>
        <v>14.4</v>
      </c>
      <c r="I38" s="11">
        <f>[34]Janeiro!$H$12</f>
        <v>19.8</v>
      </c>
      <c r="J38" s="11">
        <f>[34]Janeiro!$H$13</f>
        <v>9.7200000000000006</v>
      </c>
      <c r="K38" s="11">
        <f>[34]Janeiro!$H$14</f>
        <v>5.04</v>
      </c>
      <c r="L38" s="11">
        <f>[34]Janeiro!$H$15</f>
        <v>11.16</v>
      </c>
      <c r="M38" s="11">
        <f>[34]Janeiro!$H$16</f>
        <v>11.879999999999999</v>
      </c>
      <c r="N38" s="11">
        <f>[34]Janeiro!$H$17</f>
        <v>12.6</v>
      </c>
      <c r="O38" s="11">
        <f>[34]Janeiro!$H$18</f>
        <v>4.6800000000000006</v>
      </c>
      <c r="P38" s="11">
        <f>[34]Janeiro!$H$19</f>
        <v>3.24</v>
      </c>
      <c r="Q38" s="11">
        <f>[34]Janeiro!$H$20</f>
        <v>10.44</v>
      </c>
      <c r="R38" s="11">
        <f>[34]Janeiro!$H$21</f>
        <v>24.48</v>
      </c>
      <c r="S38" s="11">
        <f>[34]Janeiro!$H$22</f>
        <v>5.04</v>
      </c>
      <c r="T38" s="11">
        <f>[34]Janeiro!$H$23</f>
        <v>10.44</v>
      </c>
      <c r="U38" s="11">
        <f>[34]Janeiro!$H$24</f>
        <v>7.9200000000000008</v>
      </c>
      <c r="V38" s="11">
        <f>[34]Janeiro!$H$25</f>
        <v>11.16</v>
      </c>
      <c r="W38" s="11">
        <f>[34]Janeiro!$H$26</f>
        <v>10.44</v>
      </c>
      <c r="X38" s="11">
        <f>[34]Janeiro!$H$27</f>
        <v>12.96</v>
      </c>
      <c r="Y38" s="11">
        <f>[34]Janeiro!$H$28</f>
        <v>14.04</v>
      </c>
      <c r="Z38" s="11">
        <f>[34]Janeiro!$H$29</f>
        <v>6.84</v>
      </c>
      <c r="AA38" s="11">
        <f>[34]Janeiro!$H$30</f>
        <v>4.6800000000000006</v>
      </c>
      <c r="AB38" s="11">
        <f>[34]Janeiro!$H$31</f>
        <v>3.6</v>
      </c>
      <c r="AC38" s="11">
        <f>[34]Janeiro!$H$32</f>
        <v>8.64</v>
      </c>
      <c r="AD38" s="11">
        <f>[34]Janeiro!$H$33</f>
        <v>16.2</v>
      </c>
      <c r="AE38" s="11">
        <f>[34]Janeiro!$H$34</f>
        <v>10.08</v>
      </c>
      <c r="AF38" s="11">
        <f>[34]Janeiro!$H$35</f>
        <v>9</v>
      </c>
      <c r="AG38" s="15">
        <f>MAX(B38:AF38)</f>
        <v>24.48</v>
      </c>
      <c r="AH38" s="126">
        <f t="shared" ref="AH38" si="25">AVERAGE(B38:AF38)</f>
        <v>10.242580645161288</v>
      </c>
    </row>
    <row r="39" spans="1:38" x14ac:dyDescent="0.2">
      <c r="A39" s="58" t="s">
        <v>15</v>
      </c>
      <c r="B39" s="11" t="str">
        <f>[35]Janeiro!$H$5</f>
        <v>*</v>
      </c>
      <c r="C39" s="11" t="str">
        <f>[35]Janeiro!$H$6</f>
        <v>*</v>
      </c>
      <c r="D39" s="11" t="str">
        <f>[35]Janeiro!$H$7</f>
        <v>*</v>
      </c>
      <c r="E39" s="11" t="str">
        <f>[35]Janeiro!$H$8</f>
        <v>*</v>
      </c>
      <c r="F39" s="11" t="str">
        <f>[35]Janeiro!$H$9</f>
        <v>*</v>
      </c>
      <c r="G39" s="11" t="str">
        <f>[35]Janeiro!$H$10</f>
        <v>*</v>
      </c>
      <c r="H39" s="11" t="str">
        <f>[35]Janeiro!$H$11</f>
        <v>*</v>
      </c>
      <c r="I39" s="11" t="str">
        <f>[35]Janeiro!$H$12</f>
        <v>*</v>
      </c>
      <c r="J39" s="11" t="str">
        <f>[35]Janeiro!$H$13</f>
        <v>*</v>
      </c>
      <c r="K39" s="11" t="str">
        <f>[35]Janeiro!$H$14</f>
        <v>*</v>
      </c>
      <c r="L39" s="11" t="str">
        <f>[35]Janeiro!$H$15</f>
        <v>*</v>
      </c>
      <c r="M39" s="11" t="str">
        <f>[35]Janeiro!$H$16</f>
        <v>*</v>
      </c>
      <c r="N39" s="11" t="str">
        <f>[35]Janeiro!$H$17</f>
        <v>*</v>
      </c>
      <c r="O39" s="11" t="str">
        <f>[35]Janeiro!$H$18</f>
        <v>*</v>
      </c>
      <c r="P39" s="11" t="str">
        <f>[35]Janeiro!$H$19</f>
        <v>*</v>
      </c>
      <c r="Q39" s="11" t="str">
        <f>[35]Janeiro!$H$20</f>
        <v>*</v>
      </c>
      <c r="R39" s="11" t="str">
        <f>[35]Janeiro!$H$21</f>
        <v>*</v>
      </c>
      <c r="S39" s="11" t="str">
        <f>[35]Janeiro!$H$22</f>
        <v>*</v>
      </c>
      <c r="T39" s="11" t="str">
        <f>[35]Janeiro!$H$23</f>
        <v>*</v>
      </c>
      <c r="U39" s="11" t="str">
        <f>[35]Janeiro!$H$24</f>
        <v>*</v>
      </c>
      <c r="V39" s="11" t="str">
        <f>[35]Janeiro!$H$25</f>
        <v>*</v>
      </c>
      <c r="W39" s="11" t="str">
        <f>[35]Janeiro!$H$26</f>
        <v>*</v>
      </c>
      <c r="X39" s="11" t="str">
        <f>[35]Janeiro!$H$27</f>
        <v>*</v>
      </c>
      <c r="Y39" s="11" t="str">
        <f>[35]Janeiro!$H$28</f>
        <v>*</v>
      </c>
      <c r="Z39" s="11" t="str">
        <f>[35]Janeiro!$H$29</f>
        <v>*</v>
      </c>
      <c r="AA39" s="11" t="str">
        <f>[35]Janeiro!$H$30</f>
        <v>*</v>
      </c>
      <c r="AB39" s="11" t="str">
        <f>[35]Janeiro!$H$31</f>
        <v>*</v>
      </c>
      <c r="AC39" s="11" t="str">
        <f>[35]Janeiro!$H$32</f>
        <v>*</v>
      </c>
      <c r="AD39" s="11" t="str">
        <f>[35]Janeiro!$H$33</f>
        <v>*</v>
      </c>
      <c r="AE39" s="11" t="str">
        <f>[35]Janeiro!$H$34</f>
        <v>*</v>
      </c>
      <c r="AF39" s="11" t="str">
        <f>[35]Janeiro!$H$35</f>
        <v>*</v>
      </c>
      <c r="AG39" s="15" t="s">
        <v>225</v>
      </c>
      <c r="AH39" s="126" t="s">
        <v>225</v>
      </c>
      <c r="AI39" s="12" t="s">
        <v>46</v>
      </c>
      <c r="AK39" t="s">
        <v>46</v>
      </c>
    </row>
    <row r="40" spans="1:38" x14ac:dyDescent="0.2">
      <c r="A40" s="58" t="s">
        <v>16</v>
      </c>
      <c r="B40" s="11" t="str">
        <f>[36]Janeiro!$H$5</f>
        <v>*</v>
      </c>
      <c r="C40" s="11" t="str">
        <f>[36]Janeiro!$H$6</f>
        <v>*</v>
      </c>
      <c r="D40" s="11">
        <f>[36]Janeiro!$H$7</f>
        <v>7.9200000000000008</v>
      </c>
      <c r="E40" s="11">
        <f>[36]Janeiro!$H$8</f>
        <v>9</v>
      </c>
      <c r="F40" s="11">
        <f>[36]Janeiro!$H$9</f>
        <v>9.3600000000000012</v>
      </c>
      <c r="G40" s="11">
        <f>[36]Janeiro!$H$10</f>
        <v>13.32</v>
      </c>
      <c r="H40" s="11">
        <f>[36]Janeiro!$H$11</f>
        <v>17.28</v>
      </c>
      <c r="I40" s="11" t="str">
        <f>[36]Janeiro!$H$12</f>
        <v>*</v>
      </c>
      <c r="J40" s="11" t="str">
        <f>[36]Janeiro!$H$13</f>
        <v>*</v>
      </c>
      <c r="K40" s="11">
        <f>[36]Janeiro!$H$14</f>
        <v>12.24</v>
      </c>
      <c r="L40" s="11">
        <f>[36]Janeiro!$H$15</f>
        <v>11.879999999999999</v>
      </c>
      <c r="M40" s="11">
        <f>[36]Janeiro!$H$16</f>
        <v>7.2</v>
      </c>
      <c r="N40" s="11">
        <f>[36]Janeiro!$H$17</f>
        <v>11.16</v>
      </c>
      <c r="O40" s="11">
        <f>[36]Janeiro!$H$18</f>
        <v>13.32</v>
      </c>
      <c r="P40" s="11">
        <f>[36]Janeiro!$H$19</f>
        <v>12.24</v>
      </c>
      <c r="Q40" s="11">
        <f>[36]Janeiro!$H$20</f>
        <v>13.32</v>
      </c>
      <c r="R40" s="11">
        <f>[36]Janeiro!$H$21</f>
        <v>9</v>
      </c>
      <c r="S40" s="11">
        <f>[36]Janeiro!$H$22</f>
        <v>0</v>
      </c>
      <c r="T40" s="11" t="str">
        <f>[36]Janeiro!$H$23</f>
        <v>*</v>
      </c>
      <c r="U40" s="11" t="str">
        <f>[36]Janeiro!$H$24</f>
        <v>*</v>
      </c>
      <c r="V40" s="11" t="str">
        <f>[36]Janeiro!$H$25</f>
        <v>*</v>
      </c>
      <c r="W40" s="11">
        <f>[36]Janeiro!$H$26</f>
        <v>10.8</v>
      </c>
      <c r="X40" s="11">
        <f>[36]Janeiro!$H$27</f>
        <v>13.32</v>
      </c>
      <c r="Y40" s="11">
        <f>[36]Janeiro!$H$28</f>
        <v>15.120000000000001</v>
      </c>
      <c r="Z40" s="11">
        <f>[36]Janeiro!$H$29</f>
        <v>3.24</v>
      </c>
      <c r="AA40" s="11">
        <f>[36]Janeiro!$H$30</f>
        <v>3.24</v>
      </c>
      <c r="AB40" s="11">
        <f>[36]Janeiro!$H$31</f>
        <v>4.32</v>
      </c>
      <c r="AC40" s="11">
        <f>[36]Janeiro!$H$32</f>
        <v>6.48</v>
      </c>
      <c r="AD40" s="11">
        <f>[36]Janeiro!$H$33</f>
        <v>6.48</v>
      </c>
      <c r="AE40" s="11" t="str">
        <f>[36]Janeiro!$H$34</f>
        <v>*</v>
      </c>
      <c r="AF40" s="11" t="str">
        <f>[36]Janeiro!$H$35</f>
        <v>*</v>
      </c>
      <c r="AG40" s="15">
        <f t="shared" ref="AG40:AG41" si="26">MAX(B40:AF40)</f>
        <v>17.28</v>
      </c>
      <c r="AH40" s="126">
        <f t="shared" ref="AH40:AH41" si="27">AVERAGE(B40:AF40)</f>
        <v>9.5563636363636366</v>
      </c>
      <c r="AK40" t="s">
        <v>46</v>
      </c>
    </row>
    <row r="41" spans="1:38" x14ac:dyDescent="0.2">
      <c r="A41" s="58" t="s">
        <v>174</v>
      </c>
      <c r="B41" s="11">
        <f>[37]Janeiro!$H$5</f>
        <v>10.8</v>
      </c>
      <c r="C41" s="11">
        <f>[37]Janeiro!$H$6</f>
        <v>27.36</v>
      </c>
      <c r="D41" s="11">
        <f>[37]Janeiro!$H$7</f>
        <v>18.720000000000002</v>
      </c>
      <c r="E41" s="11">
        <f>[37]Janeiro!$H$8</f>
        <v>24.48</v>
      </c>
      <c r="F41" s="11">
        <f>[37]Janeiro!$H$9</f>
        <v>18.36</v>
      </c>
      <c r="G41" s="11">
        <f>[37]Janeiro!$H$10</f>
        <v>20.16</v>
      </c>
      <c r="H41" s="11">
        <f>[37]Janeiro!$H$11</f>
        <v>25.56</v>
      </c>
      <c r="I41" s="11">
        <f>[37]Janeiro!$H$12</f>
        <v>14.04</v>
      </c>
      <c r="J41" s="11">
        <f>[37]Janeiro!$H$13</f>
        <v>16.559999999999999</v>
      </c>
      <c r="K41" s="11">
        <f>[37]Janeiro!$H$14</f>
        <v>19.440000000000001</v>
      </c>
      <c r="L41" s="11">
        <f>[37]Janeiro!$H$15</f>
        <v>19.079999999999998</v>
      </c>
      <c r="M41" s="11">
        <f>[37]Janeiro!$H$16</f>
        <v>16.2</v>
      </c>
      <c r="N41" s="11">
        <f>[37]Janeiro!$H$17</f>
        <v>21.6</v>
      </c>
      <c r="O41" s="11">
        <f>[37]Janeiro!$H$18</f>
        <v>10.8</v>
      </c>
      <c r="P41" s="11">
        <f>[37]Janeiro!$H$19</f>
        <v>14.4</v>
      </c>
      <c r="Q41" s="11">
        <f>[37]Janeiro!$H$20</f>
        <v>26.28</v>
      </c>
      <c r="R41" s="11">
        <f>[37]Janeiro!$H$21</f>
        <v>16.2</v>
      </c>
      <c r="S41" s="11">
        <f>[37]Janeiro!$H$22</f>
        <v>13.32</v>
      </c>
      <c r="T41" s="11">
        <f>[37]Janeiro!$H$23</f>
        <v>10.8</v>
      </c>
      <c r="U41" s="11">
        <f>[37]Janeiro!$H$24</f>
        <v>15.840000000000002</v>
      </c>
      <c r="V41" s="11">
        <f>[37]Janeiro!$H$25</f>
        <v>11.879999999999999</v>
      </c>
      <c r="W41" s="11">
        <f>[37]Janeiro!$H$26</f>
        <v>14.04</v>
      </c>
      <c r="X41" s="11">
        <f>[37]Janeiro!$H$27</f>
        <v>18.720000000000002</v>
      </c>
      <c r="Y41" s="11">
        <f>[37]Janeiro!$H$28</f>
        <v>18.36</v>
      </c>
      <c r="Z41" s="11">
        <f>[37]Janeiro!$H$29</f>
        <v>13.32</v>
      </c>
      <c r="AA41" s="11">
        <f>[37]Janeiro!$H$30</f>
        <v>9.3600000000000012</v>
      </c>
      <c r="AB41" s="11">
        <f>[37]Janeiro!$H$31</f>
        <v>14.4</v>
      </c>
      <c r="AC41" s="11">
        <f>[37]Janeiro!$H$32</f>
        <v>18.720000000000002</v>
      </c>
      <c r="AD41" s="11">
        <f>[37]Janeiro!$H$33</f>
        <v>23.040000000000003</v>
      </c>
      <c r="AE41" s="11">
        <f>[37]Janeiro!$H$34</f>
        <v>23.400000000000002</v>
      </c>
      <c r="AF41" s="11">
        <f>[37]Janeiro!$H$35</f>
        <v>12.6</v>
      </c>
      <c r="AG41" s="15">
        <f t="shared" si="26"/>
        <v>27.36</v>
      </c>
      <c r="AH41" s="126">
        <f t="shared" si="27"/>
        <v>17.34967741935484</v>
      </c>
      <c r="AK41" t="s">
        <v>46</v>
      </c>
      <c r="AL41" s="12" t="s">
        <v>46</v>
      </c>
    </row>
    <row r="42" spans="1:38" x14ac:dyDescent="0.2">
      <c r="A42" s="58" t="s">
        <v>17</v>
      </c>
      <c r="B42" s="11">
        <f>[38]Janeiro!$H$5</f>
        <v>16.920000000000002</v>
      </c>
      <c r="C42" s="11">
        <f>[38]Janeiro!$H$6</f>
        <v>19.440000000000001</v>
      </c>
      <c r="D42" s="11">
        <f>[38]Janeiro!$H$7</f>
        <v>19.8</v>
      </c>
      <c r="E42" s="11">
        <f>[38]Janeiro!$H$8</f>
        <v>10.8</v>
      </c>
      <c r="F42" s="11">
        <f>[38]Janeiro!$H$9</f>
        <v>12.24</v>
      </c>
      <c r="G42" s="11">
        <f>[38]Janeiro!$H$10</f>
        <v>21.240000000000002</v>
      </c>
      <c r="H42" s="11">
        <f>[38]Janeiro!$H$11</f>
        <v>14.4</v>
      </c>
      <c r="I42" s="11">
        <f>[38]Janeiro!$H$12</f>
        <v>21.6</v>
      </c>
      <c r="J42" s="11">
        <f>[38]Janeiro!$H$13</f>
        <v>21.6</v>
      </c>
      <c r="K42" s="11">
        <f>[38]Janeiro!$H$14</f>
        <v>16.920000000000002</v>
      </c>
      <c r="L42" s="11">
        <f>[38]Janeiro!$H$15</f>
        <v>18</v>
      </c>
      <c r="M42" s="11">
        <f>[38]Janeiro!$H$16</f>
        <v>14.04</v>
      </c>
      <c r="N42" s="11">
        <f>[38]Janeiro!$H$17</f>
        <v>19.440000000000001</v>
      </c>
      <c r="O42" s="11">
        <f>[38]Janeiro!$H$18</f>
        <v>10.08</v>
      </c>
      <c r="P42" s="11">
        <f>[38]Janeiro!$H$19</f>
        <v>14.76</v>
      </c>
      <c r="Q42" s="11">
        <f>[38]Janeiro!$H$20</f>
        <v>14.04</v>
      </c>
      <c r="R42" s="11">
        <f>[38]Janeiro!$H$21</f>
        <v>8.64</v>
      </c>
      <c r="S42" s="11">
        <f>[38]Janeiro!$H$22</f>
        <v>11.520000000000001</v>
      </c>
      <c r="T42" s="11">
        <f>[38]Janeiro!$H$23</f>
        <v>9.7200000000000006</v>
      </c>
      <c r="U42" s="11">
        <f>[38]Janeiro!$H$24</f>
        <v>9.3600000000000012</v>
      </c>
      <c r="V42" s="11">
        <f>[38]Janeiro!$H$25</f>
        <v>11.16</v>
      </c>
      <c r="W42" s="11">
        <f>[38]Janeiro!$H$26</f>
        <v>16.559999999999999</v>
      </c>
      <c r="X42" s="11">
        <f>[38]Janeiro!$H$27</f>
        <v>15.120000000000001</v>
      </c>
      <c r="Y42" s="11">
        <f>[38]Janeiro!$H$28</f>
        <v>10.08</v>
      </c>
      <c r="Z42" s="11">
        <f>[38]Janeiro!$H$29</f>
        <v>11.879999999999999</v>
      </c>
      <c r="AA42" s="11">
        <f>[38]Janeiro!$H$30</f>
        <v>11.879999999999999</v>
      </c>
      <c r="AB42" s="11">
        <f>[38]Janeiro!$H$31</f>
        <v>20.16</v>
      </c>
      <c r="AC42" s="11">
        <f>[38]Janeiro!$H$32</f>
        <v>15.840000000000002</v>
      </c>
      <c r="AD42" s="11">
        <f>[38]Janeiro!$H$33</f>
        <v>23.400000000000002</v>
      </c>
      <c r="AE42" s="11">
        <f>[38]Janeiro!$H$34</f>
        <v>25.92</v>
      </c>
      <c r="AF42" s="11">
        <f>[38]Janeiro!$H$35</f>
        <v>10.8</v>
      </c>
      <c r="AG42" s="15">
        <f t="shared" ref="AG42" si="28">MAX(B42:AF42)</f>
        <v>25.92</v>
      </c>
      <c r="AH42" s="126">
        <f t="shared" ref="AH42:AH43" si="29">AVERAGE(B42:AF42)</f>
        <v>15.398709677419355</v>
      </c>
      <c r="AK42" t="s">
        <v>46</v>
      </c>
      <c r="AL42" s="12" t="s">
        <v>46</v>
      </c>
    </row>
    <row r="43" spans="1:38" x14ac:dyDescent="0.2">
      <c r="A43" s="58" t="s">
        <v>156</v>
      </c>
      <c r="B43" s="11">
        <f>[39]Janeiro!$H$5</f>
        <v>14.76</v>
      </c>
      <c r="C43" s="11">
        <f>[39]Janeiro!$H$6</f>
        <v>21.240000000000002</v>
      </c>
      <c r="D43" s="11">
        <f>[39]Janeiro!$H$7</f>
        <v>18.720000000000002</v>
      </c>
      <c r="E43" s="11">
        <f>[39]Janeiro!$H$8</f>
        <v>36.72</v>
      </c>
      <c r="F43" s="11">
        <f>[39]Janeiro!$H$9</f>
        <v>19.079999999999998</v>
      </c>
      <c r="G43" s="11">
        <f>[39]Janeiro!$H$10</f>
        <v>16.2</v>
      </c>
      <c r="H43" s="11">
        <f>[39]Janeiro!$H$11</f>
        <v>21.96</v>
      </c>
      <c r="I43" s="11">
        <f>[39]Janeiro!$H$12</f>
        <v>16.559999999999999</v>
      </c>
      <c r="J43" s="11">
        <f>[39]Janeiro!$H$13</f>
        <v>18.36</v>
      </c>
      <c r="K43" s="11">
        <f>[39]Janeiro!$H$14</f>
        <v>15.120000000000001</v>
      </c>
      <c r="L43" s="11">
        <f>[39]Janeiro!$H$15</f>
        <v>22.68</v>
      </c>
      <c r="M43" s="11">
        <f>[39]Janeiro!$H$16</f>
        <v>21.96</v>
      </c>
      <c r="N43" s="11">
        <f>[39]Janeiro!$H$17</f>
        <v>16.920000000000002</v>
      </c>
      <c r="O43" s="11">
        <f>[39]Janeiro!$H$18</f>
        <v>14.4</v>
      </c>
      <c r="P43" s="11">
        <f>[39]Janeiro!$H$19</f>
        <v>16.920000000000002</v>
      </c>
      <c r="Q43" s="11">
        <f>[39]Janeiro!$H$20</f>
        <v>17.28</v>
      </c>
      <c r="R43" s="11">
        <f>[39]Janeiro!$H$21</f>
        <v>22.68</v>
      </c>
      <c r="S43" s="11">
        <f>[39]Janeiro!$H$22</f>
        <v>23.040000000000003</v>
      </c>
      <c r="T43" s="11">
        <f>[39]Janeiro!$H$23</f>
        <v>21.240000000000002</v>
      </c>
      <c r="U43" s="11">
        <f>[39]Janeiro!$H$24</f>
        <v>18.720000000000002</v>
      </c>
      <c r="V43" s="11">
        <f>[39]Janeiro!$H$25</f>
        <v>22.68</v>
      </c>
      <c r="W43" s="11">
        <f>[39]Janeiro!$H$26</f>
        <v>19.440000000000001</v>
      </c>
      <c r="X43" s="11">
        <f>[39]Janeiro!$H$27</f>
        <v>18.36</v>
      </c>
      <c r="Y43" s="11">
        <f>[39]Janeiro!$H$28</f>
        <v>16.559999999999999</v>
      </c>
      <c r="Z43" s="11">
        <f>[39]Janeiro!$H$29</f>
        <v>16.2</v>
      </c>
      <c r="AA43" s="11">
        <f>[39]Janeiro!$H$30</f>
        <v>11.879999999999999</v>
      </c>
      <c r="AB43" s="11">
        <f>[39]Janeiro!$H$31</f>
        <v>9.7200000000000006</v>
      </c>
      <c r="AC43" s="11">
        <f>[39]Janeiro!$H$32</f>
        <v>14.4</v>
      </c>
      <c r="AD43" s="11">
        <f>[39]Janeiro!$H$33</f>
        <v>20.16</v>
      </c>
      <c r="AE43" s="11">
        <f>[39]Janeiro!$H$34</f>
        <v>25.2</v>
      </c>
      <c r="AF43" s="11">
        <f>[39]Janeiro!$H$35</f>
        <v>16.2</v>
      </c>
      <c r="AG43" s="93">
        <f>MAX(B43:AF43)</f>
        <v>36.72</v>
      </c>
      <c r="AH43" s="116">
        <f t="shared" si="29"/>
        <v>18.882580645161294</v>
      </c>
      <c r="AK43" s="12" t="s">
        <v>46</v>
      </c>
      <c r="AL43" s="12" t="s">
        <v>46</v>
      </c>
    </row>
    <row r="44" spans="1:38" x14ac:dyDescent="0.2">
      <c r="A44" s="58" t="s">
        <v>18</v>
      </c>
      <c r="B44" s="11">
        <f>[40]Janeiro!$H$5</f>
        <v>11.16</v>
      </c>
      <c r="C44" s="11">
        <f>[40]Janeiro!$H$6</f>
        <v>18.720000000000002</v>
      </c>
      <c r="D44" s="11">
        <f>[40]Janeiro!$H$7</f>
        <v>17.28</v>
      </c>
      <c r="E44" s="11">
        <f>[40]Janeiro!$H$8</f>
        <v>15.120000000000001</v>
      </c>
      <c r="F44" s="11">
        <f>[40]Janeiro!$H$9</f>
        <v>22.68</v>
      </c>
      <c r="G44" s="11">
        <f>[40]Janeiro!$H$10</f>
        <v>23.040000000000003</v>
      </c>
      <c r="H44" s="11">
        <f>[40]Janeiro!$H$11</f>
        <v>24.48</v>
      </c>
      <c r="I44" s="11">
        <f>[40]Janeiro!$H$12</f>
        <v>21.6</v>
      </c>
      <c r="J44" s="11">
        <f>[40]Janeiro!$H$13</f>
        <v>15.840000000000002</v>
      </c>
      <c r="K44" s="11">
        <f>[40]Janeiro!$H$14</f>
        <v>17.64</v>
      </c>
      <c r="L44" s="11">
        <f>[40]Janeiro!$H$15</f>
        <v>15.120000000000001</v>
      </c>
      <c r="M44" s="11">
        <f>[40]Janeiro!$H$16</f>
        <v>9.3600000000000012</v>
      </c>
      <c r="N44" s="11">
        <f>[40]Janeiro!$H$17</f>
        <v>15.120000000000001</v>
      </c>
      <c r="O44" s="11">
        <f>[40]Janeiro!$H$18</f>
        <v>14.04</v>
      </c>
      <c r="P44" s="11">
        <f>[40]Janeiro!$H$19</f>
        <v>12.24</v>
      </c>
      <c r="Q44" s="11">
        <f>[40]Janeiro!$H$20</f>
        <v>24.12</v>
      </c>
      <c r="R44" s="11">
        <f>[40]Janeiro!$H$21</f>
        <v>13.68</v>
      </c>
      <c r="S44" s="11">
        <f>[40]Janeiro!$H$22</f>
        <v>7.9200000000000008</v>
      </c>
      <c r="T44" s="11" t="str">
        <f>[40]Janeiro!$H$23</f>
        <v>*</v>
      </c>
      <c r="U44" s="11">
        <f>[40]Janeiro!$H$24</f>
        <v>13.32</v>
      </c>
      <c r="V44" s="11">
        <f>[40]Janeiro!$H$25</f>
        <v>8.64</v>
      </c>
      <c r="W44" s="11" t="str">
        <f>[40]Janeiro!$H$26</f>
        <v>*</v>
      </c>
      <c r="X44" s="11">
        <f>[40]Janeiro!$H$27</f>
        <v>22.32</v>
      </c>
      <c r="Y44" s="11">
        <f>[40]Janeiro!$H$28</f>
        <v>11.879999999999999</v>
      </c>
      <c r="Z44" s="11">
        <f>[40]Janeiro!$H$29</f>
        <v>5.7600000000000007</v>
      </c>
      <c r="AA44" s="11">
        <f>[40]Janeiro!$H$30</f>
        <v>10.08</v>
      </c>
      <c r="AB44" s="11">
        <f>[40]Janeiro!$H$31</f>
        <v>24.840000000000003</v>
      </c>
      <c r="AC44" s="11">
        <f>[40]Janeiro!$H$32</f>
        <v>15.48</v>
      </c>
      <c r="AD44" s="11">
        <f>[40]Janeiro!$H$33</f>
        <v>24.48</v>
      </c>
      <c r="AE44" s="11">
        <f>[40]Janeiro!$H$34</f>
        <v>21.240000000000002</v>
      </c>
      <c r="AF44" s="11">
        <f>[40]Janeiro!$H$35</f>
        <v>20.16</v>
      </c>
      <c r="AG44" s="15">
        <f t="shared" ref="AG44" si="30">MAX(B44:AF44)</f>
        <v>24.840000000000003</v>
      </c>
      <c r="AH44" s="126">
        <f t="shared" ref="AH44" si="31">AVERAGE(B44:AF44)</f>
        <v>16.460689655172416</v>
      </c>
      <c r="AJ44" t="s">
        <v>46</v>
      </c>
      <c r="AK44" t="s">
        <v>46</v>
      </c>
      <c r="AL44" s="12" t="s">
        <v>46</v>
      </c>
    </row>
    <row r="45" spans="1:38" x14ac:dyDescent="0.2">
      <c r="A45" s="58" t="s">
        <v>161</v>
      </c>
      <c r="B45" s="11" t="str">
        <f>[41]Janeiro!$H$5</f>
        <v>*</v>
      </c>
      <c r="C45" s="11" t="str">
        <f>[41]Janeiro!$H$6</f>
        <v>*</v>
      </c>
      <c r="D45" s="11" t="str">
        <f>[41]Janeiro!$H$7</f>
        <v>*</v>
      </c>
      <c r="E45" s="11" t="str">
        <f>[41]Janeiro!$H$8</f>
        <v>*</v>
      </c>
      <c r="F45" s="11" t="str">
        <f>[41]Janeiro!$H$9</f>
        <v>*</v>
      </c>
      <c r="G45" s="11" t="str">
        <f>[41]Janeiro!$H$10</f>
        <v>*</v>
      </c>
      <c r="H45" s="11" t="str">
        <f>[41]Janeiro!$H$11</f>
        <v>*</v>
      </c>
      <c r="I45" s="11" t="str">
        <f>[41]Janeiro!$H$12</f>
        <v>*</v>
      </c>
      <c r="J45" s="11" t="str">
        <f>[41]Janeiro!$H$13</f>
        <v>*</v>
      </c>
      <c r="K45" s="11" t="str">
        <f>[41]Janeiro!$H$14</f>
        <v>*</v>
      </c>
      <c r="L45" s="11" t="str">
        <f>[41]Janeiro!$H$15</f>
        <v>*</v>
      </c>
      <c r="M45" s="11" t="str">
        <f>[41]Janeiro!$H$16</f>
        <v>*</v>
      </c>
      <c r="N45" s="11" t="str">
        <f>[41]Janeiro!$H$17</f>
        <v>*</v>
      </c>
      <c r="O45" s="11" t="str">
        <f>[41]Janeiro!$H$18</f>
        <v>*</v>
      </c>
      <c r="P45" s="11" t="str">
        <f>[41]Janeiro!$H$19</f>
        <v>*</v>
      </c>
      <c r="Q45" s="11" t="str">
        <f>[41]Janeiro!$H$20</f>
        <v>*</v>
      </c>
      <c r="R45" s="11" t="str">
        <f>[41]Janeiro!$H$21</f>
        <v>*</v>
      </c>
      <c r="S45" s="11" t="str">
        <f>[41]Janeiro!$H$22</f>
        <v>*</v>
      </c>
      <c r="T45" s="11" t="str">
        <f>[41]Janeiro!$H$23</f>
        <v>*</v>
      </c>
      <c r="U45" s="11" t="str">
        <f>[41]Janeiro!$H$24</f>
        <v>*</v>
      </c>
      <c r="V45" s="11" t="str">
        <f>[41]Janeiro!$H$25</f>
        <v>*</v>
      </c>
      <c r="W45" s="11" t="str">
        <f>[41]Janeiro!$H$26</f>
        <v>*</v>
      </c>
      <c r="X45" s="11" t="str">
        <f>[41]Janeiro!$H$27</f>
        <v>*</v>
      </c>
      <c r="Y45" s="11" t="str">
        <f>[41]Janeiro!$H$28</f>
        <v>*</v>
      </c>
      <c r="Z45" s="11" t="str">
        <f>[41]Janeiro!$H$29</f>
        <v>*</v>
      </c>
      <c r="AA45" s="11" t="str">
        <f>[41]Janeiro!$H$30</f>
        <v>*</v>
      </c>
      <c r="AB45" s="11" t="str">
        <f>[41]Janeiro!$H$31</f>
        <v>*</v>
      </c>
      <c r="AC45" s="11" t="str">
        <f>[41]Janeiro!$H$32</f>
        <v>*</v>
      </c>
      <c r="AD45" s="11" t="str">
        <f>[41]Janeiro!$H$33</f>
        <v>*</v>
      </c>
      <c r="AE45" s="11" t="str">
        <f>[41]Janeiro!$H$34</f>
        <v>*</v>
      </c>
      <c r="AF45" s="11" t="str">
        <f>[41]Janeiro!$H$35</f>
        <v>*</v>
      </c>
      <c r="AG45" s="93" t="s">
        <v>225</v>
      </c>
      <c r="AH45" s="116" t="s">
        <v>225</v>
      </c>
    </row>
    <row r="46" spans="1:38" x14ac:dyDescent="0.2">
      <c r="A46" s="58" t="s">
        <v>19</v>
      </c>
      <c r="B46" s="11">
        <f>[42]Janeiro!$H$5</f>
        <v>15.48</v>
      </c>
      <c r="C46" s="11">
        <f>[42]Janeiro!$H$6</f>
        <v>7.5600000000000005</v>
      </c>
      <c r="D46" s="11">
        <f>[42]Janeiro!$H$7</f>
        <v>1.08</v>
      </c>
      <c r="E46" s="11">
        <f>[42]Janeiro!$H$8</f>
        <v>0</v>
      </c>
      <c r="F46" s="11">
        <f>[42]Janeiro!$H$9</f>
        <v>0</v>
      </c>
      <c r="G46" s="11">
        <f>[42]Janeiro!$H$10</f>
        <v>10.44</v>
      </c>
      <c r="H46" s="11">
        <f>[42]Janeiro!$H$11</f>
        <v>6.12</v>
      </c>
      <c r="I46" s="11">
        <f>[42]Janeiro!$H$12</f>
        <v>2.52</v>
      </c>
      <c r="J46" s="11">
        <f>[42]Janeiro!$H$13</f>
        <v>1.8</v>
      </c>
      <c r="K46" s="11">
        <f>[42]Janeiro!$H$14</f>
        <v>9.3600000000000012</v>
      </c>
      <c r="L46" s="11">
        <f>[42]Janeiro!$H$15</f>
        <v>6.12</v>
      </c>
      <c r="M46" s="11">
        <f>[42]Janeiro!$H$16</f>
        <v>1.4400000000000002</v>
      </c>
      <c r="N46" s="11">
        <f>[42]Janeiro!$H$17</f>
        <v>11.16</v>
      </c>
      <c r="O46" s="11">
        <f>[42]Janeiro!$H$18</f>
        <v>12.6</v>
      </c>
      <c r="P46" s="11">
        <f>[42]Janeiro!$H$19</f>
        <v>9</v>
      </c>
      <c r="Q46" s="11">
        <f>[42]Janeiro!$H$20</f>
        <v>16.920000000000002</v>
      </c>
      <c r="R46" s="11">
        <f>[42]Janeiro!$H$21</f>
        <v>0</v>
      </c>
      <c r="S46" s="11">
        <f>[42]Janeiro!$H$22</f>
        <v>11.520000000000001</v>
      </c>
      <c r="T46" s="11">
        <f>[42]Janeiro!$H$23</f>
        <v>5.4</v>
      </c>
      <c r="U46" s="11">
        <f>[42]Janeiro!$H$24</f>
        <v>3.24</v>
      </c>
      <c r="V46" s="11">
        <f>[42]Janeiro!$H$25</f>
        <v>10.44</v>
      </c>
      <c r="W46" s="11">
        <f>[42]Janeiro!$H$26</f>
        <v>2.52</v>
      </c>
      <c r="X46" s="11">
        <f>[42]Janeiro!$H$27</f>
        <v>2.16</v>
      </c>
      <c r="Y46" s="11">
        <f>[42]Janeiro!$H$28</f>
        <v>2.16</v>
      </c>
      <c r="Z46" s="11">
        <f>[42]Janeiro!$H$29</f>
        <v>1.08</v>
      </c>
      <c r="AA46" s="11">
        <f>[42]Janeiro!$H$30</f>
        <v>0.72000000000000008</v>
      </c>
      <c r="AB46" s="11">
        <f>[42]Janeiro!$H$31</f>
        <v>0</v>
      </c>
      <c r="AC46" s="11">
        <f>[42]Janeiro!$H$32</f>
        <v>0.72000000000000008</v>
      </c>
      <c r="AD46" s="11">
        <f>[42]Janeiro!$H$33</f>
        <v>13.32</v>
      </c>
      <c r="AE46" s="11">
        <f>[42]Janeiro!$H$34</f>
        <v>2.16</v>
      </c>
      <c r="AF46" s="11">
        <f>[42]Janeiro!$H$35</f>
        <v>0</v>
      </c>
      <c r="AG46" s="15">
        <f t="shared" ref="AG46:AG47" si="32">MAX(B46:AF46)</f>
        <v>16.920000000000002</v>
      </c>
      <c r="AH46" s="126">
        <f t="shared" ref="AH46" si="33">AVERAGE(B46:AF46)</f>
        <v>5.3883870967741929</v>
      </c>
      <c r="AI46" s="12" t="s">
        <v>46</v>
      </c>
    </row>
    <row r="47" spans="1:38" x14ac:dyDescent="0.2">
      <c r="A47" s="58" t="s">
        <v>30</v>
      </c>
      <c r="B47" s="11">
        <f>[43]Janeiro!$H$5</f>
        <v>7.9200000000000008</v>
      </c>
      <c r="C47" s="11">
        <f>[43]Janeiro!$H$6</f>
        <v>9.3600000000000012</v>
      </c>
      <c r="D47" s="11">
        <f>[43]Janeiro!$H$7</f>
        <v>6.84</v>
      </c>
      <c r="E47" s="11">
        <f>[43]Janeiro!$H$8</f>
        <v>8.64</v>
      </c>
      <c r="F47" s="11">
        <f>[43]Janeiro!$H$9</f>
        <v>11.520000000000001</v>
      </c>
      <c r="G47" s="11">
        <f>[43]Janeiro!$H$10</f>
        <v>17.64</v>
      </c>
      <c r="H47" s="11">
        <f>[43]Janeiro!$H$11</f>
        <v>12.6</v>
      </c>
      <c r="I47" s="11">
        <f>[43]Janeiro!$H$12</f>
        <v>13.32</v>
      </c>
      <c r="J47" s="11">
        <f>[43]Janeiro!$H$13</f>
        <v>15.840000000000002</v>
      </c>
      <c r="K47" s="11">
        <f>[43]Janeiro!$H$14</f>
        <v>12.96</v>
      </c>
      <c r="L47" s="11">
        <f>[43]Janeiro!$H$15</f>
        <v>12.24</v>
      </c>
      <c r="M47" s="11">
        <f>[43]Janeiro!$H$16</f>
        <v>18.36</v>
      </c>
      <c r="N47" s="11">
        <f>[43]Janeiro!$H$17</f>
        <v>21.240000000000002</v>
      </c>
      <c r="O47" s="11">
        <f>[43]Janeiro!$H$18</f>
        <v>9.7200000000000006</v>
      </c>
      <c r="P47" s="11">
        <f>[43]Janeiro!$H$19</f>
        <v>11.879999999999999</v>
      </c>
      <c r="Q47" s="11">
        <f>[43]Janeiro!$H$20</f>
        <v>8.2799999999999994</v>
      </c>
      <c r="R47" s="11">
        <f>[43]Janeiro!$H$21</f>
        <v>10.8</v>
      </c>
      <c r="S47" s="11">
        <f>[43]Janeiro!$H$22</f>
        <v>11.520000000000001</v>
      </c>
      <c r="T47" s="11">
        <f>[43]Janeiro!$H$23</f>
        <v>10.8</v>
      </c>
      <c r="U47" s="11">
        <f>[43]Janeiro!$H$24</f>
        <v>9.3600000000000012</v>
      </c>
      <c r="V47" s="11">
        <f>[43]Janeiro!$H$25</f>
        <v>10.8</v>
      </c>
      <c r="W47" s="11">
        <f>[43]Janeiro!$H$26</f>
        <v>18</v>
      </c>
      <c r="X47" s="11">
        <f>[43]Janeiro!$H$27</f>
        <v>15.840000000000002</v>
      </c>
      <c r="Y47" s="11">
        <f>[43]Janeiro!$H$28</f>
        <v>15.840000000000002</v>
      </c>
      <c r="Z47" s="11">
        <f>[43]Janeiro!$H$29</f>
        <v>7.2</v>
      </c>
      <c r="AA47" s="11">
        <f>[43]Janeiro!$H$30</f>
        <v>9.3600000000000012</v>
      </c>
      <c r="AB47" s="11">
        <f>[43]Janeiro!$H$31</f>
        <v>10.08</v>
      </c>
      <c r="AC47" s="11">
        <f>[43]Janeiro!$H$32</f>
        <v>12.24</v>
      </c>
      <c r="AD47" s="11">
        <f>[43]Janeiro!$H$33</f>
        <v>15.48</v>
      </c>
      <c r="AE47" s="11">
        <f>[43]Janeiro!$H$34</f>
        <v>16.920000000000002</v>
      </c>
      <c r="AF47" s="11">
        <f>[43]Janeiro!$H$35</f>
        <v>7.2</v>
      </c>
      <c r="AG47" s="15">
        <f t="shared" si="32"/>
        <v>21.240000000000002</v>
      </c>
      <c r="AH47" s="126">
        <f>AVERAGE(B47:AF47)</f>
        <v>12.251612903225809</v>
      </c>
    </row>
    <row r="48" spans="1:38" x14ac:dyDescent="0.2">
      <c r="A48" s="58" t="s">
        <v>43</v>
      </c>
      <c r="B48" s="11">
        <f>[44]Janeiro!$H$5</f>
        <v>12.6</v>
      </c>
      <c r="C48" s="11">
        <f>[44]Janeiro!$H$6</f>
        <v>19.8</v>
      </c>
      <c r="D48" s="11">
        <f>[44]Janeiro!$H$7</f>
        <v>15.120000000000001</v>
      </c>
      <c r="E48" s="11">
        <f>[44]Janeiro!$H$8</f>
        <v>16.920000000000002</v>
      </c>
      <c r="F48" s="11">
        <f>[44]Janeiro!$H$9</f>
        <v>20.88</v>
      </c>
      <c r="G48" s="11">
        <f>[44]Janeiro!$H$10</f>
        <v>23.400000000000002</v>
      </c>
      <c r="H48" s="11">
        <f>[44]Janeiro!$H$11</f>
        <v>22.68</v>
      </c>
      <c r="I48" s="11">
        <f>[44]Janeiro!$H$12</f>
        <v>22.68</v>
      </c>
      <c r="J48" s="11">
        <f>[44]Janeiro!$H$13</f>
        <v>16.559999999999999</v>
      </c>
      <c r="K48" s="11">
        <f>[44]Janeiro!$H$14</f>
        <v>16.559999999999999</v>
      </c>
      <c r="L48" s="11">
        <f>[44]Janeiro!$H$15</f>
        <v>14.4</v>
      </c>
      <c r="M48" s="11">
        <f>[44]Janeiro!$H$16</f>
        <v>15.840000000000002</v>
      </c>
      <c r="N48" s="11">
        <f>[44]Janeiro!$H$17</f>
        <v>20.88</v>
      </c>
      <c r="O48" s="11">
        <f>[44]Janeiro!$H$18</f>
        <v>16.559999999999999</v>
      </c>
      <c r="P48" s="11">
        <f>[44]Janeiro!$H$19</f>
        <v>14.4</v>
      </c>
      <c r="Q48" s="11">
        <f>[44]Janeiro!$H$20</f>
        <v>18.720000000000002</v>
      </c>
      <c r="R48" s="11">
        <f>[44]Janeiro!$H$21</f>
        <v>22.32</v>
      </c>
      <c r="S48" s="11">
        <f>[44]Janeiro!$H$22</f>
        <v>10.8</v>
      </c>
      <c r="T48" s="11">
        <f>[44]Janeiro!$H$23</f>
        <v>17.28</v>
      </c>
      <c r="U48" s="11">
        <f>[44]Janeiro!$H$24</f>
        <v>20.88</v>
      </c>
      <c r="V48" s="11">
        <f>[44]Janeiro!$H$25</f>
        <v>26.64</v>
      </c>
      <c r="W48" s="11">
        <f>[44]Janeiro!$H$26</f>
        <v>19.079999999999998</v>
      </c>
      <c r="X48" s="11">
        <f>[44]Janeiro!$H$27</f>
        <v>20.16</v>
      </c>
      <c r="Y48" s="11">
        <f>[44]Janeiro!$H$28</f>
        <v>15.840000000000002</v>
      </c>
      <c r="Z48" s="11">
        <f>[44]Janeiro!$H$29</f>
        <v>12.6</v>
      </c>
      <c r="AA48" s="11">
        <f>[44]Janeiro!$H$30</f>
        <v>13.68</v>
      </c>
      <c r="AB48" s="11">
        <f>[44]Janeiro!$H$31</f>
        <v>12.24</v>
      </c>
      <c r="AC48" s="11">
        <f>[44]Janeiro!$H$32</f>
        <v>22.32</v>
      </c>
      <c r="AD48" s="11">
        <f>[44]Janeiro!$H$33</f>
        <v>28.8</v>
      </c>
      <c r="AE48" s="11">
        <f>[44]Janeiro!$H$34</f>
        <v>19.8</v>
      </c>
      <c r="AF48" s="11">
        <f>[44]Janeiro!$H$35</f>
        <v>13.32</v>
      </c>
      <c r="AG48" s="15">
        <f>MAX(B48:AF48)</f>
        <v>28.8</v>
      </c>
      <c r="AH48" s="126">
        <f>AVERAGE(B48:AF48)</f>
        <v>18.185806451612908</v>
      </c>
      <c r="AI48" s="12" t="s">
        <v>46</v>
      </c>
    </row>
    <row r="49" spans="1:38" x14ac:dyDescent="0.2">
      <c r="A49" s="58" t="s">
        <v>20</v>
      </c>
      <c r="B49" s="11" t="str">
        <f>[45]Janeiro!$H$5</f>
        <v>*</v>
      </c>
      <c r="C49" s="11" t="str">
        <f>[45]Janeiro!$H$6</f>
        <v>*</v>
      </c>
      <c r="D49" s="11" t="str">
        <f>[45]Janeiro!$H$7</f>
        <v>*</v>
      </c>
      <c r="E49" s="11" t="str">
        <f>[45]Janeiro!$H$8</f>
        <v>*</v>
      </c>
      <c r="F49" s="11" t="str">
        <f>[45]Janeiro!$H$9</f>
        <v>*</v>
      </c>
      <c r="G49" s="11" t="str">
        <f>[45]Janeiro!$H$10</f>
        <v>*</v>
      </c>
      <c r="H49" s="11" t="str">
        <f>[45]Janeiro!$H$11</f>
        <v>*</v>
      </c>
      <c r="I49" s="11" t="str">
        <f>[45]Janeiro!$H$12</f>
        <v>*</v>
      </c>
      <c r="J49" s="11" t="str">
        <f>[45]Janeiro!$H$13</f>
        <v>*</v>
      </c>
      <c r="K49" s="11" t="str">
        <f>[45]Janeiro!$H$14</f>
        <v>*</v>
      </c>
      <c r="L49" s="11" t="str">
        <f>[45]Janeiro!$H$15</f>
        <v>*</v>
      </c>
      <c r="M49" s="11" t="str">
        <f>[45]Janeiro!$H$16</f>
        <v>*</v>
      </c>
      <c r="N49" s="11" t="str">
        <f>[45]Janeiro!$H$17</f>
        <v>*</v>
      </c>
      <c r="O49" s="11" t="str">
        <f>[45]Janeiro!$H$18</f>
        <v>*</v>
      </c>
      <c r="P49" s="11" t="str">
        <f>[45]Janeiro!$H$19</f>
        <v>*</v>
      </c>
      <c r="Q49" s="11" t="str">
        <f>[45]Janeiro!$H$20</f>
        <v>*</v>
      </c>
      <c r="R49" s="11" t="str">
        <f>[45]Janeiro!$H$21</f>
        <v>*</v>
      </c>
      <c r="S49" s="11" t="str">
        <f>[45]Janeiro!$H$22</f>
        <v>*</v>
      </c>
      <c r="T49" s="11" t="str">
        <f>[45]Janeiro!$H$23</f>
        <v>*</v>
      </c>
      <c r="U49" s="11" t="str">
        <f>[45]Janeiro!$H$24</f>
        <v>*</v>
      </c>
      <c r="V49" s="11" t="str">
        <f>[45]Janeiro!$H$25</f>
        <v>*</v>
      </c>
      <c r="W49" s="11" t="str">
        <f>[45]Janeiro!$H$26</f>
        <v>*</v>
      </c>
      <c r="X49" s="11" t="str">
        <f>[45]Janeiro!$H$27</f>
        <v>*</v>
      </c>
      <c r="Y49" s="11" t="str">
        <f>[45]Janeiro!$H$28</f>
        <v>*</v>
      </c>
      <c r="Z49" s="11" t="str">
        <f>[45]Janeiro!$H$29</f>
        <v>*</v>
      </c>
      <c r="AA49" s="11" t="str">
        <f>[45]Janeiro!$H$30</f>
        <v>*</v>
      </c>
      <c r="AB49" s="11" t="str">
        <f>[45]Janeiro!$H$31</f>
        <v>*</v>
      </c>
      <c r="AC49" s="11" t="str">
        <f>[45]Janeiro!$H$32</f>
        <v>*</v>
      </c>
      <c r="AD49" s="11" t="str">
        <f>[45]Janeiro!$H$33</f>
        <v>*</v>
      </c>
      <c r="AE49" s="11" t="str">
        <f>[45]Janeiro!$H$34</f>
        <v>*</v>
      </c>
      <c r="AF49" s="11" t="str">
        <f>[45]Janeiro!$H$35</f>
        <v>*</v>
      </c>
      <c r="AG49" s="15" t="s">
        <v>225</v>
      </c>
      <c r="AH49" s="126" t="s">
        <v>225</v>
      </c>
    </row>
    <row r="50" spans="1:38" s="5" customFormat="1" ht="17.100000000000001" customHeight="1" x14ac:dyDescent="0.2">
      <c r="A50" s="59" t="s">
        <v>32</v>
      </c>
      <c r="B50" s="13">
        <f t="shared" ref="B50:AG50" si="34">MAX(B5:B49)</f>
        <v>20.88</v>
      </c>
      <c r="C50" s="13">
        <f t="shared" si="34"/>
        <v>29.52</v>
      </c>
      <c r="D50" s="13">
        <f t="shared" si="34"/>
        <v>25.92</v>
      </c>
      <c r="E50" s="13">
        <f t="shared" si="34"/>
        <v>36.72</v>
      </c>
      <c r="F50" s="13">
        <f t="shared" si="34"/>
        <v>25.2</v>
      </c>
      <c r="G50" s="13">
        <f t="shared" si="34"/>
        <v>27.36</v>
      </c>
      <c r="H50" s="13">
        <f t="shared" si="34"/>
        <v>30.6</v>
      </c>
      <c r="I50" s="13">
        <f t="shared" si="34"/>
        <v>27.720000000000002</v>
      </c>
      <c r="J50" s="13">
        <f t="shared" si="34"/>
        <v>22.68</v>
      </c>
      <c r="K50" s="13">
        <f t="shared" si="34"/>
        <v>25.92</v>
      </c>
      <c r="L50" s="13">
        <f t="shared" si="34"/>
        <v>22.68</v>
      </c>
      <c r="M50" s="13">
        <f t="shared" si="34"/>
        <v>28.44</v>
      </c>
      <c r="N50" s="13">
        <f t="shared" si="34"/>
        <v>24.12</v>
      </c>
      <c r="O50" s="13">
        <f t="shared" si="34"/>
        <v>27.36</v>
      </c>
      <c r="P50" s="13">
        <f t="shared" si="34"/>
        <v>28.8</v>
      </c>
      <c r="Q50" s="13">
        <f t="shared" si="34"/>
        <v>26.28</v>
      </c>
      <c r="R50" s="13">
        <f t="shared" si="34"/>
        <v>24.840000000000003</v>
      </c>
      <c r="S50" s="13">
        <f t="shared" si="34"/>
        <v>24.840000000000003</v>
      </c>
      <c r="T50" s="13">
        <f t="shared" si="34"/>
        <v>24.12</v>
      </c>
      <c r="U50" s="13">
        <f t="shared" si="34"/>
        <v>23.759999999999998</v>
      </c>
      <c r="V50" s="13">
        <f t="shared" si="34"/>
        <v>30.240000000000002</v>
      </c>
      <c r="W50" s="13">
        <f t="shared" si="34"/>
        <v>23.400000000000002</v>
      </c>
      <c r="X50" s="13">
        <f t="shared" si="34"/>
        <v>28.44</v>
      </c>
      <c r="Y50" s="13">
        <f t="shared" si="34"/>
        <v>24.840000000000003</v>
      </c>
      <c r="Z50" s="13">
        <f t="shared" si="34"/>
        <v>16.2</v>
      </c>
      <c r="AA50" s="13">
        <f t="shared" si="34"/>
        <v>15.48</v>
      </c>
      <c r="AB50" s="13">
        <f t="shared" si="34"/>
        <v>24.840000000000003</v>
      </c>
      <c r="AC50" s="13">
        <f t="shared" si="34"/>
        <v>22.32</v>
      </c>
      <c r="AD50" s="13">
        <f t="shared" si="34"/>
        <v>29.16</v>
      </c>
      <c r="AE50" s="13">
        <f t="shared" si="34"/>
        <v>29.52</v>
      </c>
      <c r="AF50" s="13">
        <f t="shared" ref="AF50" si="35">MAX(AF5:AF49)</f>
        <v>23.759999999999998</v>
      </c>
      <c r="AG50" s="15">
        <f t="shared" si="34"/>
        <v>36.72</v>
      </c>
      <c r="AH50" s="94">
        <f>AVERAGE(AH5:AH49)</f>
        <v>13.74083047315397</v>
      </c>
      <c r="AK50" s="5" t="s">
        <v>46</v>
      </c>
      <c r="AL50" s="5" t="s">
        <v>46</v>
      </c>
    </row>
    <row r="51" spans="1:38" x14ac:dyDescent="0.2">
      <c r="A51" s="47"/>
      <c r="B51" s="48"/>
      <c r="C51" s="48"/>
      <c r="D51" s="48" t="s">
        <v>100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46</v>
      </c>
      <c r="AF51" s="61"/>
      <c r="AG51" s="52"/>
      <c r="AH51" s="54"/>
      <c r="AK51" t="s">
        <v>46</v>
      </c>
    </row>
    <row r="52" spans="1:38" x14ac:dyDescent="0.2">
      <c r="A52" s="47"/>
      <c r="B52" s="49" t="s">
        <v>101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44</v>
      </c>
      <c r="N52" s="90"/>
      <c r="O52" s="90"/>
      <c r="P52" s="90"/>
      <c r="Q52" s="90"/>
      <c r="R52" s="90"/>
      <c r="S52" s="90"/>
      <c r="T52" s="148" t="s">
        <v>96</v>
      </c>
      <c r="U52" s="148"/>
      <c r="V52" s="148"/>
      <c r="W52" s="148"/>
      <c r="X52" s="148"/>
      <c r="Y52" s="90"/>
      <c r="Z52" s="90"/>
      <c r="AA52" s="90"/>
      <c r="AB52" s="90"/>
      <c r="AC52" s="90"/>
      <c r="AD52" s="90"/>
      <c r="AE52" s="90"/>
      <c r="AF52" s="117"/>
      <c r="AG52" s="52"/>
      <c r="AH52" s="51"/>
      <c r="AJ52" t="s">
        <v>46</v>
      </c>
      <c r="AK52" t="s">
        <v>46</v>
      </c>
      <c r="AL52" t="s">
        <v>46</v>
      </c>
    </row>
    <row r="53" spans="1:38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45</v>
      </c>
      <c r="N53" s="91"/>
      <c r="O53" s="91"/>
      <c r="P53" s="91"/>
      <c r="Q53" s="90"/>
      <c r="R53" s="90"/>
      <c r="S53" s="90"/>
      <c r="T53" s="149" t="s">
        <v>97</v>
      </c>
      <c r="U53" s="149"/>
      <c r="V53" s="149"/>
      <c r="W53" s="149"/>
      <c r="X53" s="149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  <c r="AL54" t="s">
        <v>46</v>
      </c>
    </row>
    <row r="55" spans="1:38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</row>
    <row r="56" spans="1:38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  <c r="AK56" t="s">
        <v>46</v>
      </c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46</v>
      </c>
      <c r="H57" s="63"/>
      <c r="I57" s="63"/>
      <c r="J57" s="63"/>
      <c r="K57" s="63"/>
      <c r="L57" s="63" t="s">
        <v>46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8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H58" s="1"/>
      <c r="AK58" t="s">
        <v>46</v>
      </c>
    </row>
    <row r="60" spans="1:38" x14ac:dyDescent="0.2">
      <c r="AA60" s="3" t="s">
        <v>46</v>
      </c>
      <c r="AH60" t="s">
        <v>46</v>
      </c>
      <c r="AK60" t="s">
        <v>46</v>
      </c>
    </row>
    <row r="61" spans="1:38" x14ac:dyDescent="0.2">
      <c r="U61" s="3" t="s">
        <v>46</v>
      </c>
    </row>
    <row r="62" spans="1:38" x14ac:dyDescent="0.2">
      <c r="J62" s="3" t="s">
        <v>46</v>
      </c>
      <c r="N62" s="3" t="s">
        <v>46</v>
      </c>
      <c r="S62" s="3" t="s">
        <v>46</v>
      </c>
      <c r="V62" s="3" t="s">
        <v>46</v>
      </c>
    </row>
    <row r="63" spans="1:38" x14ac:dyDescent="0.2">
      <c r="G63" s="3" t="s">
        <v>46</v>
      </c>
      <c r="H63" s="3" t="s">
        <v>228</v>
      </c>
      <c r="P63" s="3" t="s">
        <v>46</v>
      </c>
      <c r="S63" s="3" t="s">
        <v>46</v>
      </c>
      <c r="U63" s="3" t="s">
        <v>46</v>
      </c>
      <c r="V63" s="3" t="s">
        <v>46</v>
      </c>
      <c r="AC63" s="3" t="s">
        <v>46</v>
      </c>
    </row>
    <row r="64" spans="1:38" x14ac:dyDescent="0.2">
      <c r="T64" s="3" t="s">
        <v>46</v>
      </c>
      <c r="W64" s="3" t="s">
        <v>46</v>
      </c>
      <c r="AA64" s="3" t="s">
        <v>46</v>
      </c>
      <c r="AE64" s="3" t="s">
        <v>46</v>
      </c>
    </row>
    <row r="65" spans="7:38" x14ac:dyDescent="0.2">
      <c r="W65" s="3" t="s">
        <v>46</v>
      </c>
      <c r="Z65" s="3" t="s">
        <v>46</v>
      </c>
    </row>
    <row r="66" spans="7:38" x14ac:dyDescent="0.2">
      <c r="P66" s="3" t="s">
        <v>46</v>
      </c>
      <c r="Q66" s="3" t="s">
        <v>46</v>
      </c>
      <c r="AA66" s="3" t="s">
        <v>46</v>
      </c>
      <c r="AE66" s="3" t="s">
        <v>46</v>
      </c>
    </row>
    <row r="68" spans="7:38" x14ac:dyDescent="0.2">
      <c r="K68" s="3" t="s">
        <v>46</v>
      </c>
      <c r="M68" s="3" t="s">
        <v>46</v>
      </c>
    </row>
    <row r="69" spans="7:38" x14ac:dyDescent="0.2">
      <c r="G69" s="3" t="s">
        <v>46</v>
      </c>
      <c r="AL69" s="12" t="s">
        <v>46</v>
      </c>
    </row>
    <row r="70" spans="7:38" x14ac:dyDescent="0.2">
      <c r="M70" s="3" t="s">
        <v>46</v>
      </c>
      <c r="AL70" s="12" t="s">
        <v>46</v>
      </c>
    </row>
    <row r="72" spans="7:38" x14ac:dyDescent="0.2">
      <c r="R72" s="3" t="s">
        <v>46</v>
      </c>
    </row>
    <row r="77" spans="7:38" x14ac:dyDescent="0.2">
      <c r="AL77" s="12" t="s">
        <v>46</v>
      </c>
    </row>
  </sheetData>
  <sheetProtection password="C6EC" sheet="1" objects="1" scenarios="1"/>
  <mergeCells count="36"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"/>
  <sheetViews>
    <sheetView workbookViewId="0">
      <selection activeCell="AL62" sqref="AL62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thickBot="1" x14ac:dyDescent="0.25">
      <c r="A1" s="156" t="s">
        <v>29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8"/>
    </row>
    <row r="2" spans="1:38" s="4" customFormat="1" ht="16.5" customHeight="1" x14ac:dyDescent="0.2">
      <c r="A2" s="182" t="s">
        <v>21</v>
      </c>
      <c r="B2" s="153" t="s">
        <v>232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86"/>
    </row>
    <row r="3" spans="1:38" s="5" customFormat="1" ht="12" customHeight="1" x14ac:dyDescent="0.2">
      <c r="A3" s="183"/>
      <c r="B3" s="184">
        <v>1</v>
      </c>
      <c r="C3" s="178">
        <f>SUM(B3+1)</f>
        <v>2</v>
      </c>
      <c r="D3" s="178">
        <f t="shared" ref="D3:AD3" si="0">SUM(C3+1)</f>
        <v>3</v>
      </c>
      <c r="E3" s="178">
        <f t="shared" si="0"/>
        <v>4</v>
      </c>
      <c r="F3" s="178">
        <f t="shared" si="0"/>
        <v>5</v>
      </c>
      <c r="G3" s="178">
        <f t="shared" si="0"/>
        <v>6</v>
      </c>
      <c r="H3" s="178">
        <f t="shared" si="0"/>
        <v>7</v>
      </c>
      <c r="I3" s="178">
        <f t="shared" si="0"/>
        <v>8</v>
      </c>
      <c r="J3" s="178">
        <f t="shared" si="0"/>
        <v>9</v>
      </c>
      <c r="K3" s="178">
        <f t="shared" si="0"/>
        <v>10</v>
      </c>
      <c r="L3" s="178">
        <f t="shared" si="0"/>
        <v>11</v>
      </c>
      <c r="M3" s="178">
        <f t="shared" si="0"/>
        <v>12</v>
      </c>
      <c r="N3" s="178">
        <f t="shared" si="0"/>
        <v>13</v>
      </c>
      <c r="O3" s="178">
        <f t="shared" si="0"/>
        <v>14</v>
      </c>
      <c r="P3" s="178">
        <f t="shared" si="0"/>
        <v>15</v>
      </c>
      <c r="Q3" s="178">
        <f t="shared" si="0"/>
        <v>16</v>
      </c>
      <c r="R3" s="178">
        <f t="shared" si="0"/>
        <v>17</v>
      </c>
      <c r="S3" s="178">
        <f t="shared" si="0"/>
        <v>18</v>
      </c>
      <c r="T3" s="178">
        <f t="shared" si="0"/>
        <v>19</v>
      </c>
      <c r="U3" s="178">
        <f t="shared" si="0"/>
        <v>20</v>
      </c>
      <c r="V3" s="178">
        <f t="shared" si="0"/>
        <v>21</v>
      </c>
      <c r="W3" s="178">
        <f t="shared" si="0"/>
        <v>22</v>
      </c>
      <c r="X3" s="178">
        <f t="shared" si="0"/>
        <v>23</v>
      </c>
      <c r="Y3" s="178">
        <f t="shared" si="0"/>
        <v>24</v>
      </c>
      <c r="Z3" s="178">
        <f t="shared" si="0"/>
        <v>25</v>
      </c>
      <c r="AA3" s="178">
        <f t="shared" si="0"/>
        <v>26</v>
      </c>
      <c r="AB3" s="178">
        <f t="shared" si="0"/>
        <v>27</v>
      </c>
      <c r="AC3" s="178">
        <f t="shared" si="0"/>
        <v>28</v>
      </c>
      <c r="AD3" s="178">
        <f t="shared" si="0"/>
        <v>29</v>
      </c>
      <c r="AE3" s="187">
        <v>30</v>
      </c>
      <c r="AF3" s="189">
        <v>31</v>
      </c>
      <c r="AG3" s="121" t="s">
        <v>221</v>
      </c>
    </row>
    <row r="4" spans="1:38" s="5" customFormat="1" ht="13.5" customHeight="1" x14ac:dyDescent="0.2">
      <c r="A4" s="183"/>
      <c r="B4" s="185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88"/>
      <c r="AF4" s="152"/>
      <c r="AG4" s="122" t="s">
        <v>34</v>
      </c>
    </row>
    <row r="5" spans="1:38" s="5" customFormat="1" x14ac:dyDescent="0.2">
      <c r="A5" s="98" t="s">
        <v>39</v>
      </c>
      <c r="B5" s="134" t="str">
        <f>[1]Janeiro!$I$5</f>
        <v>NE</v>
      </c>
      <c r="C5" s="134" t="str">
        <f>[1]Janeiro!$I$6</f>
        <v>NE</v>
      </c>
      <c r="D5" s="134" t="str">
        <f>[1]Janeiro!$I$7</f>
        <v>NE</v>
      </c>
      <c r="E5" s="134" t="str">
        <f>[1]Janeiro!$I$8</f>
        <v>O</v>
      </c>
      <c r="F5" s="134" t="str">
        <f>[1]Janeiro!$I$9</f>
        <v>NE</v>
      </c>
      <c r="G5" s="134" t="str">
        <f>[1]Janeiro!$I$10</f>
        <v>L</v>
      </c>
      <c r="H5" s="134" t="str">
        <f>[1]Janeiro!$I$11</f>
        <v>L</v>
      </c>
      <c r="I5" s="134" t="str">
        <f>[1]Janeiro!$I$12</f>
        <v>L</v>
      </c>
      <c r="J5" s="134" t="str">
        <f>[1]Janeiro!$I$13</f>
        <v>SE</v>
      </c>
      <c r="K5" s="134" t="str">
        <f>[1]Janeiro!$I$14</f>
        <v>SE</v>
      </c>
      <c r="L5" s="134" t="str">
        <f>[1]Janeiro!$I$15</f>
        <v>L</v>
      </c>
      <c r="M5" s="134" t="str">
        <f>[1]Janeiro!$I$16</f>
        <v>O</v>
      </c>
      <c r="N5" s="134" t="str">
        <f>[1]Janeiro!$I$17</f>
        <v>NO</v>
      </c>
      <c r="O5" s="134" t="str">
        <f>[1]Janeiro!$I$18</f>
        <v>S</v>
      </c>
      <c r="P5" s="134" t="str">
        <f>[1]Janeiro!$I$19</f>
        <v>S</v>
      </c>
      <c r="Q5" s="134" t="str">
        <f>[1]Janeiro!$I$20</f>
        <v>NO</v>
      </c>
      <c r="R5" s="134" t="str">
        <f>[1]Janeiro!$I$21</f>
        <v>L</v>
      </c>
      <c r="S5" s="134" t="str">
        <f>[1]Janeiro!$I$22</f>
        <v>SO</v>
      </c>
      <c r="T5" s="134" t="str">
        <f>[1]Janeiro!$I$23</f>
        <v>O</v>
      </c>
      <c r="U5" s="134" t="str">
        <f>[1]Janeiro!$I$24</f>
        <v>NO</v>
      </c>
      <c r="V5" s="134" t="str">
        <f>[1]Janeiro!$I$25</f>
        <v>O</v>
      </c>
      <c r="W5" s="134" t="str">
        <f>[1]Janeiro!$I$26</f>
        <v>NE</v>
      </c>
      <c r="X5" s="134" t="str">
        <f>[1]Janeiro!$I$27</f>
        <v>L</v>
      </c>
      <c r="Y5" s="134" t="str">
        <f>[1]Janeiro!$I$28</f>
        <v>O</v>
      </c>
      <c r="Z5" s="134" t="str">
        <f>[1]Janeiro!$I$29</f>
        <v>NO</v>
      </c>
      <c r="AA5" s="134" t="str">
        <f>[1]Janeiro!$I$30</f>
        <v>SO</v>
      </c>
      <c r="AB5" s="134" t="str">
        <f>[1]Janeiro!$I$31</f>
        <v>O</v>
      </c>
      <c r="AC5" s="134" t="str">
        <f>[1]Janeiro!$I$32</f>
        <v>S</v>
      </c>
      <c r="AD5" s="134" t="str">
        <f>[1]Janeiro!$I$33</f>
        <v>L</v>
      </c>
      <c r="AE5" s="134" t="str">
        <f>[1]Janeiro!$I$34</f>
        <v>L</v>
      </c>
      <c r="AF5" s="134" t="str">
        <f>[1]Janeiro!$I$35</f>
        <v>L</v>
      </c>
      <c r="AG5" s="135" t="str">
        <f>[1]Janeiro!$I$36</f>
        <v>L</v>
      </c>
    </row>
    <row r="6" spans="1:38" x14ac:dyDescent="0.2">
      <c r="A6" s="98" t="s">
        <v>0</v>
      </c>
      <c r="B6" s="11" t="str">
        <f>[2]Janeiro!$I$5</f>
        <v>SO</v>
      </c>
      <c r="C6" s="11" t="str">
        <f>[2]Janeiro!$I$6</f>
        <v>SO</v>
      </c>
      <c r="D6" s="11" t="str">
        <f>[2]Janeiro!$I$7</f>
        <v>SO</v>
      </c>
      <c r="E6" s="11" t="str">
        <f>[2]Janeiro!$I$8</f>
        <v>SO</v>
      </c>
      <c r="F6" s="11" t="str">
        <f>[2]Janeiro!$I$9</f>
        <v>SO</v>
      </c>
      <c r="G6" s="11" t="str">
        <f>[2]Janeiro!$I$10</f>
        <v>SO</v>
      </c>
      <c r="H6" s="11" t="str">
        <f>[2]Janeiro!$I$11</f>
        <v>SO</v>
      </c>
      <c r="I6" s="11" t="str">
        <f>[2]Janeiro!$I$12</f>
        <v>SO</v>
      </c>
      <c r="J6" s="11" t="str">
        <f>[2]Janeiro!$I$13</f>
        <v>SO</v>
      </c>
      <c r="K6" s="11" t="str">
        <f>[2]Janeiro!$I$14</f>
        <v>SO</v>
      </c>
      <c r="L6" s="11" t="str">
        <f>[2]Janeiro!$I$15</f>
        <v>SO</v>
      </c>
      <c r="M6" s="11" t="str">
        <f>[2]Janeiro!$I$16</f>
        <v>SO</v>
      </c>
      <c r="N6" s="11" t="str">
        <f>[2]Janeiro!$I$17</f>
        <v>SO</v>
      </c>
      <c r="O6" s="11" t="str">
        <f>[2]Janeiro!$I$18</f>
        <v>SO</v>
      </c>
      <c r="P6" s="11" t="str">
        <f>[2]Janeiro!$I$19</f>
        <v>SO</v>
      </c>
      <c r="Q6" s="11" t="str">
        <f>[2]Janeiro!$I$20</f>
        <v>SO</v>
      </c>
      <c r="R6" s="11" t="str">
        <f>[2]Janeiro!$I$21</f>
        <v>SO</v>
      </c>
      <c r="S6" s="11" t="str">
        <f>[2]Janeiro!$I$22</f>
        <v>SO</v>
      </c>
      <c r="T6" s="131" t="str">
        <f>[2]Janeiro!$I$23</f>
        <v>SO</v>
      </c>
      <c r="U6" s="131" t="str">
        <f>[2]Janeiro!$I$24</f>
        <v>SO</v>
      </c>
      <c r="V6" s="131" t="str">
        <f>[2]Janeiro!$I$25</f>
        <v>SO</v>
      </c>
      <c r="W6" s="131" t="str">
        <f>[2]Janeiro!$I$26</f>
        <v>SO</v>
      </c>
      <c r="X6" s="131" t="str">
        <f>[2]Janeiro!$I$27</f>
        <v>SO</v>
      </c>
      <c r="Y6" s="131" t="str">
        <f>[2]Janeiro!$I$28</f>
        <v>SO</v>
      </c>
      <c r="Z6" s="131" t="str">
        <f>[2]Janeiro!$I$29</f>
        <v>SO</v>
      </c>
      <c r="AA6" s="131" t="str">
        <f>[2]Janeiro!$I$30</f>
        <v>SO</v>
      </c>
      <c r="AB6" s="131" t="str">
        <f>[2]Janeiro!$I$31</f>
        <v>SO</v>
      </c>
      <c r="AC6" s="131" t="str">
        <f>[2]Janeiro!$I$32</f>
        <v>SO</v>
      </c>
      <c r="AD6" s="131" t="str">
        <f>[2]Janeiro!$I$33</f>
        <v>SO</v>
      </c>
      <c r="AE6" s="131" t="str">
        <f>[2]Janeiro!$I$34</f>
        <v>SO</v>
      </c>
      <c r="AF6" s="131" t="str">
        <f>[2]Janeiro!$I$35</f>
        <v>SO</v>
      </c>
      <c r="AG6" s="127" t="str">
        <f>[2]Janeiro!$I$36</f>
        <v>SO</v>
      </c>
    </row>
    <row r="7" spans="1:38" x14ac:dyDescent="0.2">
      <c r="A7" s="98" t="s">
        <v>103</v>
      </c>
      <c r="B7" s="131" t="str">
        <f>[3]Janeiro!$I$5</f>
        <v>O</v>
      </c>
      <c r="C7" s="131" t="str">
        <f>[3]Janeiro!$I$6</f>
        <v>O</v>
      </c>
      <c r="D7" s="131" t="str">
        <f>[3]Janeiro!$I$7</f>
        <v>SO</v>
      </c>
      <c r="E7" s="131" t="str">
        <f>[3]Janeiro!$I$8</f>
        <v>SE</v>
      </c>
      <c r="F7" s="131" t="str">
        <f>[3]Janeiro!$I$9</f>
        <v>NO</v>
      </c>
      <c r="G7" s="131" t="str">
        <f>[3]Janeiro!$I$10</f>
        <v>NE</v>
      </c>
      <c r="H7" s="131" t="str">
        <f>[3]Janeiro!$I$11</f>
        <v>NE</v>
      </c>
      <c r="I7" s="131" t="str">
        <f>[3]Janeiro!$I$12</f>
        <v>N</v>
      </c>
      <c r="J7" s="131" t="str">
        <f>[3]Janeiro!$I$13</f>
        <v>NO</v>
      </c>
      <c r="K7" s="131" t="str">
        <f>[3]Janeiro!$I$14</f>
        <v>N</v>
      </c>
      <c r="L7" s="131" t="str">
        <f>[3]Janeiro!$I$15</f>
        <v>O</v>
      </c>
      <c r="M7" s="131" t="str">
        <f>[3]Janeiro!$I$16</f>
        <v>N</v>
      </c>
      <c r="N7" s="131" t="str">
        <f>[3]Janeiro!$I$17</f>
        <v>NE</v>
      </c>
      <c r="O7" s="131" t="str">
        <f>[3]Janeiro!$I$18</f>
        <v>NE</v>
      </c>
      <c r="P7" s="131" t="str">
        <f>[3]Janeiro!$I$19</f>
        <v>SE</v>
      </c>
      <c r="Q7" s="131" t="str">
        <f>[3]Janeiro!$I$20</f>
        <v>O</v>
      </c>
      <c r="R7" s="131" t="str">
        <f>[3]Janeiro!$I$21</f>
        <v>SE</v>
      </c>
      <c r="S7" s="131" t="str">
        <f>[3]Janeiro!$I$22</f>
        <v>L</v>
      </c>
      <c r="T7" s="131" t="str">
        <f>[3]Janeiro!$I$23</f>
        <v>SE</v>
      </c>
      <c r="U7" s="131" t="str">
        <f>[3]Janeiro!$I$24</f>
        <v>S</v>
      </c>
      <c r="V7" s="131" t="str">
        <f>[3]Janeiro!$I$25</f>
        <v>SE</v>
      </c>
      <c r="W7" s="131" t="str">
        <f>[3]Janeiro!$I$26</f>
        <v>L</v>
      </c>
      <c r="X7" s="131" t="str">
        <f>[3]Janeiro!$I$27</f>
        <v>SE</v>
      </c>
      <c r="Y7" s="131" t="str">
        <f>[3]Janeiro!$I$28</f>
        <v>S</v>
      </c>
      <c r="Z7" s="131" t="str">
        <f>[3]Janeiro!$I$29</f>
        <v>S</v>
      </c>
      <c r="AA7" s="131" t="str">
        <f>[3]Janeiro!$I$30</f>
        <v>NE</v>
      </c>
      <c r="AB7" s="131" t="str">
        <f>[3]Janeiro!$I$31</f>
        <v>NE</v>
      </c>
      <c r="AC7" s="131" t="str">
        <f>[3]Janeiro!$I$32</f>
        <v>S</v>
      </c>
      <c r="AD7" s="131" t="str">
        <f>[3]Janeiro!$I$33</f>
        <v>NO</v>
      </c>
      <c r="AE7" s="131" t="str">
        <f>[3]Janeiro!$I$34</f>
        <v>N</v>
      </c>
      <c r="AF7" s="131" t="str">
        <f>[3]Janeiro!$I$35</f>
        <v>O</v>
      </c>
      <c r="AG7" s="127" t="str">
        <f>[3]Janeiro!$I$36</f>
        <v>SE</v>
      </c>
    </row>
    <row r="8" spans="1:38" x14ac:dyDescent="0.2">
      <c r="A8" s="98" t="s">
        <v>1</v>
      </c>
      <c r="B8" s="11" t="str">
        <f>[4]Janeiro!$I$5</f>
        <v>O</v>
      </c>
      <c r="C8" s="11" t="str">
        <f>[4]Janeiro!$I$6</f>
        <v>S</v>
      </c>
      <c r="D8" s="11" t="str">
        <f>[4]Janeiro!$I$7</f>
        <v>NO</v>
      </c>
      <c r="E8" s="11" t="str">
        <f>[4]Janeiro!$I$8</f>
        <v>*</v>
      </c>
      <c r="F8" s="11" t="str">
        <f>[4]Janeiro!$I$9</f>
        <v>*</v>
      </c>
      <c r="G8" s="11" t="str">
        <f>[4]Janeiro!$I$10</f>
        <v>*</v>
      </c>
      <c r="H8" s="11" t="str">
        <f>[4]Janeiro!$I$11</f>
        <v>*</v>
      </c>
      <c r="I8" s="11" t="str">
        <f>[4]Janeiro!$I$12</f>
        <v>*</v>
      </c>
      <c r="J8" s="11" t="str">
        <f>[4]Janeiro!$I$13</f>
        <v>*</v>
      </c>
      <c r="K8" s="11" t="str">
        <f>[4]Janeiro!$I$14</f>
        <v>N</v>
      </c>
      <c r="L8" s="11" t="str">
        <f>[4]Janeiro!$I$15</f>
        <v>NO</v>
      </c>
      <c r="M8" s="11" t="str">
        <f>[4]Janeiro!$I$16</f>
        <v>SE</v>
      </c>
      <c r="N8" s="11" t="str">
        <f>[4]Janeiro!$I$17</f>
        <v>NO</v>
      </c>
      <c r="O8" s="11" t="str">
        <f>[4]Janeiro!$I$18</f>
        <v>NO</v>
      </c>
      <c r="P8" s="11" t="str">
        <f>[4]Janeiro!$I$19</f>
        <v>NO</v>
      </c>
      <c r="Q8" s="11" t="str">
        <f>[4]Janeiro!$I$20</f>
        <v>SE</v>
      </c>
      <c r="R8" s="11" t="str">
        <f>[4]Janeiro!$I$21</f>
        <v>NO</v>
      </c>
      <c r="S8" s="11" t="str">
        <f>[4]Janeiro!$I$22</f>
        <v>NO</v>
      </c>
      <c r="T8" s="131" t="str">
        <f>[4]Janeiro!$I$23</f>
        <v>*</v>
      </c>
      <c r="U8" s="131" t="str">
        <f>[4]Janeiro!$I$24</f>
        <v>*</v>
      </c>
      <c r="V8" s="131" t="str">
        <f>[4]Janeiro!$I$25</f>
        <v>*</v>
      </c>
      <c r="W8" s="131" t="str">
        <f>[4]Janeiro!$I$26</f>
        <v>*</v>
      </c>
      <c r="X8" s="131" t="str">
        <f>[4]Janeiro!$I$27</f>
        <v>*</v>
      </c>
      <c r="Y8" s="131" t="str">
        <f>[4]Janeiro!$I$28</f>
        <v>*</v>
      </c>
      <c r="Z8" s="131" t="str">
        <f>[4]Janeiro!$I$29</f>
        <v>SE</v>
      </c>
      <c r="AA8" s="131" t="str">
        <f>[4]Janeiro!$I$30</f>
        <v>SE</v>
      </c>
      <c r="AB8" s="131" t="str">
        <f>[4]Janeiro!$I$31</f>
        <v>SE</v>
      </c>
      <c r="AC8" s="131" t="str">
        <f>[4]Janeiro!$I$32</f>
        <v>N</v>
      </c>
      <c r="AD8" s="131" t="str">
        <f>[4]Janeiro!$I$33</f>
        <v>N</v>
      </c>
      <c r="AE8" s="131" t="str">
        <f>[4]Janeiro!$I$34</f>
        <v>NO</v>
      </c>
      <c r="AF8" s="131" t="str">
        <f>[4]Janeiro!$I$35</f>
        <v>*</v>
      </c>
      <c r="AG8" s="127" t="str">
        <f>[4]Janeiro!$I$36</f>
        <v>NO</v>
      </c>
    </row>
    <row r="9" spans="1:38" x14ac:dyDescent="0.2">
      <c r="A9" s="98" t="s">
        <v>166</v>
      </c>
      <c r="B9" s="11" t="str">
        <f>[5]Janeiro!$I$5</f>
        <v>O</v>
      </c>
      <c r="C9" s="11" t="str">
        <f>[5]Janeiro!$I$6</f>
        <v>O</v>
      </c>
      <c r="D9" s="11" t="str">
        <f>[5]Janeiro!$I$7</f>
        <v>SO</v>
      </c>
      <c r="E9" s="11" t="str">
        <f>[5]Janeiro!$I$8</f>
        <v>L</v>
      </c>
      <c r="F9" s="11" t="str">
        <f>[5]Janeiro!$I$9</f>
        <v>NE</v>
      </c>
      <c r="G9" s="11" t="str">
        <f>[5]Janeiro!$I$10</f>
        <v>N</v>
      </c>
      <c r="H9" s="11" t="str">
        <f>[5]Janeiro!$I$11</f>
        <v>L</v>
      </c>
      <c r="I9" s="11" t="str">
        <f>[5]Janeiro!$I$12</f>
        <v>N</v>
      </c>
      <c r="J9" s="11" t="str">
        <f>[5]Janeiro!$I$13</f>
        <v>N</v>
      </c>
      <c r="K9" s="11" t="str">
        <f>[5]Janeiro!$I$14</f>
        <v>N</v>
      </c>
      <c r="L9" s="11" t="str">
        <f>[5]Janeiro!$I$15</f>
        <v>NO</v>
      </c>
      <c r="M9" s="11" t="str">
        <f>[5]Janeiro!$I$16</f>
        <v>N</v>
      </c>
      <c r="N9" s="11" t="str">
        <f>[5]Janeiro!$I$17</f>
        <v>NE</v>
      </c>
      <c r="O9" s="11" t="str">
        <f>[5]Janeiro!$I$18</f>
        <v>NE</v>
      </c>
      <c r="P9" s="11" t="str">
        <f>[5]Janeiro!$I$19</f>
        <v>NE</v>
      </c>
      <c r="Q9" s="11" t="str">
        <f>[5]Janeiro!$I$20</f>
        <v>N</v>
      </c>
      <c r="R9" s="11" t="str">
        <f>[5]Janeiro!$I$21</f>
        <v>N</v>
      </c>
      <c r="S9" s="11" t="str">
        <f>[5]Janeiro!$I$22</f>
        <v>L</v>
      </c>
      <c r="T9" s="131" t="str">
        <f>[5]Janeiro!$I$23</f>
        <v>NE</v>
      </c>
      <c r="U9" s="131" t="str">
        <f>[5]Janeiro!$I$24</f>
        <v>NE</v>
      </c>
      <c r="V9" s="131" t="str">
        <f>[5]Janeiro!$I$25</f>
        <v>NE</v>
      </c>
      <c r="W9" s="131" t="str">
        <f>[5]Janeiro!$I$26</f>
        <v>O</v>
      </c>
      <c r="X9" s="131" t="str">
        <f>[5]Janeiro!$I$27</f>
        <v>L</v>
      </c>
      <c r="Y9" s="131" t="str">
        <f>[5]Janeiro!$I$28</f>
        <v>SE</v>
      </c>
      <c r="Z9" s="131" t="str">
        <f>[5]Janeiro!$I$29</f>
        <v>SE</v>
      </c>
      <c r="AA9" s="131" t="str">
        <f>[5]Janeiro!$I$30</f>
        <v>S</v>
      </c>
      <c r="AB9" s="131" t="str">
        <f>[5]Janeiro!$I$31</f>
        <v>NE</v>
      </c>
      <c r="AC9" s="131" t="str">
        <f>[5]Janeiro!$I$32</f>
        <v>NE</v>
      </c>
      <c r="AD9" s="131" t="str">
        <f>[5]Janeiro!$I$33</f>
        <v>NO</v>
      </c>
      <c r="AE9" s="131" t="str">
        <f>[5]Janeiro!$I$34</f>
        <v>N</v>
      </c>
      <c r="AF9" s="131" t="str">
        <f>[5]Janeiro!$I$35</f>
        <v>O</v>
      </c>
      <c r="AG9" s="140" t="str">
        <f>[5]Janeiro!$I$36</f>
        <v>NE</v>
      </c>
    </row>
    <row r="10" spans="1:38" x14ac:dyDescent="0.2">
      <c r="A10" s="98" t="s">
        <v>110</v>
      </c>
      <c r="B10" s="11" t="str">
        <f>[6]Janeiro!$I$5</f>
        <v>*</v>
      </c>
      <c r="C10" s="11" t="str">
        <f>[6]Janeiro!$I$6</f>
        <v>*</v>
      </c>
      <c r="D10" s="11" t="str">
        <f>[6]Janeiro!$I$7</f>
        <v>*</v>
      </c>
      <c r="E10" s="11" t="str">
        <f>[6]Janeiro!$I$8</f>
        <v>*</v>
      </c>
      <c r="F10" s="11" t="str">
        <f>[6]Janeiro!$I$9</f>
        <v>*</v>
      </c>
      <c r="G10" s="11" t="str">
        <f>[6]Janeiro!$I$10</f>
        <v>*</v>
      </c>
      <c r="H10" s="11" t="str">
        <f>[6]Janeiro!$I$11</f>
        <v>*</v>
      </c>
      <c r="I10" s="11" t="str">
        <f>[6]Janeiro!$I$12</f>
        <v>*</v>
      </c>
      <c r="J10" s="11" t="str">
        <f>[6]Janeiro!$I$13</f>
        <v>*</v>
      </c>
      <c r="K10" s="11" t="str">
        <f>[6]Janeiro!$I$14</f>
        <v>*</v>
      </c>
      <c r="L10" s="11" t="str">
        <f>[6]Janeiro!$I$15</f>
        <v>*</v>
      </c>
      <c r="M10" s="11" t="str">
        <f>[6]Janeiro!$I$16</f>
        <v>*</v>
      </c>
      <c r="N10" s="11" t="str">
        <f>[6]Janeiro!$I$17</f>
        <v>*</v>
      </c>
      <c r="O10" s="11" t="str">
        <f>[6]Janeiro!$I$18</f>
        <v>*</v>
      </c>
      <c r="P10" s="11" t="str">
        <f>[6]Janeiro!$I$19</f>
        <v>*</v>
      </c>
      <c r="Q10" s="11" t="str">
        <f>[6]Janeiro!$I$20</f>
        <v>*</v>
      </c>
      <c r="R10" s="11" t="str">
        <f>[6]Janeiro!$I$21</f>
        <v>*</v>
      </c>
      <c r="S10" s="11" t="str">
        <f>[6]Janeiro!$I$22</f>
        <v>*</v>
      </c>
      <c r="T10" s="131" t="str">
        <f>[6]Janeiro!$I$23</f>
        <v>*</v>
      </c>
      <c r="U10" s="131" t="str">
        <f>[6]Janeiro!$I$24</f>
        <v>*</v>
      </c>
      <c r="V10" s="131" t="str">
        <f>[6]Janeiro!$I$25</f>
        <v>*</v>
      </c>
      <c r="W10" s="131" t="str">
        <f>[6]Janeiro!$I$26</f>
        <v>*</v>
      </c>
      <c r="X10" s="131" t="str">
        <f>[6]Janeiro!$I$27</f>
        <v>*</v>
      </c>
      <c r="Y10" s="131" t="str">
        <f>[6]Janeiro!$I$28</f>
        <v>*</v>
      </c>
      <c r="Z10" s="131" t="str">
        <f>[6]Janeiro!$I$29</f>
        <v>*</v>
      </c>
      <c r="AA10" s="131" t="str">
        <f>[6]Janeiro!$I$30</f>
        <v>*</v>
      </c>
      <c r="AB10" s="131" t="str">
        <f>[6]Janeiro!$I$31</f>
        <v>*</v>
      </c>
      <c r="AC10" s="131" t="str">
        <f>[6]Janeiro!$I$32</f>
        <v>*</v>
      </c>
      <c r="AD10" s="131" t="str">
        <f>[6]Janeiro!$I$33</f>
        <v>*</v>
      </c>
      <c r="AE10" s="131" t="str">
        <f>[6]Janeiro!$I$34</f>
        <v>*</v>
      </c>
      <c r="AF10" s="131" t="str">
        <f>[6]Janeiro!$I$35</f>
        <v>*</v>
      </c>
      <c r="AG10" s="140" t="str">
        <f>[6]Janeiro!$I$36</f>
        <v>*</v>
      </c>
    </row>
    <row r="11" spans="1:38" x14ac:dyDescent="0.2">
      <c r="A11" s="98" t="s">
        <v>63</v>
      </c>
      <c r="B11" s="11" t="str">
        <f>[7]Janeiro!$I$5</f>
        <v>O</v>
      </c>
      <c r="C11" s="11" t="str">
        <f>[7]Janeiro!$I$6</f>
        <v>O</v>
      </c>
      <c r="D11" s="11" t="str">
        <f>[7]Janeiro!$I$7</f>
        <v>SE</v>
      </c>
      <c r="E11" s="11" t="str">
        <f>[7]Janeiro!$I$8</f>
        <v>L</v>
      </c>
      <c r="F11" s="11" t="str">
        <f>[7]Janeiro!$I$9</f>
        <v>L</v>
      </c>
      <c r="G11" s="11" t="str">
        <f>[7]Janeiro!$I$10</f>
        <v>NE</v>
      </c>
      <c r="H11" s="11" t="str">
        <f>[7]Janeiro!$I$11</f>
        <v>N</v>
      </c>
      <c r="I11" s="11" t="str">
        <f>[7]Janeiro!$I$12</f>
        <v>NO</v>
      </c>
      <c r="J11" s="11" t="str">
        <f>[7]Janeiro!$I$13</f>
        <v>NO</v>
      </c>
      <c r="K11" s="11" t="str">
        <f>[7]Janeiro!$I$14</f>
        <v>NE</v>
      </c>
      <c r="L11" s="11" t="str">
        <f>[7]Janeiro!$I$15</f>
        <v>NO</v>
      </c>
      <c r="M11" s="11" t="str">
        <f>[7]Janeiro!$I$16</f>
        <v>NO</v>
      </c>
      <c r="N11" s="11" t="str">
        <f>[7]Janeiro!$I$17</f>
        <v>NE</v>
      </c>
      <c r="O11" s="11" t="str">
        <f>[7]Janeiro!$I$18</f>
        <v>L</v>
      </c>
      <c r="P11" s="11" t="str">
        <f>[7]Janeiro!$I$19</f>
        <v>L</v>
      </c>
      <c r="Q11" s="11" t="str">
        <f>[7]Janeiro!$I$20</f>
        <v>L</v>
      </c>
      <c r="R11" s="11" t="str">
        <f>[7]Janeiro!$I$21</f>
        <v>L</v>
      </c>
      <c r="S11" s="11" t="str">
        <f>[7]Janeiro!$I$22</f>
        <v>SE</v>
      </c>
      <c r="T11" s="131" t="str">
        <f>[7]Janeiro!$I$23</f>
        <v>SE</v>
      </c>
      <c r="U11" s="131" t="str">
        <f>[7]Janeiro!$I$24</f>
        <v>SE</v>
      </c>
      <c r="V11" s="131" t="str">
        <f>[7]Janeiro!$I$25</f>
        <v>SE</v>
      </c>
      <c r="W11" s="131" t="str">
        <f>[7]Janeiro!$I$26</f>
        <v>L</v>
      </c>
      <c r="X11" s="131" t="str">
        <f>[7]Janeiro!$I$27</f>
        <v>L</v>
      </c>
      <c r="Y11" s="131" t="str">
        <f>[7]Janeiro!$I$28</f>
        <v>SE</v>
      </c>
      <c r="Z11" s="131" t="str">
        <f>[7]Janeiro!$I$29</f>
        <v>S</v>
      </c>
      <c r="AA11" s="131" t="str">
        <f>[7]Janeiro!$I$30</f>
        <v>SE</v>
      </c>
      <c r="AB11" s="131" t="str">
        <f>[7]Janeiro!$I$31</f>
        <v>L</v>
      </c>
      <c r="AC11" s="131" t="str">
        <f>[7]Janeiro!$I$32</f>
        <v>N</v>
      </c>
      <c r="AD11" s="131" t="str">
        <f>[7]Janeiro!$I$33</f>
        <v>NE</v>
      </c>
      <c r="AE11" s="131" t="str">
        <f>[7]Janeiro!$I$34</f>
        <v>NO</v>
      </c>
      <c r="AF11" s="131" t="str">
        <f>[7]Janeiro!$I$35</f>
        <v>NO</v>
      </c>
      <c r="AG11" s="127" t="str">
        <f>[7]Janeiro!$I$36</f>
        <v>L</v>
      </c>
    </row>
    <row r="12" spans="1:38" x14ac:dyDescent="0.2">
      <c r="A12" s="98" t="s">
        <v>40</v>
      </c>
      <c r="B12" s="136" t="str">
        <f>[8]Janeiro!$I$5</f>
        <v>N</v>
      </c>
      <c r="C12" s="136" t="str">
        <f>[8]Janeiro!$I$6</f>
        <v>N</v>
      </c>
      <c r="D12" s="136" t="str">
        <f>[8]Janeiro!$I$7</f>
        <v>N</v>
      </c>
      <c r="E12" s="136" t="str">
        <f>[8]Janeiro!$I$8</f>
        <v>N</v>
      </c>
      <c r="F12" s="136" t="str">
        <f>[8]Janeiro!$I$9</f>
        <v>N</v>
      </c>
      <c r="G12" s="136" t="str">
        <f>[8]Janeiro!$I$10</f>
        <v>N</v>
      </c>
      <c r="H12" s="136" t="str">
        <f>[8]Janeiro!$I$11</f>
        <v>N</v>
      </c>
      <c r="I12" s="136" t="str">
        <f>[8]Janeiro!$I$12</f>
        <v>N</v>
      </c>
      <c r="J12" s="136" t="str">
        <f>[8]Janeiro!$I$13</f>
        <v>N</v>
      </c>
      <c r="K12" s="136" t="str">
        <f>[8]Janeiro!$I$14</f>
        <v>N</v>
      </c>
      <c r="L12" s="136" t="str">
        <f>[8]Janeiro!$I$15</f>
        <v>N</v>
      </c>
      <c r="M12" s="136" t="str">
        <f>[8]Janeiro!$I$16</f>
        <v>N</v>
      </c>
      <c r="N12" s="136" t="str">
        <f>[8]Janeiro!$I$17</f>
        <v>N</v>
      </c>
      <c r="O12" s="136" t="str">
        <f>[8]Janeiro!$I$18</f>
        <v>N</v>
      </c>
      <c r="P12" s="136" t="str">
        <f>[8]Janeiro!$I$19</f>
        <v>N</v>
      </c>
      <c r="Q12" s="136" t="str">
        <f>[8]Janeiro!$I$20</f>
        <v>N</v>
      </c>
      <c r="R12" s="136" t="str">
        <f>[8]Janeiro!$I$21</f>
        <v>N</v>
      </c>
      <c r="S12" s="136" t="str">
        <f>[8]Janeiro!$I$22</f>
        <v>N</v>
      </c>
      <c r="T12" s="131" t="str">
        <f>[8]Janeiro!$I$23</f>
        <v>N</v>
      </c>
      <c r="U12" s="131" t="str">
        <f>[8]Janeiro!$I$24</f>
        <v>N</v>
      </c>
      <c r="V12" s="131" t="str">
        <f>[8]Janeiro!$I$25</f>
        <v>N</v>
      </c>
      <c r="W12" s="131" t="str">
        <f>[8]Janeiro!$I$26</f>
        <v>N</v>
      </c>
      <c r="X12" s="131" t="str">
        <f>[8]Janeiro!$I$27</f>
        <v>N</v>
      </c>
      <c r="Y12" s="131" t="str">
        <f>[8]Janeiro!$I$28</f>
        <v>N</v>
      </c>
      <c r="Z12" s="131" t="str">
        <f>[8]Janeiro!$I$29</f>
        <v>N</v>
      </c>
      <c r="AA12" s="131" t="str">
        <f>[8]Janeiro!$I$30</f>
        <v>N</v>
      </c>
      <c r="AB12" s="131" t="str">
        <f>[8]Janeiro!$I$31</f>
        <v>N</v>
      </c>
      <c r="AC12" s="131" t="str">
        <f>[8]Janeiro!$I$32</f>
        <v>N</v>
      </c>
      <c r="AD12" s="131" t="str">
        <f>[8]Janeiro!$I$33</f>
        <v>N</v>
      </c>
      <c r="AE12" s="131" t="str">
        <f>[8]Janeiro!$I$34</f>
        <v>N</v>
      </c>
      <c r="AF12" s="131" t="str">
        <f>[8]Janeiro!$I$35</f>
        <v>N</v>
      </c>
      <c r="AG12" s="127" t="str">
        <f>[8]Janeiro!$I$36</f>
        <v>N</v>
      </c>
      <c r="AJ12" t="s">
        <v>46</v>
      </c>
    </row>
    <row r="13" spans="1:38" x14ac:dyDescent="0.2">
      <c r="A13" s="98" t="s">
        <v>113</v>
      </c>
      <c r="B13" s="11" t="str">
        <f>[9]Janeiro!$I$5</f>
        <v>*</v>
      </c>
      <c r="C13" s="11" t="str">
        <f>[9]Janeiro!$I$6</f>
        <v>*</v>
      </c>
      <c r="D13" s="11" t="str">
        <f>[9]Janeiro!$I$7</f>
        <v>*</v>
      </c>
      <c r="E13" s="11" t="str">
        <f>[9]Janeiro!$I$8</f>
        <v>*</v>
      </c>
      <c r="F13" s="11" t="str">
        <f>[9]Janeiro!$I$9</f>
        <v>*</v>
      </c>
      <c r="G13" s="11" t="str">
        <f>[9]Janeiro!$I$10</f>
        <v>*</v>
      </c>
      <c r="H13" s="11" t="str">
        <f>[9]Janeiro!$I$11</f>
        <v>*</v>
      </c>
      <c r="I13" s="11" t="str">
        <f>[9]Janeiro!$I$12</f>
        <v>*</v>
      </c>
      <c r="J13" s="11" t="str">
        <f>[9]Janeiro!$I$13</f>
        <v>*</v>
      </c>
      <c r="K13" s="11" t="str">
        <f>[9]Janeiro!$I$14</f>
        <v>*</v>
      </c>
      <c r="L13" s="11" t="str">
        <f>[9]Janeiro!$I$15</f>
        <v>*</v>
      </c>
      <c r="M13" s="11" t="str">
        <f>[9]Janeiro!$I$16</f>
        <v>*</v>
      </c>
      <c r="N13" s="11" t="str">
        <f>[9]Janeiro!$I$17</f>
        <v>*</v>
      </c>
      <c r="O13" s="11" t="str">
        <f>[9]Janeiro!$I$18</f>
        <v>*</v>
      </c>
      <c r="P13" s="11" t="str">
        <f>[9]Janeiro!$I$19</f>
        <v>*</v>
      </c>
      <c r="Q13" s="11" t="str">
        <f>[9]Janeiro!$I$20</f>
        <v>*</v>
      </c>
      <c r="R13" s="11" t="str">
        <f>[9]Janeiro!$I$21</f>
        <v>*</v>
      </c>
      <c r="S13" s="11" t="str">
        <f>[9]Janeiro!$I$22</f>
        <v>*</v>
      </c>
      <c r="T13" s="11" t="str">
        <f>[9]Janeiro!$I$23</f>
        <v>*</v>
      </c>
      <c r="U13" s="11" t="str">
        <f>[9]Janeiro!$I$24</f>
        <v>*</v>
      </c>
      <c r="V13" s="11" t="str">
        <f>[9]Janeiro!$I$25</f>
        <v>*</v>
      </c>
      <c r="W13" s="11" t="str">
        <f>[9]Janeiro!$I$26</f>
        <v>*</v>
      </c>
      <c r="X13" s="11" t="str">
        <f>[9]Janeiro!$I$27</f>
        <v>*</v>
      </c>
      <c r="Y13" s="11" t="str">
        <f>[9]Janeiro!$I$28</f>
        <v>*</v>
      </c>
      <c r="Z13" s="11" t="str">
        <f>[9]Janeiro!$I$29</f>
        <v>*</v>
      </c>
      <c r="AA13" s="11" t="str">
        <f>[9]Janeiro!$I$30</f>
        <v>*</v>
      </c>
      <c r="AB13" s="11" t="str">
        <f>[9]Janeiro!$I$31</f>
        <v>*</v>
      </c>
      <c r="AC13" s="11" t="str">
        <f>[9]Janeiro!$I$32</f>
        <v>*</v>
      </c>
      <c r="AD13" s="11" t="str">
        <f>[9]Janeiro!$I$33</f>
        <v>*</v>
      </c>
      <c r="AE13" s="11" t="str">
        <f>[9]Janeiro!$I$34</f>
        <v>*</v>
      </c>
      <c r="AF13" s="11" t="str">
        <f>[9]Janeiro!$I$35</f>
        <v>*</v>
      </c>
      <c r="AG13" s="140" t="str">
        <f>[9]Janeiro!$I$36</f>
        <v>*</v>
      </c>
      <c r="AL13" t="s">
        <v>46</v>
      </c>
    </row>
    <row r="14" spans="1:38" x14ac:dyDescent="0.2">
      <c r="A14" s="98" t="s">
        <v>117</v>
      </c>
      <c r="B14" s="136" t="str">
        <f>[10]Janeiro!$I$5</f>
        <v>*</v>
      </c>
      <c r="C14" s="136" t="str">
        <f>[10]Janeiro!$I$6</f>
        <v>*</v>
      </c>
      <c r="D14" s="136" t="str">
        <f>[10]Janeiro!$I$7</f>
        <v>*</v>
      </c>
      <c r="E14" s="136" t="str">
        <f>[10]Janeiro!$I$8</f>
        <v>*</v>
      </c>
      <c r="F14" s="136" t="str">
        <f>[10]Janeiro!$I$9</f>
        <v>*</v>
      </c>
      <c r="G14" s="136" t="str">
        <f>[10]Janeiro!$I$10</f>
        <v>*</v>
      </c>
      <c r="H14" s="136" t="str">
        <f>[10]Janeiro!$I$11</f>
        <v>*</v>
      </c>
      <c r="I14" s="136" t="str">
        <f>[10]Janeiro!$I$12</f>
        <v>*</v>
      </c>
      <c r="J14" s="136" t="str">
        <f>[10]Janeiro!$I$13</f>
        <v>*</v>
      </c>
      <c r="K14" s="136" t="str">
        <f>[10]Janeiro!$I$14</f>
        <v>*</v>
      </c>
      <c r="L14" s="136" t="str">
        <f>[10]Janeiro!$I$15</f>
        <v>*</v>
      </c>
      <c r="M14" s="136" t="str">
        <f>[10]Janeiro!$I$16</f>
        <v>*</v>
      </c>
      <c r="N14" s="136" t="str">
        <f>[10]Janeiro!$I$17</f>
        <v>*</v>
      </c>
      <c r="O14" s="136" t="str">
        <f>[10]Janeiro!$I$18</f>
        <v>*</v>
      </c>
      <c r="P14" s="136" t="str">
        <f>[10]Janeiro!$I$19</f>
        <v>*</v>
      </c>
      <c r="Q14" s="136" t="str">
        <f>[10]Janeiro!$I$20</f>
        <v>*</v>
      </c>
      <c r="R14" s="136" t="str">
        <f>[10]Janeiro!$I$21</f>
        <v>*</v>
      </c>
      <c r="S14" s="136" t="str">
        <f>[10]Janeiro!$I$22</f>
        <v>*</v>
      </c>
      <c r="T14" s="131" t="str">
        <f>[10]Janeiro!$I$23</f>
        <v>*</v>
      </c>
      <c r="U14" s="131" t="str">
        <f>[10]Janeiro!$I$24</f>
        <v>*</v>
      </c>
      <c r="V14" s="131" t="str">
        <f>[10]Janeiro!$I$25</f>
        <v>*</v>
      </c>
      <c r="W14" s="131" t="str">
        <f>[10]Janeiro!$I$26</f>
        <v>*</v>
      </c>
      <c r="X14" s="131" t="str">
        <f>[10]Janeiro!$I$27</f>
        <v>*</v>
      </c>
      <c r="Y14" s="131" t="str">
        <f>[10]Janeiro!$I$28</f>
        <v>*</v>
      </c>
      <c r="Z14" s="131" t="str">
        <f>[10]Janeiro!$I$29</f>
        <v>*</v>
      </c>
      <c r="AA14" s="131" t="str">
        <f>[10]Janeiro!$I$30</f>
        <v>*</v>
      </c>
      <c r="AB14" s="131" t="str">
        <f>[10]Janeiro!$I$31</f>
        <v>*</v>
      </c>
      <c r="AC14" s="131" t="str">
        <f>[10]Janeiro!$I$32</f>
        <v>*</v>
      </c>
      <c r="AD14" s="131" t="str">
        <f>[10]Janeiro!$I$33</f>
        <v>*</v>
      </c>
      <c r="AE14" s="131" t="str">
        <f>[10]Janeiro!$I$34</f>
        <v>*</v>
      </c>
      <c r="AF14" s="131" t="str">
        <f>[10]Janeiro!$I$35</f>
        <v>*</v>
      </c>
      <c r="AG14" s="140" t="str">
        <f>[10]Janeiro!$I$36</f>
        <v>*</v>
      </c>
    </row>
    <row r="15" spans="1:38" x14ac:dyDescent="0.2">
      <c r="A15" s="98" t="s">
        <v>120</v>
      </c>
      <c r="B15" s="136" t="str">
        <f>[11]Janeiro!$I$5</f>
        <v>SO</v>
      </c>
      <c r="C15" s="136" t="str">
        <f>[11]Janeiro!$I$6</f>
        <v>O</v>
      </c>
      <c r="D15" s="136" t="str">
        <f>[11]Janeiro!$I$7</f>
        <v>S</v>
      </c>
      <c r="E15" s="136" t="str">
        <f>[11]Janeiro!$I$8</f>
        <v>S</v>
      </c>
      <c r="F15" s="136" t="str">
        <f>[11]Janeiro!$I$9</f>
        <v>NE</v>
      </c>
      <c r="G15" s="136" t="str">
        <f>[11]Janeiro!$I$10</f>
        <v>N</v>
      </c>
      <c r="H15" s="136" t="str">
        <f>[11]Janeiro!$I$11</f>
        <v>NE</v>
      </c>
      <c r="I15" s="136" t="str">
        <f>[11]Janeiro!$I$12</f>
        <v>N</v>
      </c>
      <c r="J15" s="136" t="str">
        <f>[11]Janeiro!$I$13</f>
        <v>N</v>
      </c>
      <c r="K15" s="136" t="str">
        <f>[11]Janeiro!$I$14</f>
        <v>N</v>
      </c>
      <c r="L15" s="136" t="str">
        <f>[11]Janeiro!$I$15</f>
        <v>NO</v>
      </c>
      <c r="M15" s="136" t="str">
        <f>[11]Janeiro!$I$16</f>
        <v>N</v>
      </c>
      <c r="N15" s="136" t="str">
        <f>[11]Janeiro!$I$17</f>
        <v>N</v>
      </c>
      <c r="O15" s="136" t="str">
        <f>[11]Janeiro!$I$18</f>
        <v>NE</v>
      </c>
      <c r="P15" s="136" t="str">
        <f>[11]Janeiro!$I$19</f>
        <v>NE</v>
      </c>
      <c r="Q15" s="136" t="str">
        <f>[11]Janeiro!$I$20</f>
        <v>N</v>
      </c>
      <c r="R15" s="136" t="str">
        <f>[11]Janeiro!$I$21</f>
        <v>SE</v>
      </c>
      <c r="S15" s="136" t="str">
        <f>[11]Janeiro!$I$22</f>
        <v>NE</v>
      </c>
      <c r="T15" s="131" t="str">
        <f>[11]Janeiro!$I$23</f>
        <v>L</v>
      </c>
      <c r="U15" s="131" t="str">
        <f>[11]Janeiro!$I$24</f>
        <v>NE</v>
      </c>
      <c r="V15" s="136" t="str">
        <f>[11]Janeiro!$I$25</f>
        <v>NE</v>
      </c>
      <c r="W15" s="131" t="str">
        <f>[11]Janeiro!$I$26</f>
        <v>NE</v>
      </c>
      <c r="X15" s="131" t="str">
        <f>[11]Janeiro!$I$27</f>
        <v>L</v>
      </c>
      <c r="Y15" s="131" t="str">
        <f>[11]Janeiro!$I$28</f>
        <v>S</v>
      </c>
      <c r="Z15" s="131" t="str">
        <f>[11]Janeiro!$I$29</f>
        <v>SO</v>
      </c>
      <c r="AA15" s="131" t="str">
        <f>[11]Janeiro!$I$30</f>
        <v>SE</v>
      </c>
      <c r="AB15" s="131" t="str">
        <f>[11]Janeiro!$I$31</f>
        <v>SE</v>
      </c>
      <c r="AC15" s="131" t="str">
        <f>[11]Janeiro!$I$32</f>
        <v>NE</v>
      </c>
      <c r="AD15" s="131" t="str">
        <f>[11]Janeiro!$I$33</f>
        <v>N</v>
      </c>
      <c r="AE15" s="131" t="str">
        <f>[11]Janeiro!$I$34</f>
        <v>NO</v>
      </c>
      <c r="AF15" s="131" t="str">
        <f>[11]Janeiro!$I$35</f>
        <v>NO</v>
      </c>
      <c r="AG15" s="140" t="str">
        <f>[11]Janeiro!$I$36</f>
        <v>NE</v>
      </c>
    </row>
    <row r="16" spans="1:38" x14ac:dyDescent="0.2">
      <c r="A16" s="98" t="s">
        <v>167</v>
      </c>
      <c r="B16" s="136" t="str">
        <f>[12]Janeiro!$I$5</f>
        <v>*</v>
      </c>
      <c r="C16" s="136" t="str">
        <f>[12]Janeiro!$I$6</f>
        <v>*</v>
      </c>
      <c r="D16" s="136" t="str">
        <f>[12]Janeiro!$I$7</f>
        <v>*</v>
      </c>
      <c r="E16" s="136" t="str">
        <f>[12]Janeiro!$I$8</f>
        <v>*</v>
      </c>
      <c r="F16" s="136" t="str">
        <f>[12]Janeiro!$I$9</f>
        <v>*</v>
      </c>
      <c r="G16" s="136" t="str">
        <f>[12]Janeiro!$I$10</f>
        <v>*</v>
      </c>
      <c r="H16" s="136" t="str">
        <f>[12]Janeiro!$I$11</f>
        <v>*</v>
      </c>
      <c r="I16" s="136" t="str">
        <f>[12]Janeiro!$I$12</f>
        <v>*</v>
      </c>
      <c r="J16" s="136" t="str">
        <f>[12]Janeiro!$I$13</f>
        <v>*</v>
      </c>
      <c r="K16" s="136" t="str">
        <f>[12]Janeiro!$I$14</f>
        <v>*</v>
      </c>
      <c r="L16" s="136" t="str">
        <f>[12]Janeiro!$I$15</f>
        <v>*</v>
      </c>
      <c r="M16" s="136" t="str">
        <f>[12]Janeiro!$I$16</f>
        <v>*</v>
      </c>
      <c r="N16" s="136" t="str">
        <f>[12]Janeiro!$I$17</f>
        <v>*</v>
      </c>
      <c r="O16" s="136" t="str">
        <f>[12]Janeiro!$I$18</f>
        <v>*</v>
      </c>
      <c r="P16" s="136" t="str">
        <f>[12]Janeiro!$I$19</f>
        <v>*</v>
      </c>
      <c r="Q16" s="136" t="str">
        <f>[12]Janeiro!$I$20</f>
        <v>*</v>
      </c>
      <c r="R16" s="136" t="str">
        <f>[12]Janeiro!$I$21</f>
        <v>*</v>
      </c>
      <c r="S16" s="136" t="str">
        <f>[12]Janeiro!$I$22</f>
        <v>*</v>
      </c>
      <c r="T16" s="131" t="str">
        <f>[12]Janeiro!$I$23</f>
        <v>*</v>
      </c>
      <c r="U16" s="131" t="str">
        <f>[12]Janeiro!$I$24</f>
        <v>*</v>
      </c>
      <c r="V16" s="131" t="str">
        <f>[12]Janeiro!$I$25</f>
        <v>*</v>
      </c>
      <c r="W16" s="131" t="str">
        <f>[12]Janeiro!$I$26</f>
        <v>*</v>
      </c>
      <c r="X16" s="131" t="str">
        <f>[12]Janeiro!$I$27</f>
        <v>*</v>
      </c>
      <c r="Y16" s="131" t="str">
        <f>[12]Janeiro!$I$28</f>
        <v>*</v>
      </c>
      <c r="Z16" s="131" t="str">
        <f>[12]Janeiro!$I$29</f>
        <v>*</v>
      </c>
      <c r="AA16" s="131" t="str">
        <f>[12]Janeiro!$I$30</f>
        <v>*</v>
      </c>
      <c r="AB16" s="131" t="str">
        <f>[12]Janeiro!$I$31</f>
        <v>*</v>
      </c>
      <c r="AC16" s="131" t="str">
        <f>[12]Janeiro!$I$32</f>
        <v>*</v>
      </c>
      <c r="AD16" s="131" t="str">
        <f>[12]Janeiro!$I$33</f>
        <v>*</v>
      </c>
      <c r="AE16" s="131" t="str">
        <f>[12]Janeiro!$I$34</f>
        <v>*</v>
      </c>
      <c r="AF16" s="131" t="str">
        <f>[12]Janeiro!$I$35</f>
        <v>*</v>
      </c>
      <c r="AG16" s="140" t="str">
        <f>[12]Janeiro!$I$36</f>
        <v>*</v>
      </c>
      <c r="AJ16" t="s">
        <v>46</v>
      </c>
    </row>
    <row r="17" spans="1:40" x14ac:dyDescent="0.2">
      <c r="A17" s="98" t="s">
        <v>2</v>
      </c>
      <c r="B17" s="136" t="str">
        <f>[13]Janeiro!$I$5</f>
        <v>N</v>
      </c>
      <c r="C17" s="136" t="str">
        <f>[13]Janeiro!$I$6</f>
        <v>N</v>
      </c>
      <c r="D17" s="136" t="str">
        <f>[13]Janeiro!$I$7</f>
        <v>N</v>
      </c>
      <c r="E17" s="136" t="str">
        <f>[13]Janeiro!$I$8</f>
        <v>N</v>
      </c>
      <c r="F17" s="136" t="str">
        <f>[13]Janeiro!$I$9</f>
        <v>N</v>
      </c>
      <c r="G17" s="136" t="str">
        <f>[13]Janeiro!$I$10</f>
        <v>N</v>
      </c>
      <c r="H17" s="136" t="str">
        <f>[13]Janeiro!$I$11</f>
        <v>N</v>
      </c>
      <c r="I17" s="136" t="str">
        <f>[13]Janeiro!$I$12</f>
        <v>N</v>
      </c>
      <c r="J17" s="136" t="str">
        <f>[13]Janeiro!$I$13</f>
        <v>N</v>
      </c>
      <c r="K17" s="136" t="str">
        <f>[13]Janeiro!$I$14</f>
        <v>N</v>
      </c>
      <c r="L17" s="136" t="str">
        <f>[13]Janeiro!$I$15</f>
        <v>N</v>
      </c>
      <c r="M17" s="136" t="str">
        <f>[13]Janeiro!$I$16</f>
        <v>N</v>
      </c>
      <c r="N17" s="136" t="str">
        <f>[13]Janeiro!$I$17</f>
        <v>N</v>
      </c>
      <c r="O17" s="136" t="str">
        <f>[13]Janeiro!$I$18</f>
        <v>L</v>
      </c>
      <c r="P17" s="136" t="str">
        <f>[13]Janeiro!$I$19</f>
        <v xml:space="preserve"> </v>
      </c>
      <c r="Q17" s="136" t="str">
        <f>[13]Janeiro!$I$20</f>
        <v>N</v>
      </c>
      <c r="R17" s="136" t="str">
        <f>[13]Janeiro!$I$21</f>
        <v>N</v>
      </c>
      <c r="S17" s="136" t="str">
        <f>[13]Janeiro!$I$22</f>
        <v>L</v>
      </c>
      <c r="T17" s="131" t="str">
        <f>[13]Janeiro!$I$23</f>
        <v>L</v>
      </c>
      <c r="U17" s="131" t="str">
        <f>[13]Janeiro!$I$24</f>
        <v>N</v>
      </c>
      <c r="V17" s="136" t="str">
        <f>[13]Janeiro!$I$25</f>
        <v>N</v>
      </c>
      <c r="W17" s="131" t="str">
        <f>[13]Janeiro!$I$26</f>
        <v>N</v>
      </c>
      <c r="X17" s="131" t="str">
        <f>[13]Janeiro!$I$27</f>
        <v>N</v>
      </c>
      <c r="Y17" s="131" t="str">
        <f>[13]Janeiro!$I$28</f>
        <v>N</v>
      </c>
      <c r="Z17" s="131" t="str">
        <f>[13]Janeiro!$I$29</f>
        <v>N</v>
      </c>
      <c r="AA17" s="131" t="str">
        <f>[13]Janeiro!$I$30</f>
        <v>N</v>
      </c>
      <c r="AB17" s="131" t="str">
        <f>[13]Janeiro!$I$31</f>
        <v>N</v>
      </c>
      <c r="AC17" s="131" t="str">
        <f>[13]Janeiro!$I$32</f>
        <v>N</v>
      </c>
      <c r="AD17" s="131" t="str">
        <f>[13]Janeiro!$I$33</f>
        <v>N</v>
      </c>
      <c r="AE17" s="131" t="str">
        <f>[13]Janeiro!$I$34</f>
        <v>N</v>
      </c>
      <c r="AF17" s="131" t="str">
        <f>[13]Janeiro!$I$35</f>
        <v>N</v>
      </c>
      <c r="AG17" s="127" t="str">
        <f>[13]Janeiro!$I$36</f>
        <v>N</v>
      </c>
      <c r="AI17" s="12" t="s">
        <v>46</v>
      </c>
      <c r="AJ17" t="s">
        <v>46</v>
      </c>
    </row>
    <row r="18" spans="1:40" x14ac:dyDescent="0.2">
      <c r="A18" s="98" t="s">
        <v>3</v>
      </c>
      <c r="B18" s="136" t="str">
        <f>[14]Janeiro!$I$5</f>
        <v>NO</v>
      </c>
      <c r="C18" s="136" t="str">
        <f>[14]Janeiro!$I$6</f>
        <v>NO</v>
      </c>
      <c r="D18" s="136" t="str">
        <f>[14]Janeiro!$I$7</f>
        <v>O</v>
      </c>
      <c r="E18" s="136" t="str">
        <f>[14]Janeiro!$I$8</f>
        <v>NO</v>
      </c>
      <c r="F18" s="136" t="str">
        <f>[14]Janeiro!$I$9</f>
        <v>SO</v>
      </c>
      <c r="G18" s="136" t="str">
        <f>[14]Janeiro!$I$10</f>
        <v>SO</v>
      </c>
      <c r="H18" s="136" t="str">
        <f>[14]Janeiro!$I$11</f>
        <v>SO</v>
      </c>
      <c r="I18" s="136" t="str">
        <f>[14]Janeiro!$I$12</f>
        <v>O</v>
      </c>
      <c r="J18" s="136" t="str">
        <f>[14]Janeiro!$I$13</f>
        <v>SO</v>
      </c>
      <c r="K18" s="136" t="str">
        <f>[14]Janeiro!$I$14</f>
        <v>O</v>
      </c>
      <c r="L18" s="136" t="str">
        <f>[14]Janeiro!$I$15</f>
        <v>NO</v>
      </c>
      <c r="M18" s="136" t="str">
        <f>[14]Janeiro!$I$16</f>
        <v>NO</v>
      </c>
      <c r="N18" s="136" t="str">
        <f>[14]Janeiro!$I$17</f>
        <v>SO</v>
      </c>
      <c r="O18" s="136" t="str">
        <f>[14]Janeiro!$I$18</f>
        <v>O</v>
      </c>
      <c r="P18" s="136" t="str">
        <f>[14]Janeiro!$I$19</f>
        <v>O</v>
      </c>
      <c r="Q18" s="136" t="str">
        <f>[14]Janeiro!$I$20</f>
        <v>SO</v>
      </c>
      <c r="R18" s="136" t="str">
        <f>[14]Janeiro!$I$21</f>
        <v>NO</v>
      </c>
      <c r="S18" s="136" t="str">
        <f>[14]Janeiro!$I$22</f>
        <v>O</v>
      </c>
      <c r="T18" s="131" t="str">
        <f>[14]Janeiro!$I$23</f>
        <v>NO</v>
      </c>
      <c r="U18" s="131" t="str">
        <f>[14]Janeiro!$I$24</f>
        <v>NO</v>
      </c>
      <c r="V18" s="131" t="str">
        <f>[14]Janeiro!$I$25</f>
        <v>O</v>
      </c>
      <c r="W18" s="131" t="str">
        <f>[14]Janeiro!$I$26</f>
        <v>O</v>
      </c>
      <c r="X18" s="131" t="str">
        <f>[14]Janeiro!$I$27</f>
        <v>NO</v>
      </c>
      <c r="Y18" s="131" t="str">
        <f>[14]Janeiro!$I$28</f>
        <v>*</v>
      </c>
      <c r="Z18" s="131" t="str">
        <f>[14]Janeiro!$I$29</f>
        <v>SO</v>
      </c>
      <c r="AA18" s="131" t="str">
        <f>[14]Janeiro!$I$30</f>
        <v>SO</v>
      </c>
      <c r="AB18" s="131" t="str">
        <f>[14]Janeiro!$I$31</f>
        <v>SO</v>
      </c>
      <c r="AC18" s="131" t="str">
        <f>[14]Janeiro!$I$32</f>
        <v>SO</v>
      </c>
      <c r="AD18" s="131" t="str">
        <f>[14]Janeiro!$I$33</f>
        <v>*</v>
      </c>
      <c r="AE18" s="131" t="str">
        <f>[14]Janeiro!$I$34</f>
        <v>O</v>
      </c>
      <c r="AF18" s="131" t="str">
        <f>[14]Janeiro!$I$35</f>
        <v>NO</v>
      </c>
      <c r="AG18" s="127" t="str">
        <f>[14]Janeiro!$I$36</f>
        <v>NO</v>
      </c>
      <c r="AH18" s="12" t="s">
        <v>46</v>
      </c>
      <c r="AI18" s="12" t="s">
        <v>46</v>
      </c>
      <c r="AJ18" t="s">
        <v>46</v>
      </c>
    </row>
    <row r="19" spans="1:40" x14ac:dyDescent="0.2">
      <c r="A19" s="98" t="s">
        <v>4</v>
      </c>
      <c r="B19" s="136" t="str">
        <f>[15]Janeiro!$I$5</f>
        <v>SE</v>
      </c>
      <c r="C19" s="136" t="str">
        <f>[15]Janeiro!$I$6</f>
        <v>SE</v>
      </c>
      <c r="D19" s="136" t="str">
        <f>[15]Janeiro!$I$7</f>
        <v>SE</v>
      </c>
      <c r="E19" s="136" t="str">
        <f>[15]Janeiro!$I$8</f>
        <v>SE</v>
      </c>
      <c r="F19" s="136" t="str">
        <f>[15]Janeiro!$I$9</f>
        <v>SE</v>
      </c>
      <c r="G19" s="136" t="str">
        <f>[15]Janeiro!$I$10</f>
        <v>S</v>
      </c>
      <c r="H19" s="136" t="str">
        <f>[15]Janeiro!$I$11</f>
        <v>S</v>
      </c>
      <c r="I19" s="136" t="str">
        <f>[15]Janeiro!$I$12</f>
        <v>S</v>
      </c>
      <c r="J19" s="136" t="str">
        <f>[15]Janeiro!$I$13</f>
        <v>SE</v>
      </c>
      <c r="K19" s="136" t="str">
        <f>[15]Janeiro!$I$14</f>
        <v>SO</v>
      </c>
      <c r="L19" s="136" t="str">
        <f>[15]Janeiro!$I$15</f>
        <v>SO</v>
      </c>
      <c r="M19" s="136" t="str">
        <f>[15]Janeiro!$I$16</f>
        <v>SO</v>
      </c>
      <c r="N19" s="136" t="str">
        <f>[15]Janeiro!$I$17</f>
        <v>N</v>
      </c>
      <c r="O19" s="136" t="str">
        <f>[15]Janeiro!$I$18</f>
        <v>NO</v>
      </c>
      <c r="P19" s="136" t="str">
        <f>[15]Janeiro!$I$19</f>
        <v>S</v>
      </c>
      <c r="Q19" s="136" t="str">
        <f>[15]Janeiro!$I$20</f>
        <v>S</v>
      </c>
      <c r="R19" s="136" t="str">
        <f>[15]Janeiro!$I$21</f>
        <v>SO</v>
      </c>
      <c r="S19" s="136" t="str">
        <f>[15]Janeiro!$I$22</f>
        <v>NO</v>
      </c>
      <c r="T19" s="131" t="str">
        <f>[15]Janeiro!$I$23</f>
        <v>NO</v>
      </c>
      <c r="U19" s="131" t="str">
        <f>[15]Janeiro!$I$24</f>
        <v>NE</v>
      </c>
      <c r="V19" s="131" t="str">
        <f>[15]Janeiro!$I$25</f>
        <v>S</v>
      </c>
      <c r="W19" s="131" t="str">
        <f>[15]Janeiro!$I$26</f>
        <v>S</v>
      </c>
      <c r="X19" s="131" t="str">
        <f>[15]Janeiro!$I$27</f>
        <v>S</v>
      </c>
      <c r="Y19" s="131" t="str">
        <f>[15]Janeiro!$I$28</f>
        <v>SE</v>
      </c>
      <c r="Z19" s="131" t="str">
        <f>[15]Janeiro!$I$29</f>
        <v>L</v>
      </c>
      <c r="AA19" s="131" t="str">
        <f>[15]Janeiro!$I$30</f>
        <v>NO</v>
      </c>
      <c r="AB19" s="131" t="str">
        <f>[15]Janeiro!$I$31</f>
        <v>NO</v>
      </c>
      <c r="AC19" s="131" t="str">
        <f>[15]Janeiro!$I$32</f>
        <v>SO</v>
      </c>
      <c r="AD19" s="131" t="str">
        <f>[15]Janeiro!$I$33</f>
        <v>S</v>
      </c>
      <c r="AE19" s="131" t="str">
        <f>[15]Janeiro!$I$34</f>
        <v>S</v>
      </c>
      <c r="AF19" s="131" t="str">
        <f>[15]Janeiro!$I$35</f>
        <v>SO</v>
      </c>
      <c r="AG19" s="127" t="str">
        <f>[15]Janeiro!$I$36</f>
        <v>S</v>
      </c>
      <c r="AJ19" t="s">
        <v>46</v>
      </c>
    </row>
    <row r="20" spans="1:40" x14ac:dyDescent="0.2">
      <c r="A20" s="98" t="s">
        <v>5</v>
      </c>
      <c r="B20" s="131" t="str">
        <f>[16]Janeiro!$I$5</f>
        <v>NO</v>
      </c>
      <c r="C20" s="131" t="str">
        <f>[16]Janeiro!$I$6</f>
        <v>O</v>
      </c>
      <c r="D20" s="131" t="str">
        <f>[16]Janeiro!$I$7</f>
        <v>SO</v>
      </c>
      <c r="E20" s="131" t="str">
        <f>[16]Janeiro!$I$8</f>
        <v>O</v>
      </c>
      <c r="F20" s="131" t="str">
        <f>[16]Janeiro!$I$9</f>
        <v>NO</v>
      </c>
      <c r="G20" s="131" t="str">
        <f>[16]Janeiro!$I$10</f>
        <v>NE</v>
      </c>
      <c r="H20" s="131" t="str">
        <f>[16]Janeiro!$I$11</f>
        <v>NE</v>
      </c>
      <c r="I20" s="131" t="str">
        <f>[16]Janeiro!$I$12</f>
        <v>L</v>
      </c>
      <c r="J20" s="131" t="str">
        <f>[16]Janeiro!$I$13</f>
        <v>L</v>
      </c>
      <c r="K20" s="131" t="str">
        <f>[16]Janeiro!$I$14</f>
        <v>L</v>
      </c>
      <c r="L20" s="131" t="str">
        <f>[16]Janeiro!$I$15</f>
        <v>L</v>
      </c>
      <c r="M20" s="131" t="str">
        <f>[16]Janeiro!$I$16</f>
        <v>L</v>
      </c>
      <c r="N20" s="131" t="str">
        <f>[16]Janeiro!$I$17</f>
        <v>L</v>
      </c>
      <c r="O20" s="131" t="str">
        <f>[16]Janeiro!$I$18</f>
        <v>L</v>
      </c>
      <c r="P20" s="131" t="str">
        <f>[16]Janeiro!$I$19</f>
        <v>L</v>
      </c>
      <c r="Q20" s="131" t="str">
        <f>[16]Janeiro!$I$20</f>
        <v>NE</v>
      </c>
      <c r="R20" s="131" t="str">
        <f>[16]Janeiro!$I$21</f>
        <v>L</v>
      </c>
      <c r="S20" s="131" t="str">
        <f>[16]Janeiro!$I$22</f>
        <v>NO</v>
      </c>
      <c r="T20" s="131" t="str">
        <f>[16]Janeiro!$I$23</f>
        <v>L</v>
      </c>
      <c r="U20" s="131" t="str">
        <f>[16]Janeiro!$I$24</f>
        <v>NO</v>
      </c>
      <c r="V20" s="131" t="str">
        <f>[16]Janeiro!$I$25</f>
        <v>L</v>
      </c>
      <c r="W20" s="131" t="str">
        <f>[16]Janeiro!$I$26</f>
        <v>O</v>
      </c>
      <c r="X20" s="131" t="str">
        <f>[16]Janeiro!$I$27</f>
        <v>SO</v>
      </c>
      <c r="Y20" s="131" t="str">
        <f>[16]Janeiro!$I$28</f>
        <v>SO</v>
      </c>
      <c r="Z20" s="131" t="str">
        <f>[16]Janeiro!$I$29</f>
        <v>SE</v>
      </c>
      <c r="AA20" s="131" t="str">
        <f>[16]Janeiro!$I$30</f>
        <v>SE</v>
      </c>
      <c r="AB20" s="131" t="str">
        <f>[16]Janeiro!$I$31</f>
        <v>SE</v>
      </c>
      <c r="AC20" s="131" t="str">
        <f>[16]Janeiro!$I$32</f>
        <v>O</v>
      </c>
      <c r="AD20" s="131" t="str">
        <f>[16]Janeiro!$I$33</f>
        <v>N</v>
      </c>
      <c r="AE20" s="131" t="str">
        <f>[16]Janeiro!$I$34</f>
        <v>NE</v>
      </c>
      <c r="AF20" s="131" t="str">
        <f>[16]Janeiro!$I$35</f>
        <v>L</v>
      </c>
      <c r="AG20" s="127" t="str">
        <f>[16]Janeiro!$I$36</f>
        <v>L</v>
      </c>
      <c r="AH20" s="12" t="s">
        <v>46</v>
      </c>
      <c r="AJ20" t="s">
        <v>46</v>
      </c>
      <c r="AK20" t="s">
        <v>46</v>
      </c>
      <c r="AL20" t="s">
        <v>46</v>
      </c>
    </row>
    <row r="21" spans="1:40" x14ac:dyDescent="0.2">
      <c r="A21" s="98" t="s">
        <v>42</v>
      </c>
      <c r="B21" s="131" t="str">
        <f>[17]Janeiro!$I$5</f>
        <v>N</v>
      </c>
      <c r="C21" s="131" t="str">
        <f>[17]Janeiro!$I$6</f>
        <v>NO</v>
      </c>
      <c r="D21" s="131" t="str">
        <f>[17]Janeiro!$I$7</f>
        <v>O</v>
      </c>
      <c r="E21" s="131" t="str">
        <f>[17]Janeiro!$I$8</f>
        <v>NO</v>
      </c>
      <c r="F21" s="131" t="str">
        <f>[17]Janeiro!$I$9</f>
        <v>NO</v>
      </c>
      <c r="G21" s="131" t="str">
        <f>[17]Janeiro!$I$10</f>
        <v>N</v>
      </c>
      <c r="H21" s="131" t="str">
        <f>[17]Janeiro!$I$11</f>
        <v>NO</v>
      </c>
      <c r="I21" s="131" t="str">
        <f>[17]Janeiro!$I$12</f>
        <v>NO</v>
      </c>
      <c r="J21" s="131" t="str">
        <f>[17]Janeiro!$I$13</f>
        <v>NE</v>
      </c>
      <c r="K21" s="131" t="str">
        <f>[17]Janeiro!$I$14</f>
        <v>NE</v>
      </c>
      <c r="L21" s="131" t="str">
        <f>[17]Janeiro!$I$15</f>
        <v>NE</v>
      </c>
      <c r="M21" s="131" t="str">
        <f>[17]Janeiro!$I$16</f>
        <v>NE</v>
      </c>
      <c r="N21" s="131" t="str">
        <f>[17]Janeiro!$I$17</f>
        <v>L</v>
      </c>
      <c r="O21" s="131" t="str">
        <f>[17]Janeiro!$I$18</f>
        <v>NE</v>
      </c>
      <c r="P21" s="131" t="str">
        <f>[17]Janeiro!$I$19</f>
        <v>NE</v>
      </c>
      <c r="Q21" s="131" t="str">
        <f>[17]Janeiro!$I$20</f>
        <v>NE</v>
      </c>
      <c r="R21" s="131" t="str">
        <f>[17]Janeiro!$I$21</f>
        <v>NE</v>
      </c>
      <c r="S21" s="131" t="str">
        <f>[17]Janeiro!$I$22</f>
        <v>L</v>
      </c>
      <c r="T21" s="131" t="str">
        <f>[17]Janeiro!$I$23</f>
        <v>L</v>
      </c>
      <c r="U21" s="131" t="str">
        <f>[17]Janeiro!$I$24</f>
        <v>O</v>
      </c>
      <c r="V21" s="131" t="str">
        <f>[17]Janeiro!$I$25</f>
        <v>O</v>
      </c>
      <c r="W21" s="131" t="str">
        <f>[17]Janeiro!$I$26</f>
        <v>NO</v>
      </c>
      <c r="X21" s="131" t="str">
        <f>[17]Janeiro!$I$27</f>
        <v>NO</v>
      </c>
      <c r="Y21" s="131" t="str">
        <f>[17]Janeiro!$I$28</f>
        <v>NO</v>
      </c>
      <c r="Z21" s="131" t="str">
        <f>[17]Janeiro!$I$29</f>
        <v>N</v>
      </c>
      <c r="AA21" s="131" t="str">
        <f>[17]Janeiro!$I$30</f>
        <v>NE</v>
      </c>
      <c r="AB21" s="131" t="str">
        <f>[17]Janeiro!$I$31</f>
        <v>NE</v>
      </c>
      <c r="AC21" s="131" t="str">
        <f>[17]Janeiro!$I$32</f>
        <v>NE</v>
      </c>
      <c r="AD21" s="131" t="str">
        <f>[17]Janeiro!$I$33</f>
        <v>NO</v>
      </c>
      <c r="AE21" s="131" t="str">
        <f>[17]Janeiro!$I$34</f>
        <v>N</v>
      </c>
      <c r="AF21" s="131" t="str">
        <f>[17]Janeiro!$I$35</f>
        <v>N</v>
      </c>
      <c r="AG21" s="127" t="str">
        <f>[17]Janeiro!$I$36</f>
        <v>NE</v>
      </c>
      <c r="AK21" t="s">
        <v>46</v>
      </c>
    </row>
    <row r="22" spans="1:40" x14ac:dyDescent="0.2">
      <c r="A22" s="98" t="s">
        <v>6</v>
      </c>
      <c r="B22" s="131" t="str">
        <f>[18]Janeiro!$I$5</f>
        <v>O</v>
      </c>
      <c r="C22" s="131" t="str">
        <f>[18]Janeiro!$I$6</f>
        <v>O</v>
      </c>
      <c r="D22" s="131" t="str">
        <f>[18]Janeiro!$I$7</f>
        <v>NO</v>
      </c>
      <c r="E22" s="131" t="str">
        <f>[18]Janeiro!$I$8</f>
        <v>NO</v>
      </c>
      <c r="F22" s="131" t="str">
        <f>[18]Janeiro!$I$9</f>
        <v>NO</v>
      </c>
      <c r="G22" s="131" t="str">
        <f>[18]Janeiro!$I$10</f>
        <v>NO</v>
      </c>
      <c r="H22" s="131" t="str">
        <f>[18]Janeiro!$I$11</f>
        <v>NO</v>
      </c>
      <c r="I22" s="131" t="str">
        <f>[18]Janeiro!$I$12</f>
        <v>NO</v>
      </c>
      <c r="J22" s="131" t="str">
        <f>[18]Janeiro!$I$13</f>
        <v>NE</v>
      </c>
      <c r="K22" s="131" t="str">
        <f>[18]Janeiro!$I$14</f>
        <v>NO</v>
      </c>
      <c r="L22" s="131" t="str">
        <f>[18]Janeiro!$I$15</f>
        <v>NO</v>
      </c>
      <c r="M22" s="131" t="str">
        <f>[18]Janeiro!$I$16</f>
        <v>L</v>
      </c>
      <c r="N22" s="131" t="str">
        <f>[18]Janeiro!$I$17</f>
        <v>SE</v>
      </c>
      <c r="O22" s="131" t="str">
        <f>[18]Janeiro!$I$18</f>
        <v>SE</v>
      </c>
      <c r="P22" s="131" t="str">
        <f>[18]Janeiro!$I$19</f>
        <v>NO</v>
      </c>
      <c r="Q22" s="131" t="str">
        <f>[18]Janeiro!$I$20</f>
        <v>SO</v>
      </c>
      <c r="R22" s="131" t="str">
        <f>[18]Janeiro!$I$21</f>
        <v>NE</v>
      </c>
      <c r="S22" s="131" t="str">
        <f>[18]Janeiro!$I$22</f>
        <v>SE</v>
      </c>
      <c r="T22" s="131" t="str">
        <f>[18]Janeiro!$I$23</f>
        <v>SE</v>
      </c>
      <c r="U22" s="131" t="str">
        <f>[18]Janeiro!$I$24</f>
        <v>L</v>
      </c>
      <c r="V22" s="131" t="str">
        <f>[18]Janeiro!$I$25</f>
        <v>NE</v>
      </c>
      <c r="W22" s="131" t="str">
        <f>[18]Janeiro!$I$26</f>
        <v>S</v>
      </c>
      <c r="X22" s="131" t="str">
        <f>[18]Janeiro!$I$27</f>
        <v>NO</v>
      </c>
      <c r="Y22" s="131" t="str">
        <f>[18]Janeiro!$I$28</f>
        <v>O</v>
      </c>
      <c r="Z22" s="131" t="str">
        <f>[18]Janeiro!$I$29</f>
        <v>NE</v>
      </c>
      <c r="AA22" s="131" t="str">
        <f>[18]Janeiro!$I$30</f>
        <v>L</v>
      </c>
      <c r="AB22" s="131" t="str">
        <f>[18]Janeiro!$I$31</f>
        <v>S</v>
      </c>
      <c r="AC22" s="131" t="str">
        <f>[18]Janeiro!$I$32</f>
        <v>N</v>
      </c>
      <c r="AD22" s="131" t="str">
        <f>[18]Janeiro!$I$33</f>
        <v>NO</v>
      </c>
      <c r="AE22" s="131" t="str">
        <f>[18]Janeiro!$I$34</f>
        <v>L</v>
      </c>
      <c r="AF22" s="131" t="str">
        <f>[18]Janeiro!$I$35</f>
        <v>SE</v>
      </c>
      <c r="AG22" s="127" t="str">
        <f>[18]Janeiro!$I$36</f>
        <v>NO</v>
      </c>
      <c r="AK22" t="s">
        <v>46</v>
      </c>
    </row>
    <row r="23" spans="1:40" x14ac:dyDescent="0.2">
      <c r="A23" s="98" t="s">
        <v>7</v>
      </c>
      <c r="B23" s="136" t="str">
        <f>[19]Janeiro!$I$5</f>
        <v>NE</v>
      </c>
      <c r="C23" s="136" t="str">
        <f>[19]Janeiro!$I$6</f>
        <v>NE</v>
      </c>
      <c r="D23" s="136" t="str">
        <f>[19]Janeiro!$I$7</f>
        <v>NE</v>
      </c>
      <c r="E23" s="136" t="str">
        <f>[19]Janeiro!$I$8</f>
        <v>NO</v>
      </c>
      <c r="F23" s="136" t="str">
        <f>[19]Janeiro!$I$9</f>
        <v>S</v>
      </c>
      <c r="G23" s="136" t="str">
        <f>[19]Janeiro!$I$10</f>
        <v>SE</v>
      </c>
      <c r="H23" s="136" t="str">
        <f>[19]Janeiro!$I$11</f>
        <v>S</v>
      </c>
      <c r="I23" s="136" t="str">
        <f>[19]Janeiro!$I$12</f>
        <v>S</v>
      </c>
      <c r="J23" s="136" t="str">
        <f>[19]Janeiro!$I$13</f>
        <v>S</v>
      </c>
      <c r="K23" s="136" t="str">
        <f>[19]Janeiro!$I$14</f>
        <v>S</v>
      </c>
      <c r="L23" s="136" t="str">
        <f>[19]Janeiro!$I$15</f>
        <v>S</v>
      </c>
      <c r="M23" s="136" t="str">
        <f>[19]Janeiro!$I$16</f>
        <v>S</v>
      </c>
      <c r="N23" s="136" t="str">
        <f>[19]Janeiro!$I$17</f>
        <v>SO</v>
      </c>
      <c r="O23" s="136" t="str">
        <f>[19]Janeiro!$I$18</f>
        <v>S</v>
      </c>
      <c r="P23" s="136" t="str">
        <f>[19]Janeiro!$I$19</f>
        <v>S</v>
      </c>
      <c r="Q23" s="136" t="str">
        <f>[19]Janeiro!$I$20</f>
        <v>SE</v>
      </c>
      <c r="R23" s="136" t="str">
        <f>[19]Janeiro!$I$21</f>
        <v>NO</v>
      </c>
      <c r="S23" s="136" t="str">
        <f>[19]Janeiro!$I$22</f>
        <v>O</v>
      </c>
      <c r="T23" s="131" t="str">
        <f>[19]Janeiro!$I$23</f>
        <v>O</v>
      </c>
      <c r="U23" s="131" t="str">
        <f>[19]Janeiro!$I$24</f>
        <v>SO</v>
      </c>
      <c r="V23" s="131" t="str">
        <f>[19]Janeiro!$I$25</f>
        <v>SO</v>
      </c>
      <c r="W23" s="131" t="str">
        <f>[19]Janeiro!$I$26</f>
        <v>O</v>
      </c>
      <c r="X23" s="131" t="str">
        <f>[19]Janeiro!$I$27</f>
        <v>NO</v>
      </c>
      <c r="Y23" s="131" t="str">
        <f>[19]Janeiro!$I$28</f>
        <v>N</v>
      </c>
      <c r="Z23" s="131" t="str">
        <f>[19]Janeiro!$I$29</f>
        <v>NE</v>
      </c>
      <c r="AA23" s="131" t="str">
        <f>[19]Janeiro!$I$30</f>
        <v>N</v>
      </c>
      <c r="AB23" s="131" t="str">
        <f>[19]Janeiro!$I$31</f>
        <v>NO</v>
      </c>
      <c r="AC23" s="131" t="str">
        <f>[19]Janeiro!$I$32</f>
        <v>NO</v>
      </c>
      <c r="AD23" s="131" t="str">
        <f>[19]Janeiro!$I$33</f>
        <v>SE</v>
      </c>
      <c r="AE23" s="131" t="str">
        <f>[19]Janeiro!$I$34</f>
        <v>S</v>
      </c>
      <c r="AF23" s="131" t="str">
        <f>[19]Janeiro!$I$35</f>
        <v>SE</v>
      </c>
      <c r="AG23" s="127" t="str">
        <f>[19]Janeiro!$I$36</f>
        <v>S</v>
      </c>
      <c r="AJ23" t="s">
        <v>46</v>
      </c>
      <c r="AK23" t="s">
        <v>46</v>
      </c>
      <c r="AL23" t="s">
        <v>46</v>
      </c>
    </row>
    <row r="24" spans="1:40" x14ac:dyDescent="0.2">
      <c r="A24" s="98" t="s">
        <v>168</v>
      </c>
      <c r="B24" s="136" t="str">
        <f>[20]Janeiro!$I$5</f>
        <v>*</v>
      </c>
      <c r="C24" s="136" t="str">
        <f>[20]Janeiro!$I$6</f>
        <v>*</v>
      </c>
      <c r="D24" s="136" t="str">
        <f>[20]Janeiro!$I$7</f>
        <v>*</v>
      </c>
      <c r="E24" s="136" t="str">
        <f>[20]Janeiro!$I$8</f>
        <v>*</v>
      </c>
      <c r="F24" s="136" t="str">
        <f>[20]Janeiro!$I$9</f>
        <v>*</v>
      </c>
      <c r="G24" s="136" t="str">
        <f>[20]Janeiro!$I$10</f>
        <v>*</v>
      </c>
      <c r="H24" s="136" t="str">
        <f>[20]Janeiro!$I$11</f>
        <v>*</v>
      </c>
      <c r="I24" s="136" t="str">
        <f>[20]Janeiro!$I$12</f>
        <v>*</v>
      </c>
      <c r="J24" s="136" t="str">
        <f>[20]Janeiro!$I$13</f>
        <v>*</v>
      </c>
      <c r="K24" s="136" t="str">
        <f>[20]Janeiro!$I$14</f>
        <v>*</v>
      </c>
      <c r="L24" s="136" t="str">
        <f>[20]Janeiro!$I$15</f>
        <v>*</v>
      </c>
      <c r="M24" s="136" t="str">
        <f>[20]Janeiro!$I$16</f>
        <v>*</v>
      </c>
      <c r="N24" s="136" t="str">
        <f>[20]Janeiro!$I$17</f>
        <v>*</v>
      </c>
      <c r="O24" s="136" t="str">
        <f>[20]Janeiro!$I$18</f>
        <v>*</v>
      </c>
      <c r="P24" s="136" t="str">
        <f>[20]Janeiro!$I$19</f>
        <v>*</v>
      </c>
      <c r="Q24" s="136" t="str">
        <f>[20]Janeiro!$I$20</f>
        <v>*</v>
      </c>
      <c r="R24" s="136" t="str">
        <f>[20]Janeiro!$I$21</f>
        <v>*</v>
      </c>
      <c r="S24" s="136" t="str">
        <f>[20]Janeiro!$I$22</f>
        <v>*</v>
      </c>
      <c r="T24" s="136" t="str">
        <f>[20]Janeiro!$I$23</f>
        <v>*</v>
      </c>
      <c r="U24" s="136" t="str">
        <f>[20]Janeiro!$I$24</f>
        <v>*</v>
      </c>
      <c r="V24" s="136" t="str">
        <f>[20]Janeiro!$I$25</f>
        <v>*</v>
      </c>
      <c r="W24" s="136" t="str">
        <f>[20]Janeiro!$I$26</f>
        <v>*</v>
      </c>
      <c r="X24" s="136" t="str">
        <f>[20]Janeiro!$I$27</f>
        <v>*</v>
      </c>
      <c r="Y24" s="136" t="str">
        <f>[20]Janeiro!$I$28</f>
        <v>*</v>
      </c>
      <c r="Z24" s="136" t="str">
        <f>[20]Janeiro!$I$29</f>
        <v>*</v>
      </c>
      <c r="AA24" s="136" t="str">
        <f>[20]Janeiro!$I$30</f>
        <v>*</v>
      </c>
      <c r="AB24" s="136" t="str">
        <f>[20]Janeiro!$I$31</f>
        <v>*</v>
      </c>
      <c r="AC24" s="136" t="str">
        <f>[20]Janeiro!$I$32</f>
        <v>*</v>
      </c>
      <c r="AD24" s="136" t="str">
        <f>[20]Janeiro!$I$33</f>
        <v>*</v>
      </c>
      <c r="AE24" s="136" t="str">
        <f>[20]Janeiro!$I$34</f>
        <v>*</v>
      </c>
      <c r="AF24" s="136" t="str">
        <f>[20]Janeiro!$I$35</f>
        <v>*</v>
      </c>
      <c r="AG24" s="140" t="str">
        <f>[20]Janeiro!$I$36</f>
        <v>*</v>
      </c>
      <c r="AK24" t="s">
        <v>46</v>
      </c>
      <c r="AL24" t="s">
        <v>46</v>
      </c>
    </row>
    <row r="25" spans="1:40" x14ac:dyDescent="0.2">
      <c r="A25" s="98" t="s">
        <v>169</v>
      </c>
      <c r="B25" s="131" t="str">
        <f>[21]Janeiro!$I$5</f>
        <v>O</v>
      </c>
      <c r="C25" s="131" t="str">
        <f>[21]Janeiro!$I$6</f>
        <v>SO</v>
      </c>
      <c r="D25" s="131" t="str">
        <f>[21]Janeiro!$I$7</f>
        <v>SE</v>
      </c>
      <c r="E25" s="131" t="str">
        <f>[21]Janeiro!$I$8</f>
        <v>L</v>
      </c>
      <c r="F25" s="131" t="str">
        <f>[21]Janeiro!$I$9</f>
        <v>L</v>
      </c>
      <c r="G25" s="131" t="str">
        <f>[21]Janeiro!$I$10</f>
        <v>NE</v>
      </c>
      <c r="H25" s="131" t="str">
        <f>[21]Janeiro!$I$11</f>
        <v>L</v>
      </c>
      <c r="I25" s="131" t="str">
        <f>[21]Janeiro!$I$12</f>
        <v>N</v>
      </c>
      <c r="J25" s="131" t="str">
        <f>[21]Janeiro!$I$13</f>
        <v>N</v>
      </c>
      <c r="K25" s="131" t="str">
        <f>[21]Janeiro!$I$14</f>
        <v>NE</v>
      </c>
      <c r="L25" s="131" t="str">
        <f>[21]Janeiro!$I$15</f>
        <v>N</v>
      </c>
      <c r="M25" s="131" t="str">
        <f>[21]Janeiro!$I$16</f>
        <v>N</v>
      </c>
      <c r="N25" s="131" t="str">
        <f>[21]Janeiro!$I$17</f>
        <v>NE</v>
      </c>
      <c r="O25" s="131" t="str">
        <f>[21]Janeiro!$I$18</f>
        <v>NE</v>
      </c>
      <c r="P25" s="131" t="str">
        <f>[21]Janeiro!$I$19</f>
        <v>N</v>
      </c>
      <c r="Q25" s="131" t="str">
        <f>[21]Janeiro!$I$20</f>
        <v>N</v>
      </c>
      <c r="R25" s="131" t="str">
        <f>[21]Janeiro!$I$21</f>
        <v>SE</v>
      </c>
      <c r="S25" s="131" t="str">
        <f>[21]Janeiro!$I$22</f>
        <v>NE</v>
      </c>
      <c r="T25" s="11" t="s">
        <v>225</v>
      </c>
      <c r="U25" s="131" t="str">
        <f>[21]Janeiro!$I$24</f>
        <v>L</v>
      </c>
      <c r="V25" s="131" t="str">
        <f>[21]Janeiro!$I$25</f>
        <v>L</v>
      </c>
      <c r="W25" s="131" t="str">
        <f>[21]Janeiro!$I$26</f>
        <v>NE</v>
      </c>
      <c r="X25" s="131" t="str">
        <f>[21]Janeiro!$I$27</f>
        <v>L</v>
      </c>
      <c r="Y25" s="131" t="str">
        <f>[21]Janeiro!$I$28</f>
        <v>S</v>
      </c>
      <c r="Z25" s="131" t="str">
        <f>[21]Janeiro!$I$29</f>
        <v>S</v>
      </c>
      <c r="AA25" s="131" t="str">
        <f>[21]Janeiro!$I$30</f>
        <v>NE</v>
      </c>
      <c r="AB25" s="131" t="str">
        <f>[21]Janeiro!$I$31</f>
        <v>SE</v>
      </c>
      <c r="AC25" s="131" t="str">
        <f>[21]Janeiro!$I$32</f>
        <v>NE</v>
      </c>
      <c r="AD25" s="131" t="str">
        <f>[21]Janeiro!$I$33</f>
        <v>NE</v>
      </c>
      <c r="AE25" s="131" t="str">
        <f>[21]Janeiro!$I$34</f>
        <v>N</v>
      </c>
      <c r="AF25" s="131" t="str">
        <f>[21]Janeiro!$I$35</f>
        <v>NO</v>
      </c>
      <c r="AG25" s="140" t="str">
        <f>[21]Janeiro!$I$36</f>
        <v>NE</v>
      </c>
      <c r="AH25" s="12" t="s">
        <v>46</v>
      </c>
      <c r="AL25" t="s">
        <v>46</v>
      </c>
    </row>
    <row r="26" spans="1:40" x14ac:dyDescent="0.2">
      <c r="A26" s="98" t="s">
        <v>170</v>
      </c>
      <c r="B26" s="131" t="str">
        <f>[22]Janeiro!$I$5</f>
        <v>O</v>
      </c>
      <c r="C26" s="131" t="str">
        <f>[22]Janeiro!$I$6</f>
        <v>SO</v>
      </c>
      <c r="D26" s="131" t="str">
        <f>[22]Janeiro!$I$7</f>
        <v>SO</v>
      </c>
      <c r="E26" s="131" t="str">
        <f>[22]Janeiro!$I$8</f>
        <v>SE</v>
      </c>
      <c r="F26" s="131" t="str">
        <f>[22]Janeiro!$I$9</f>
        <v>L</v>
      </c>
      <c r="G26" s="131" t="str">
        <f>[22]Janeiro!$I$10</f>
        <v>NO</v>
      </c>
      <c r="H26" s="131" t="str">
        <f>[22]Janeiro!$I$11</f>
        <v>N</v>
      </c>
      <c r="I26" s="131" t="str">
        <f>[22]Janeiro!$I$12</f>
        <v>N</v>
      </c>
      <c r="J26" s="131" t="str">
        <f>[22]Janeiro!$I$13</f>
        <v>NO</v>
      </c>
      <c r="K26" s="131" t="str">
        <f>[22]Janeiro!$I$14</f>
        <v>N</v>
      </c>
      <c r="L26" s="131" t="str">
        <f>[22]Janeiro!$I$15</f>
        <v>NO</v>
      </c>
      <c r="M26" s="131" t="str">
        <f>[22]Janeiro!$I$16</f>
        <v>N</v>
      </c>
      <c r="N26" s="131" t="str">
        <f>[22]Janeiro!$I$17</f>
        <v>SE</v>
      </c>
      <c r="O26" s="131" t="str">
        <f>[22]Janeiro!$I$18</f>
        <v>L</v>
      </c>
      <c r="P26" s="131" t="str">
        <f>[22]Janeiro!$I$19</f>
        <v>L</v>
      </c>
      <c r="Q26" s="131" t="str">
        <f>[22]Janeiro!$I$20</f>
        <v>SE</v>
      </c>
      <c r="R26" s="131" t="str">
        <f>[22]Janeiro!$I$21</f>
        <v>SE</v>
      </c>
      <c r="S26" s="131" t="str">
        <f>[22]Janeiro!$I$22</f>
        <v>L</v>
      </c>
      <c r="T26" s="131" t="str">
        <f>[22]Janeiro!$I$23</f>
        <v>SE</v>
      </c>
      <c r="U26" s="131" t="str">
        <f>[22]Janeiro!$I$24</f>
        <v>SE</v>
      </c>
      <c r="V26" s="131" t="str">
        <f>[22]Janeiro!$I$25</f>
        <v>SE</v>
      </c>
      <c r="W26" s="131" t="str">
        <f>[22]Janeiro!$I$26</f>
        <v>L</v>
      </c>
      <c r="X26" s="131" t="str">
        <f>[22]Janeiro!$I$27</f>
        <v>SE</v>
      </c>
      <c r="Y26" s="131" t="str">
        <f>[22]Janeiro!$I$28</f>
        <v>SE</v>
      </c>
      <c r="Z26" s="131" t="str">
        <f>[22]Janeiro!$I$29</f>
        <v>SE</v>
      </c>
      <c r="AA26" s="131" t="str">
        <f>[22]Janeiro!$I$30</f>
        <v>SE</v>
      </c>
      <c r="AB26" s="131" t="str">
        <f>[22]Janeiro!$I$31</f>
        <v>SE</v>
      </c>
      <c r="AC26" s="131" t="str">
        <f>[22]Janeiro!$I$32</f>
        <v>SE</v>
      </c>
      <c r="AD26" s="131" t="str">
        <f>[22]Janeiro!$I$33</f>
        <v>NO</v>
      </c>
      <c r="AE26" s="131" t="str">
        <f>[22]Janeiro!$I$34</f>
        <v>N</v>
      </c>
      <c r="AF26" s="131" t="str">
        <f>[22]Janeiro!$I$35</f>
        <v>N</v>
      </c>
      <c r="AG26" s="140" t="str">
        <f>[22]Janeiro!$I$36</f>
        <v>SE</v>
      </c>
    </row>
    <row r="27" spans="1:40" x14ac:dyDescent="0.2">
      <c r="A27" s="98" t="s">
        <v>8</v>
      </c>
      <c r="B27" s="136" t="str">
        <f>[23]Janeiro!$I$5</f>
        <v>N</v>
      </c>
      <c r="C27" s="136" t="str">
        <f>[23]Janeiro!$I$6</f>
        <v>N</v>
      </c>
      <c r="D27" s="136" t="str">
        <f>[23]Janeiro!$I$7</f>
        <v>SO</v>
      </c>
      <c r="E27" s="136" t="str">
        <f>[23]Janeiro!$I$8</f>
        <v>SO</v>
      </c>
      <c r="F27" s="136" t="str">
        <f>[23]Janeiro!$I$9</f>
        <v>SO</v>
      </c>
      <c r="G27" s="136" t="str">
        <f>[23]Janeiro!$I$10</f>
        <v>SE</v>
      </c>
      <c r="H27" s="136" t="str">
        <f>[23]Janeiro!$I$11</f>
        <v>O</v>
      </c>
      <c r="I27" s="136" t="str">
        <f>[23]Janeiro!$I$12</f>
        <v>L</v>
      </c>
      <c r="J27" s="136" t="str">
        <f>[23]Janeiro!$I$13</f>
        <v>L</v>
      </c>
      <c r="K27" s="136" t="str">
        <f>[23]Janeiro!$I$14</f>
        <v>L</v>
      </c>
      <c r="L27" s="136" t="str">
        <f>[23]Janeiro!$I$15</f>
        <v>L</v>
      </c>
      <c r="M27" s="136" t="str">
        <f>[23]Janeiro!$I$16</f>
        <v>SE</v>
      </c>
      <c r="N27" s="136" t="str">
        <f>[23]Janeiro!$I$17</f>
        <v>SE</v>
      </c>
      <c r="O27" s="136" t="str">
        <f>[23]Janeiro!$I$18</f>
        <v>SE</v>
      </c>
      <c r="P27" s="136" t="str">
        <f>[23]Janeiro!$I$19</f>
        <v>SE</v>
      </c>
      <c r="Q27" s="131" t="str">
        <f>[23]Janeiro!$I$20</f>
        <v>NE</v>
      </c>
      <c r="R27" s="131" t="str">
        <f>[23]Janeiro!$I$21</f>
        <v>O</v>
      </c>
      <c r="S27" s="131" t="str">
        <f>[23]Janeiro!$I$22</f>
        <v>S</v>
      </c>
      <c r="T27" s="131" t="str">
        <f>[23]Janeiro!$I$23</f>
        <v>SO</v>
      </c>
      <c r="U27" s="131" t="str">
        <f>[23]Janeiro!$I$24</f>
        <v>S</v>
      </c>
      <c r="V27" s="131" t="str">
        <f>[23]Janeiro!$I$25</f>
        <v>SE</v>
      </c>
      <c r="W27" s="131" t="str">
        <f>[23]Janeiro!$I$26</f>
        <v>S</v>
      </c>
      <c r="X27" s="131" t="str">
        <f>[23]Janeiro!$I$27</f>
        <v>S</v>
      </c>
      <c r="Y27" s="131" t="str">
        <f>[23]Janeiro!$I$28</f>
        <v>O</v>
      </c>
      <c r="Z27" s="131" t="str">
        <f>[23]Janeiro!$I$29</f>
        <v>O</v>
      </c>
      <c r="AA27" s="131" t="str">
        <f>[23]Janeiro!$I$30</f>
        <v>O</v>
      </c>
      <c r="AB27" s="131" t="str">
        <f>[23]Janeiro!$I$31</f>
        <v>O</v>
      </c>
      <c r="AC27" s="131" t="str">
        <f>[23]Janeiro!$I$32</f>
        <v>SE</v>
      </c>
      <c r="AD27" s="131" t="str">
        <f>[23]Janeiro!$I$33</f>
        <v>SE</v>
      </c>
      <c r="AE27" s="131" t="str">
        <f>[23]Janeiro!$I$34</f>
        <v>SE</v>
      </c>
      <c r="AF27" s="131" t="str">
        <f>[23]Janeiro!$I$35</f>
        <v>NE</v>
      </c>
      <c r="AG27" s="127" t="str">
        <f>[23]Janeiro!$I$36</f>
        <v>SE</v>
      </c>
      <c r="AL27" t="s">
        <v>46</v>
      </c>
      <c r="AN27" t="s">
        <v>46</v>
      </c>
    </row>
    <row r="28" spans="1:40" x14ac:dyDescent="0.2">
      <c r="A28" s="98" t="s">
        <v>9</v>
      </c>
      <c r="B28" s="136" t="str">
        <f>[24]Janeiro!$I$5</f>
        <v>O</v>
      </c>
      <c r="C28" s="136" t="str">
        <f>[24]Janeiro!$I$6</f>
        <v>O</v>
      </c>
      <c r="D28" s="136" t="str">
        <f>[24]Janeiro!$I$7</f>
        <v>S</v>
      </c>
      <c r="E28" s="136" t="str">
        <f>[24]Janeiro!$I$8</f>
        <v>SE</v>
      </c>
      <c r="F28" s="136" t="str">
        <f>[24]Janeiro!$I$9</f>
        <v>L</v>
      </c>
      <c r="G28" s="136" t="str">
        <f>[24]Janeiro!$I$10</f>
        <v>NE</v>
      </c>
      <c r="H28" s="136" t="str">
        <f>[24]Janeiro!$I$11</f>
        <v>N</v>
      </c>
      <c r="I28" s="136" t="str">
        <f>[24]Janeiro!$I$12</f>
        <v>N</v>
      </c>
      <c r="J28" s="136" t="str">
        <f>[24]Janeiro!$I$13</f>
        <v>NO</v>
      </c>
      <c r="K28" s="136" t="str">
        <f>[24]Janeiro!$I$14</f>
        <v>NE</v>
      </c>
      <c r="L28" s="136" t="str">
        <f>[24]Janeiro!$I$15</f>
        <v>NO</v>
      </c>
      <c r="M28" s="136" t="str">
        <f>[24]Janeiro!$I$16</f>
        <v>N</v>
      </c>
      <c r="N28" s="136" t="str">
        <f>[24]Janeiro!$I$17</f>
        <v>NE</v>
      </c>
      <c r="O28" s="136" t="str">
        <f>[24]Janeiro!$I$18</f>
        <v>NE</v>
      </c>
      <c r="P28" s="136" t="str">
        <f>[24]Janeiro!$I$19</f>
        <v>NE</v>
      </c>
      <c r="Q28" s="136" t="str">
        <f>[24]Janeiro!$I$20</f>
        <v>O</v>
      </c>
      <c r="R28" s="136" t="str">
        <f>[24]Janeiro!$I$21</f>
        <v>SE</v>
      </c>
      <c r="S28" s="136" t="str">
        <f>[24]Janeiro!$I$22</f>
        <v>L</v>
      </c>
      <c r="T28" s="131" t="str">
        <f>[24]Janeiro!$I$23</f>
        <v>L</v>
      </c>
      <c r="U28" s="131" t="str">
        <f>[24]Janeiro!$I$24</f>
        <v>SE</v>
      </c>
      <c r="V28" s="131" t="str">
        <f>[24]Janeiro!$I$25</f>
        <v>L</v>
      </c>
      <c r="W28" s="131" t="str">
        <f>[24]Janeiro!$I$26</f>
        <v>L</v>
      </c>
      <c r="X28" s="131" t="str">
        <f>[24]Janeiro!$I$27</f>
        <v>L</v>
      </c>
      <c r="Y28" s="131" t="str">
        <f>[24]Janeiro!$I$28</f>
        <v>S</v>
      </c>
      <c r="Z28" s="131" t="str">
        <f>[24]Janeiro!$I$29</f>
        <v>S</v>
      </c>
      <c r="AA28" s="131" t="str">
        <f>[24]Janeiro!$I$30</f>
        <v>N</v>
      </c>
      <c r="AB28" s="131" t="str">
        <f>[24]Janeiro!$I$31</f>
        <v>SE</v>
      </c>
      <c r="AC28" s="131" t="str">
        <f>[24]Janeiro!$I$32</f>
        <v>N</v>
      </c>
      <c r="AD28" s="131" t="str">
        <f>[24]Janeiro!$I$33</f>
        <v>NO</v>
      </c>
      <c r="AE28" s="131" t="str">
        <f>[24]Janeiro!$I$34</f>
        <v>N</v>
      </c>
      <c r="AF28" s="131" t="str">
        <f>[24]Janeiro!$I$35</f>
        <v>NO</v>
      </c>
      <c r="AG28" s="127" t="str">
        <f>[24]Janeiro!$I$36</f>
        <v>L</v>
      </c>
      <c r="AM28" t="s">
        <v>46</v>
      </c>
    </row>
    <row r="29" spans="1:40" x14ac:dyDescent="0.2">
      <c r="A29" s="98" t="s">
        <v>41</v>
      </c>
      <c r="B29" s="136" t="str">
        <f>[25]Janeiro!$I$5</f>
        <v>SO</v>
      </c>
      <c r="C29" s="136" t="str">
        <f>[25]Janeiro!$I$6</f>
        <v>SO</v>
      </c>
      <c r="D29" s="136" t="str">
        <f>[25]Janeiro!$I$7</f>
        <v>SO</v>
      </c>
      <c r="E29" s="136" t="str">
        <f>[25]Janeiro!$I$8</f>
        <v>SE</v>
      </c>
      <c r="F29" s="136" t="str">
        <f>[25]Janeiro!$I$9</f>
        <v>N</v>
      </c>
      <c r="G29" s="136" t="str">
        <f>[25]Janeiro!$I$10</f>
        <v>N</v>
      </c>
      <c r="H29" s="136" t="str">
        <f>[25]Janeiro!$I$11</f>
        <v>N</v>
      </c>
      <c r="I29" s="136" t="str">
        <f>[25]Janeiro!$I$12</f>
        <v>N</v>
      </c>
      <c r="J29" s="136" t="str">
        <f>[25]Janeiro!$I$13</f>
        <v>N</v>
      </c>
      <c r="K29" s="136" t="str">
        <f>[25]Janeiro!$I$14</f>
        <v>N</v>
      </c>
      <c r="L29" s="136" t="str">
        <f>[25]Janeiro!$I$15</f>
        <v>N</v>
      </c>
      <c r="M29" s="136" t="str">
        <f>[25]Janeiro!$I$16</f>
        <v>SE</v>
      </c>
      <c r="N29" s="136" t="str">
        <f>[25]Janeiro!$I$17</f>
        <v>N</v>
      </c>
      <c r="O29" s="136" t="str">
        <f>[25]Janeiro!$I$18</f>
        <v>N</v>
      </c>
      <c r="P29" s="136" t="str">
        <f>[25]Janeiro!$I$19</f>
        <v>N</v>
      </c>
      <c r="Q29" s="136" t="str">
        <f>[25]Janeiro!$I$20</f>
        <v>N</v>
      </c>
      <c r="R29" s="136" t="str">
        <f>[25]Janeiro!$I$21</f>
        <v>SE</v>
      </c>
      <c r="S29" s="136" t="str">
        <f>[25]Janeiro!$I$22</f>
        <v>L</v>
      </c>
      <c r="T29" s="131" t="str">
        <f>[25]Janeiro!$I$23</f>
        <v>L</v>
      </c>
      <c r="U29" s="131" t="str">
        <f>[25]Janeiro!$I$24</f>
        <v>S</v>
      </c>
      <c r="V29" s="131" t="str">
        <f>[25]Janeiro!$I$25</f>
        <v>N</v>
      </c>
      <c r="W29" s="131" t="str">
        <f>[25]Janeiro!$I$26</f>
        <v>SE</v>
      </c>
      <c r="X29" s="131" t="str">
        <f>[25]Janeiro!$I$27</f>
        <v>SO</v>
      </c>
      <c r="Y29" s="131" t="str">
        <f>[25]Janeiro!$I$28</f>
        <v>S</v>
      </c>
      <c r="Z29" s="131" t="str">
        <f>[25]Janeiro!$I$29</f>
        <v>S</v>
      </c>
      <c r="AA29" s="131" t="str">
        <f>[25]Janeiro!$I$30</f>
        <v>SE</v>
      </c>
      <c r="AB29" s="131" t="str">
        <f>[25]Janeiro!$I$31</f>
        <v>SE</v>
      </c>
      <c r="AC29" s="131" t="str">
        <f>[25]Janeiro!$I$32</f>
        <v>SE</v>
      </c>
      <c r="AD29" s="131" t="str">
        <f>[25]Janeiro!$I$33</f>
        <v>N</v>
      </c>
      <c r="AE29" s="131" t="str">
        <f>[25]Janeiro!$I$34</f>
        <v>N</v>
      </c>
      <c r="AF29" s="131" t="str">
        <f>[25]Janeiro!$I$35</f>
        <v>NO</v>
      </c>
      <c r="AG29" s="127" t="str">
        <f>[25]Janeiro!$I$36</f>
        <v>N</v>
      </c>
      <c r="AJ29" t="s">
        <v>46</v>
      </c>
    </row>
    <row r="30" spans="1:40" x14ac:dyDescent="0.2">
      <c r="A30" s="98" t="s">
        <v>10</v>
      </c>
      <c r="B30" s="11" t="str">
        <f>[26]Janeiro!$I$5</f>
        <v>SE</v>
      </c>
      <c r="C30" s="11" t="str">
        <f>[26]Janeiro!$I$6</f>
        <v>SE</v>
      </c>
      <c r="D30" s="11" t="str">
        <f>[26]Janeiro!$I$7</f>
        <v>L</v>
      </c>
      <c r="E30" s="11" t="str">
        <f>[26]Janeiro!$I$8</f>
        <v>NO</v>
      </c>
      <c r="F30" s="11" t="str">
        <f>[26]Janeiro!$I$9</f>
        <v>O</v>
      </c>
      <c r="G30" s="11" t="str">
        <f>[26]Janeiro!$I$10</f>
        <v>SO</v>
      </c>
      <c r="H30" s="11" t="str">
        <f>[26]Janeiro!$I$11</f>
        <v>SO</v>
      </c>
      <c r="I30" s="11" t="str">
        <f>[26]Janeiro!$I$12</f>
        <v>S</v>
      </c>
      <c r="J30" s="11" t="str">
        <f>[26]Janeiro!$I$13</f>
        <v>S</v>
      </c>
      <c r="K30" s="11" t="str">
        <f>[26]Janeiro!$I$14</f>
        <v>SO</v>
      </c>
      <c r="L30" s="11" t="str">
        <f>[26]Janeiro!$I$15</f>
        <v>SO</v>
      </c>
      <c r="M30" s="11" t="str">
        <f>[26]Janeiro!$I$16</f>
        <v>S</v>
      </c>
      <c r="N30" s="11" t="str">
        <f>[26]Janeiro!$I$17</f>
        <v>SO</v>
      </c>
      <c r="O30" s="11" t="str">
        <f>[26]Janeiro!$I$18</f>
        <v>SO</v>
      </c>
      <c r="P30" s="11" t="str">
        <f>[26]Janeiro!$I$19</f>
        <v>O</v>
      </c>
      <c r="Q30" s="11" t="str">
        <f>[26]Janeiro!$I$20</f>
        <v>S</v>
      </c>
      <c r="R30" s="11" t="str">
        <f>[26]Janeiro!$I$21</f>
        <v>NO</v>
      </c>
      <c r="S30" s="11" t="str">
        <f>[26]Janeiro!$I$22</f>
        <v>O</v>
      </c>
      <c r="T30" s="131" t="str">
        <f>[26]Janeiro!$I$23</f>
        <v>NO</v>
      </c>
      <c r="U30" s="131" t="str">
        <f>[26]Janeiro!$I$24</f>
        <v>NO</v>
      </c>
      <c r="V30" s="131" t="str">
        <f>[26]Janeiro!$I$25</f>
        <v>NO</v>
      </c>
      <c r="W30" s="131" t="str">
        <f>[26]Janeiro!$I$26</f>
        <v>SO</v>
      </c>
      <c r="X30" s="131" t="str">
        <f>[26]Janeiro!$I$27</f>
        <v>NO</v>
      </c>
      <c r="Y30" s="131" t="str">
        <f>[26]Janeiro!$I$28</f>
        <v>N</v>
      </c>
      <c r="Z30" s="131" t="str">
        <f>[26]Janeiro!$I$29</f>
        <v>SE</v>
      </c>
      <c r="AA30" s="131" t="str">
        <f>[26]Janeiro!$I$30</f>
        <v>SE</v>
      </c>
      <c r="AB30" s="131" t="str">
        <f>[26]Janeiro!$I$31</f>
        <v>S</v>
      </c>
      <c r="AC30" s="131" t="str">
        <f>[26]Janeiro!$I$32</f>
        <v>S</v>
      </c>
      <c r="AD30" s="131" t="str">
        <f>[26]Janeiro!$I$33</f>
        <v>S</v>
      </c>
      <c r="AE30" s="131" t="str">
        <f>[26]Janeiro!$I$34</f>
        <v>SO</v>
      </c>
      <c r="AF30" s="131" t="str">
        <f>[26]Janeiro!$I$35</f>
        <v>S</v>
      </c>
      <c r="AG30" s="127" t="str">
        <f>[26]Janeiro!$I$36</f>
        <v>SO</v>
      </c>
      <c r="AJ30" t="s">
        <v>46</v>
      </c>
    </row>
    <row r="31" spans="1:40" x14ac:dyDescent="0.2">
      <c r="A31" s="98" t="s">
        <v>171</v>
      </c>
      <c r="B31" s="131" t="str">
        <f>[27]Janeiro!$I$5</f>
        <v>O</v>
      </c>
      <c r="C31" s="131" t="str">
        <f>[27]Janeiro!$I$6</f>
        <v>SO</v>
      </c>
      <c r="D31" s="131" t="str">
        <f>[27]Janeiro!$I$7</f>
        <v>S</v>
      </c>
      <c r="E31" s="131" t="str">
        <f>[27]Janeiro!$I$8</f>
        <v>SE</v>
      </c>
      <c r="F31" s="131" t="str">
        <f>[27]Janeiro!$I$9</f>
        <v>NE</v>
      </c>
      <c r="G31" s="131" t="str">
        <f>[27]Janeiro!$I$10</f>
        <v>N</v>
      </c>
      <c r="H31" s="131" t="str">
        <f>[27]Janeiro!$I$11</f>
        <v>N</v>
      </c>
      <c r="I31" s="131" t="str">
        <f>[27]Janeiro!$I$12</f>
        <v>N</v>
      </c>
      <c r="J31" s="131" t="str">
        <f>[27]Janeiro!$I$13</f>
        <v>N</v>
      </c>
      <c r="K31" s="131" t="str">
        <f>[27]Janeiro!$I$14</f>
        <v>N</v>
      </c>
      <c r="L31" s="131" t="str">
        <f>[27]Janeiro!$I$15</f>
        <v>NO</v>
      </c>
      <c r="M31" s="131" t="str">
        <f>[27]Janeiro!$I$16</f>
        <v>N</v>
      </c>
      <c r="N31" s="131" t="str">
        <f>[27]Janeiro!$I$17</f>
        <v>N</v>
      </c>
      <c r="O31" s="131" t="str">
        <f>[27]Janeiro!$I$18</f>
        <v>N</v>
      </c>
      <c r="P31" s="131" t="str">
        <f>[27]Janeiro!$I$19</f>
        <v>N</v>
      </c>
      <c r="Q31" s="131" t="str">
        <f>[27]Janeiro!$I$20</f>
        <v>NO</v>
      </c>
      <c r="R31" s="131" t="str">
        <f>[27]Janeiro!$I$21</f>
        <v>SE</v>
      </c>
      <c r="S31" s="131" t="str">
        <f>[27]Janeiro!$I$22</f>
        <v>L</v>
      </c>
      <c r="T31" s="131" t="str">
        <f>[27]Janeiro!$I$23</f>
        <v>SE</v>
      </c>
      <c r="U31" s="131" t="str">
        <f>[27]Janeiro!$I$24</f>
        <v>NE</v>
      </c>
      <c r="V31" s="131" t="str">
        <f>[27]Janeiro!$I$25</f>
        <v>L</v>
      </c>
      <c r="W31" s="131" t="str">
        <f>[27]Janeiro!$I$26</f>
        <v>N</v>
      </c>
      <c r="X31" s="131" t="str">
        <f>[27]Janeiro!$I$27</f>
        <v>SE</v>
      </c>
      <c r="Y31" s="131" t="str">
        <f>[27]Janeiro!$I$28</f>
        <v>S</v>
      </c>
      <c r="Z31" s="131" t="str">
        <f>[27]Janeiro!$I$29</f>
        <v>S</v>
      </c>
      <c r="AA31" s="131" t="str">
        <f>[27]Janeiro!$I$30</f>
        <v>L</v>
      </c>
      <c r="AB31" s="131" t="str">
        <f>[27]Janeiro!$I$31</f>
        <v>L</v>
      </c>
      <c r="AC31" s="131" t="str">
        <f>[27]Janeiro!$I$32</f>
        <v>N</v>
      </c>
      <c r="AD31" s="131" t="str">
        <f>[27]Janeiro!$I$33</f>
        <v>N</v>
      </c>
      <c r="AE31" s="131" t="str">
        <f>[27]Janeiro!$I$34</f>
        <v>N</v>
      </c>
      <c r="AF31" s="131" t="str">
        <f>[27]Janeiro!$I$35</f>
        <v>N</v>
      </c>
      <c r="AG31" s="140" t="str">
        <f>[27]Janeiro!$I$36</f>
        <v>N</v>
      </c>
      <c r="AH31" s="12" t="s">
        <v>46</v>
      </c>
      <c r="AL31" t="s">
        <v>46</v>
      </c>
    </row>
    <row r="32" spans="1:40" x14ac:dyDescent="0.2">
      <c r="A32" s="98" t="s">
        <v>11</v>
      </c>
      <c r="B32" s="136" t="str">
        <f>[28]Janeiro!$I$5</f>
        <v>*</v>
      </c>
      <c r="C32" s="136" t="str">
        <f>[28]Janeiro!$I$6</f>
        <v>*</v>
      </c>
      <c r="D32" s="136" t="str">
        <f>[28]Janeiro!$I$7</f>
        <v>*</v>
      </c>
      <c r="E32" s="136" t="str">
        <f>[28]Janeiro!$I$8</f>
        <v>*</v>
      </c>
      <c r="F32" s="136" t="str">
        <f>[28]Janeiro!$I$9</f>
        <v>*</v>
      </c>
      <c r="G32" s="136" t="str">
        <f>[28]Janeiro!$I$10</f>
        <v>*</v>
      </c>
      <c r="H32" s="136" t="str">
        <f>[28]Janeiro!$I$11</f>
        <v>*</v>
      </c>
      <c r="I32" s="136" t="str">
        <f>[28]Janeiro!$I$12</f>
        <v>*</v>
      </c>
      <c r="J32" s="136" t="str">
        <f>[28]Janeiro!$I$13</f>
        <v>*</v>
      </c>
      <c r="K32" s="136" t="str">
        <f>[28]Janeiro!$I$14</f>
        <v>*</v>
      </c>
      <c r="L32" s="136" t="str">
        <f>[28]Janeiro!$I$15</f>
        <v>*</v>
      </c>
      <c r="M32" s="136" t="str">
        <f>[28]Janeiro!$I$16</f>
        <v>*</v>
      </c>
      <c r="N32" s="136" t="str">
        <f>[28]Janeiro!$I$17</f>
        <v>*</v>
      </c>
      <c r="O32" s="136" t="str">
        <f>[28]Janeiro!$I$18</f>
        <v>*</v>
      </c>
      <c r="P32" s="136" t="str">
        <f>[28]Janeiro!$I$19</f>
        <v>*</v>
      </c>
      <c r="Q32" s="136" t="str">
        <f>[28]Janeiro!$I$20</f>
        <v>*</v>
      </c>
      <c r="R32" s="136" t="str">
        <f>[28]Janeiro!$I$21</f>
        <v>*</v>
      </c>
      <c r="S32" s="136" t="str">
        <f>[28]Janeiro!$I$22</f>
        <v>*</v>
      </c>
      <c r="T32" s="131" t="str">
        <f>[28]Janeiro!$I$23</f>
        <v>*</v>
      </c>
      <c r="U32" s="131" t="str">
        <f>[28]Janeiro!$I$24</f>
        <v>*</v>
      </c>
      <c r="V32" s="131" t="str">
        <f>[28]Janeiro!$I$25</f>
        <v>*</v>
      </c>
      <c r="W32" s="131" t="str">
        <f>[28]Janeiro!$I$26</f>
        <v>*</v>
      </c>
      <c r="X32" s="131" t="str">
        <f>[28]Janeiro!$I$27</f>
        <v>*</v>
      </c>
      <c r="Y32" s="131" t="str">
        <f>[28]Janeiro!$I$28</f>
        <v>*</v>
      </c>
      <c r="Z32" s="131" t="str">
        <f>[28]Janeiro!$I$29</f>
        <v>*</v>
      </c>
      <c r="AA32" s="131" t="str">
        <f>[28]Janeiro!$I$30</f>
        <v>*</v>
      </c>
      <c r="AB32" s="131" t="str">
        <f>[28]Janeiro!$I$31</f>
        <v>*</v>
      </c>
      <c r="AC32" s="131" t="str">
        <f>[28]Janeiro!$I$32</f>
        <v>*</v>
      </c>
      <c r="AD32" s="131" t="str">
        <f>[28]Janeiro!$I$33</f>
        <v>*</v>
      </c>
      <c r="AE32" s="131" t="str">
        <f>[28]Janeiro!$I$34</f>
        <v>*</v>
      </c>
      <c r="AF32" s="131" t="str">
        <f>[28]Janeiro!$I$35</f>
        <v>*</v>
      </c>
      <c r="AG32" s="127" t="str">
        <f>[28]Janeiro!$I$36</f>
        <v>*</v>
      </c>
      <c r="AJ32" t="s">
        <v>46</v>
      </c>
    </row>
    <row r="33" spans="1:39" s="5" customFormat="1" x14ac:dyDescent="0.2">
      <c r="A33" s="98" t="s">
        <v>12</v>
      </c>
      <c r="B33" s="136" t="str">
        <f>[29]Janeiro!$I$5</f>
        <v>NE</v>
      </c>
      <c r="C33" s="136" t="str">
        <f>[29]Janeiro!$I$6</f>
        <v>SO</v>
      </c>
      <c r="D33" s="136" t="str">
        <f>[29]Janeiro!$I$7</f>
        <v>O</v>
      </c>
      <c r="E33" s="136" t="str">
        <f>[29]Janeiro!$I$8</f>
        <v>SO</v>
      </c>
      <c r="F33" s="136" t="str">
        <f>[29]Janeiro!$I$9</f>
        <v>S</v>
      </c>
      <c r="G33" s="136" t="str">
        <f>[29]Janeiro!$I$10</f>
        <v>N</v>
      </c>
      <c r="H33" s="136" t="str">
        <f>[29]Janeiro!$I$11</f>
        <v>N</v>
      </c>
      <c r="I33" s="136" t="str">
        <f>[29]Janeiro!$I$12</f>
        <v>NE</v>
      </c>
      <c r="J33" s="136" t="str">
        <f>[29]Janeiro!$I$13</f>
        <v>N</v>
      </c>
      <c r="K33" s="136" t="str">
        <f>[29]Janeiro!$I$14</f>
        <v>N</v>
      </c>
      <c r="L33" s="136" t="str">
        <f>[29]Janeiro!$I$15</f>
        <v>N</v>
      </c>
      <c r="M33" s="136" t="str">
        <f>[29]Janeiro!$I$16</f>
        <v>NE</v>
      </c>
      <c r="N33" s="136" t="str">
        <f>[29]Janeiro!$I$17</f>
        <v>O</v>
      </c>
      <c r="O33" s="136" t="str">
        <f>[29]Janeiro!$I$18</f>
        <v>N</v>
      </c>
      <c r="P33" s="136" t="str">
        <f>[29]Janeiro!$I$19</f>
        <v>N</v>
      </c>
      <c r="Q33" s="136" t="str">
        <f>[29]Janeiro!$I$20</f>
        <v>S</v>
      </c>
      <c r="R33" s="136" t="str">
        <f>[29]Janeiro!$I$21</f>
        <v>SO</v>
      </c>
      <c r="S33" s="136" t="str">
        <f>[29]Janeiro!$I$22</f>
        <v>NE</v>
      </c>
      <c r="T33" s="136" t="str">
        <f>[29]Janeiro!$I$23</f>
        <v>S</v>
      </c>
      <c r="U33" s="136" t="str">
        <f>[29]Janeiro!$I$24</f>
        <v>S</v>
      </c>
      <c r="V33" s="136" t="str">
        <f>[29]Janeiro!$I$25</f>
        <v>O</v>
      </c>
      <c r="W33" s="136" t="str">
        <f>[29]Janeiro!$I$26</f>
        <v>*</v>
      </c>
      <c r="X33" s="136" t="str">
        <f>[29]Janeiro!$I$27</f>
        <v>*</v>
      </c>
      <c r="Y33" s="136" t="str">
        <f>[29]Janeiro!$I$28</f>
        <v>*</v>
      </c>
      <c r="Z33" s="136" t="str">
        <f>[29]Janeiro!$I$29</f>
        <v>*</v>
      </c>
      <c r="AA33" s="136" t="str">
        <f>[29]Janeiro!$I$30</f>
        <v>SE</v>
      </c>
      <c r="AB33" s="136" t="str">
        <f>[29]Janeiro!$I$31</f>
        <v>SO</v>
      </c>
      <c r="AC33" s="136" t="str">
        <f>[29]Janeiro!$I$32</f>
        <v>SO</v>
      </c>
      <c r="AD33" s="136" t="str">
        <f>[29]Janeiro!$I$33</f>
        <v>O</v>
      </c>
      <c r="AE33" s="136" t="str">
        <f>[29]Janeiro!$I$34</f>
        <v>N</v>
      </c>
      <c r="AF33" s="136" t="str">
        <f>[29]Janeiro!$I$35</f>
        <v>S</v>
      </c>
      <c r="AG33" s="127" t="str">
        <f>[29]Janeiro!$I$36</f>
        <v>N</v>
      </c>
      <c r="AK33" s="5" t="s">
        <v>46</v>
      </c>
      <c r="AM33" s="5" t="s">
        <v>46</v>
      </c>
    </row>
    <row r="34" spans="1:39" x14ac:dyDescent="0.2">
      <c r="A34" s="98" t="s">
        <v>13</v>
      </c>
      <c r="B34" s="131" t="str">
        <f>[30]Janeiro!$I$5</f>
        <v>NE</v>
      </c>
      <c r="C34" s="131" t="str">
        <f>[30]Janeiro!$I$6</f>
        <v>O</v>
      </c>
      <c r="D34" s="131" t="str">
        <f>[30]Janeiro!$I$7</f>
        <v>SO</v>
      </c>
      <c r="E34" s="131" t="str">
        <f>[30]Janeiro!$I$8</f>
        <v>SO</v>
      </c>
      <c r="F34" s="131" t="str">
        <f>[30]Janeiro!$I$9</f>
        <v>O</v>
      </c>
      <c r="G34" s="131" t="str">
        <f>[30]Janeiro!$I$10</f>
        <v>N</v>
      </c>
      <c r="H34" s="131" t="str">
        <f>[30]Janeiro!$I$11</f>
        <v>N</v>
      </c>
      <c r="I34" s="131" t="str">
        <f>[30]Janeiro!$I$12</f>
        <v>N</v>
      </c>
      <c r="J34" s="131" t="str">
        <f>[30]Janeiro!$I$13</f>
        <v>N</v>
      </c>
      <c r="K34" s="131" t="str">
        <f>[30]Janeiro!$I$14</f>
        <v>N</v>
      </c>
      <c r="L34" s="131" t="str">
        <f>[30]Janeiro!$I$15</f>
        <v>N</v>
      </c>
      <c r="M34" s="131" t="str">
        <f>[30]Janeiro!$I$16</f>
        <v>N</v>
      </c>
      <c r="N34" s="131" t="str">
        <f>[30]Janeiro!$I$17</f>
        <v>N</v>
      </c>
      <c r="O34" s="131" t="str">
        <f>[30]Janeiro!$I$18</f>
        <v>N</v>
      </c>
      <c r="P34" s="131" t="str">
        <f>[30]Janeiro!$I$19</f>
        <v>N</v>
      </c>
      <c r="Q34" s="131" t="str">
        <f>[30]Janeiro!$I$20</f>
        <v>N</v>
      </c>
      <c r="R34" s="131" t="str">
        <f>[30]Janeiro!$I$21</f>
        <v>N</v>
      </c>
      <c r="S34" s="131" t="str">
        <f>[30]Janeiro!$I$22</f>
        <v>NE</v>
      </c>
      <c r="T34" s="131" t="str">
        <f>[30]Janeiro!$I$23</f>
        <v>SE</v>
      </c>
      <c r="U34" s="131" t="str">
        <f>[30]Janeiro!$I$24</f>
        <v>NO</v>
      </c>
      <c r="V34" s="131" t="str">
        <f>[30]Janeiro!$I$25</f>
        <v>O</v>
      </c>
      <c r="W34" s="131" t="str">
        <f>[30]Janeiro!$I$26</f>
        <v>SO</v>
      </c>
      <c r="X34" s="131" t="str">
        <f>[30]Janeiro!$I$27</f>
        <v>SO</v>
      </c>
      <c r="Y34" s="131" t="str">
        <f>[30]Janeiro!$I$28</f>
        <v>S</v>
      </c>
      <c r="Z34" s="131" t="str">
        <f>[30]Janeiro!$I$29</f>
        <v>SE</v>
      </c>
      <c r="AA34" s="131" t="str">
        <f>[30]Janeiro!$I$30</f>
        <v>SE</v>
      </c>
      <c r="AB34" s="131" t="str">
        <f>[30]Janeiro!$I$31</f>
        <v>N</v>
      </c>
      <c r="AC34" s="131" t="str">
        <f>[30]Janeiro!$I$32</f>
        <v>SO</v>
      </c>
      <c r="AD34" s="131" t="str">
        <f>[30]Janeiro!$I$33</f>
        <v>N</v>
      </c>
      <c r="AE34" s="131" t="str">
        <f>[30]Janeiro!$I$34</f>
        <v>N</v>
      </c>
      <c r="AF34" s="131" t="str">
        <f>[30]Janeiro!$I$35</f>
        <v>L</v>
      </c>
      <c r="AG34" s="135" t="str">
        <f>[30]Janeiro!$I$36</f>
        <v>N</v>
      </c>
      <c r="AJ34" t="s">
        <v>46</v>
      </c>
      <c r="AK34" t="s">
        <v>46</v>
      </c>
      <c r="AL34" t="s">
        <v>46</v>
      </c>
    </row>
    <row r="35" spans="1:39" x14ac:dyDescent="0.2">
      <c r="A35" s="98" t="s">
        <v>172</v>
      </c>
      <c r="B35" s="136" t="str">
        <f>[31]Janeiro!$I$5</f>
        <v>O</v>
      </c>
      <c r="C35" s="136" t="str">
        <f>[31]Janeiro!$I$6</f>
        <v>SO</v>
      </c>
      <c r="D35" s="136" t="str">
        <f>[31]Janeiro!$I$7</f>
        <v>SO</v>
      </c>
      <c r="E35" s="136" t="str">
        <f>[31]Janeiro!$I$8</f>
        <v>S</v>
      </c>
      <c r="F35" s="136" t="str">
        <f>[31]Janeiro!$I$9</f>
        <v>NE</v>
      </c>
      <c r="G35" s="136" t="str">
        <f>[31]Janeiro!$I$10</f>
        <v>NO</v>
      </c>
      <c r="H35" s="136" t="str">
        <f>[31]Janeiro!$I$11</f>
        <v>N</v>
      </c>
      <c r="I35" s="136" t="str">
        <f>[31]Janeiro!$I$12</f>
        <v>NO</v>
      </c>
      <c r="J35" s="136" t="str">
        <f>[31]Janeiro!$I$13</f>
        <v>NO</v>
      </c>
      <c r="K35" s="136" t="str">
        <f>[31]Janeiro!$I$14</f>
        <v>NE</v>
      </c>
      <c r="L35" s="136" t="str">
        <f>[31]Janeiro!$I$15</f>
        <v>NE</v>
      </c>
      <c r="M35" s="136" t="str">
        <f>[31]Janeiro!$I$16</f>
        <v>N</v>
      </c>
      <c r="N35" s="136" t="str">
        <f>[31]Janeiro!$I$17</f>
        <v>N</v>
      </c>
      <c r="O35" s="136" t="str">
        <f>[31]Janeiro!$I$18</f>
        <v>NE</v>
      </c>
      <c r="P35" s="136" t="str">
        <f>[31]Janeiro!$I$19</f>
        <v>NE</v>
      </c>
      <c r="Q35" s="136" t="str">
        <f>[31]Janeiro!$I$20</f>
        <v>O</v>
      </c>
      <c r="R35" s="136" t="str">
        <f>[31]Janeiro!$I$21</f>
        <v>SE</v>
      </c>
      <c r="S35" s="136" t="str">
        <f>[31]Janeiro!$I$22</f>
        <v>NE</v>
      </c>
      <c r="T35" s="131" t="str">
        <f>[31]Janeiro!$I$23</f>
        <v>NE</v>
      </c>
      <c r="U35" s="131" t="str">
        <f>[31]Janeiro!$I$24</f>
        <v>L</v>
      </c>
      <c r="V35" s="131" t="str">
        <f>[31]Janeiro!$I$25</f>
        <v>NE</v>
      </c>
      <c r="W35" s="131" t="str">
        <f>[31]Janeiro!$I$26</f>
        <v>N</v>
      </c>
      <c r="X35" s="131" t="str">
        <f>[31]Janeiro!$I$27</f>
        <v>S</v>
      </c>
      <c r="Y35" s="131" t="str">
        <f>[31]Janeiro!$I$28</f>
        <v>S</v>
      </c>
      <c r="Z35" s="131" t="str">
        <f>[31]Janeiro!$I$29</f>
        <v>SO</v>
      </c>
      <c r="AA35" s="131" t="str">
        <f>[31]Janeiro!$I$30</f>
        <v>NE</v>
      </c>
      <c r="AB35" s="131" t="str">
        <f>[31]Janeiro!$I$31</f>
        <v>NE</v>
      </c>
      <c r="AC35" s="131" t="str">
        <f>[31]Janeiro!$I$32</f>
        <v>N</v>
      </c>
      <c r="AD35" s="131" t="str">
        <f>[31]Janeiro!$I$33</f>
        <v>NE</v>
      </c>
      <c r="AE35" s="131" t="str">
        <f>[31]Janeiro!$I$34</f>
        <v>NO</v>
      </c>
      <c r="AF35" s="131" t="str">
        <f>[31]Janeiro!$I$35</f>
        <v>O</v>
      </c>
      <c r="AG35" s="140" t="str">
        <f>[31]Janeiro!$I$36</f>
        <v>NE</v>
      </c>
      <c r="AK35" t="s">
        <v>46</v>
      </c>
    </row>
    <row r="36" spans="1:39" x14ac:dyDescent="0.2">
      <c r="A36" s="98" t="s">
        <v>143</v>
      </c>
      <c r="B36" s="136" t="str">
        <f>[32]Janeiro!$I$5</f>
        <v>*</v>
      </c>
      <c r="C36" s="136" t="str">
        <f>[32]Janeiro!$I$6</f>
        <v>*</v>
      </c>
      <c r="D36" s="136" t="str">
        <f>[32]Janeiro!$I$7</f>
        <v>*</v>
      </c>
      <c r="E36" s="136" t="str">
        <f>[32]Janeiro!$I$8</f>
        <v>*</v>
      </c>
      <c r="F36" s="136" t="str">
        <f>[32]Janeiro!$I$9</f>
        <v>*</v>
      </c>
      <c r="G36" s="136" t="str">
        <f>[32]Janeiro!$I$10</f>
        <v>*</v>
      </c>
      <c r="H36" s="136" t="str">
        <f>[32]Janeiro!$I$11</f>
        <v>*</v>
      </c>
      <c r="I36" s="136" t="str">
        <f>[32]Janeiro!$I$12</f>
        <v>*</v>
      </c>
      <c r="J36" s="136" t="str">
        <f>[32]Janeiro!$I$13</f>
        <v>*</v>
      </c>
      <c r="K36" s="136" t="str">
        <f>[32]Janeiro!$I$14</f>
        <v>*</v>
      </c>
      <c r="L36" s="136" t="str">
        <f>[32]Janeiro!$I$15</f>
        <v>*</v>
      </c>
      <c r="M36" s="136" t="str">
        <f>[32]Janeiro!$I$16</f>
        <v>*</v>
      </c>
      <c r="N36" s="136" t="str">
        <f>[32]Janeiro!$I$17</f>
        <v>*</v>
      </c>
      <c r="O36" s="136" t="str">
        <f>[32]Janeiro!$I$18</f>
        <v>*</v>
      </c>
      <c r="P36" s="136" t="str">
        <f>[32]Janeiro!$I$19</f>
        <v>*</v>
      </c>
      <c r="Q36" s="131" t="str">
        <f>[32]Janeiro!$I$20</f>
        <v>*</v>
      </c>
      <c r="R36" s="131" t="str">
        <f>[32]Janeiro!$I$21</f>
        <v>*</v>
      </c>
      <c r="S36" s="131" t="str">
        <f>[32]Janeiro!$I$22</f>
        <v>*</v>
      </c>
      <c r="T36" s="131" t="str">
        <f>[32]Janeiro!$I$23</f>
        <v>*</v>
      </c>
      <c r="U36" s="131" t="str">
        <f>[32]Janeiro!$I$24</f>
        <v>*</v>
      </c>
      <c r="V36" s="131" t="str">
        <f>[32]Janeiro!$I$25</f>
        <v>*</v>
      </c>
      <c r="W36" s="131" t="str">
        <f>[32]Janeiro!$I$26</f>
        <v>*</v>
      </c>
      <c r="X36" s="131" t="str">
        <f>[32]Janeiro!$I$27</f>
        <v>*</v>
      </c>
      <c r="Y36" s="131" t="str">
        <f>[32]Janeiro!$I$28</f>
        <v>*</v>
      </c>
      <c r="Z36" s="131" t="str">
        <f>[32]Janeiro!$I$29</f>
        <v>*</v>
      </c>
      <c r="AA36" s="131" t="str">
        <f>[32]Janeiro!$I$30</f>
        <v>*</v>
      </c>
      <c r="AB36" s="131" t="str">
        <f>[32]Janeiro!$I$31</f>
        <v>*</v>
      </c>
      <c r="AC36" s="131" t="str">
        <f>[32]Janeiro!$I$32</f>
        <v>*</v>
      </c>
      <c r="AD36" s="131" t="str">
        <f>[32]Janeiro!$I$33</f>
        <v>*</v>
      </c>
      <c r="AE36" s="131" t="str">
        <f>[32]Janeiro!$I$34</f>
        <v>*</v>
      </c>
      <c r="AF36" s="131" t="str">
        <f>[32]Janeiro!$I$35</f>
        <v>*</v>
      </c>
      <c r="AG36" s="140" t="str">
        <f>[32]Janeiro!$I$36</f>
        <v>*</v>
      </c>
      <c r="AJ36" t="s">
        <v>46</v>
      </c>
      <c r="AK36" t="s">
        <v>46</v>
      </c>
    </row>
    <row r="37" spans="1:39" x14ac:dyDescent="0.2">
      <c r="A37" s="98" t="s">
        <v>14</v>
      </c>
      <c r="B37" s="136" t="str">
        <f>[33]Janeiro!$I$5</f>
        <v>O</v>
      </c>
      <c r="C37" s="136" t="str">
        <f>[33]Janeiro!$I$6</f>
        <v>NO</v>
      </c>
      <c r="D37" s="136" t="str">
        <f>[33]Janeiro!$I$7</f>
        <v>N</v>
      </c>
      <c r="E37" s="136" t="str">
        <f>[33]Janeiro!$I$8</f>
        <v>O</v>
      </c>
      <c r="F37" s="136" t="str">
        <f>[33]Janeiro!$I$9</f>
        <v>L</v>
      </c>
      <c r="G37" s="136" t="str">
        <f>[33]Janeiro!$I$10</f>
        <v>N</v>
      </c>
      <c r="H37" s="136" t="str">
        <f>[33]Janeiro!$I$11</f>
        <v>N</v>
      </c>
      <c r="I37" s="136" t="str">
        <f>[33]Janeiro!$I$12</f>
        <v>NO</v>
      </c>
      <c r="J37" s="136" t="str">
        <f>[33]Janeiro!$I$13</f>
        <v>N</v>
      </c>
      <c r="K37" s="136" t="str">
        <f>[33]Janeiro!$I$14</f>
        <v>L</v>
      </c>
      <c r="L37" s="136" t="str">
        <f>[33]Janeiro!$I$15</f>
        <v>NE</v>
      </c>
      <c r="M37" s="136" t="str">
        <f>[33]Janeiro!$I$16</f>
        <v>NO</v>
      </c>
      <c r="N37" s="136" t="str">
        <f>[33]Janeiro!$I$17</f>
        <v>L</v>
      </c>
      <c r="O37" s="136" t="str">
        <f>[33]Janeiro!$I$18</f>
        <v>SE</v>
      </c>
      <c r="P37" s="136" t="str">
        <f>[33]Janeiro!$I$19</f>
        <v>S</v>
      </c>
      <c r="Q37" s="136" t="str">
        <f>[33]Janeiro!$I$20</f>
        <v>S</v>
      </c>
      <c r="R37" s="136" t="str">
        <f>[33]Janeiro!$I$21</f>
        <v>SO</v>
      </c>
      <c r="S37" s="136" t="str">
        <f>[33]Janeiro!$I$22</f>
        <v>S</v>
      </c>
      <c r="T37" s="136" t="str">
        <f>[33]Janeiro!$I$23</f>
        <v>SO</v>
      </c>
      <c r="U37" s="136" t="str">
        <f>[33]Janeiro!$I$24</f>
        <v>SO</v>
      </c>
      <c r="V37" s="136" t="str">
        <f>[33]Janeiro!$I$25</f>
        <v>SE</v>
      </c>
      <c r="W37" s="136" t="str">
        <f>[33]Janeiro!$I$26</f>
        <v>N</v>
      </c>
      <c r="X37" s="136" t="str">
        <f>[33]Janeiro!$I$27</f>
        <v>SO</v>
      </c>
      <c r="Y37" s="136" t="str">
        <f>[33]Janeiro!$I$28</f>
        <v>S</v>
      </c>
      <c r="Z37" s="136" t="str">
        <f>[33]Janeiro!$I$29</f>
        <v>S</v>
      </c>
      <c r="AA37" s="136" t="str">
        <f>[33]Janeiro!$I$30</f>
        <v>SO</v>
      </c>
      <c r="AB37" s="136" t="str">
        <f>[33]Janeiro!$I$31</f>
        <v>O</v>
      </c>
      <c r="AC37" s="136" t="str">
        <f>[33]Janeiro!$I$32</f>
        <v>N</v>
      </c>
      <c r="AD37" s="136" t="str">
        <f>[33]Janeiro!$I$33</f>
        <v>N</v>
      </c>
      <c r="AE37" s="136" t="str">
        <f>[33]Janeiro!$I$34</f>
        <v>NO</v>
      </c>
      <c r="AF37" s="136" t="str">
        <f>[33]Janeiro!$I$35</f>
        <v>O</v>
      </c>
      <c r="AG37" s="127" t="str">
        <f>[33]Janeiro!$I$36</f>
        <v>N</v>
      </c>
      <c r="AK37" t="s">
        <v>46</v>
      </c>
    </row>
    <row r="38" spans="1:39" x14ac:dyDescent="0.2">
      <c r="A38" s="98" t="s">
        <v>173</v>
      </c>
      <c r="B38" s="11" t="str">
        <f>[34]Janeiro!$I$5</f>
        <v>SE</v>
      </c>
      <c r="C38" s="11" t="str">
        <f>[34]Janeiro!$I$6</f>
        <v>N</v>
      </c>
      <c r="D38" s="11" t="str">
        <f>[34]Janeiro!$I$7</f>
        <v>N</v>
      </c>
      <c r="E38" s="11" t="str">
        <f>[34]Janeiro!$I$8</f>
        <v>N</v>
      </c>
      <c r="F38" s="11" t="str">
        <f>[34]Janeiro!$I$9</f>
        <v>N</v>
      </c>
      <c r="G38" s="11" t="str">
        <f>[34]Janeiro!$I$10</f>
        <v>NO</v>
      </c>
      <c r="H38" s="11" t="str">
        <f>[34]Janeiro!$I$11</f>
        <v>NO</v>
      </c>
      <c r="I38" s="11" t="str">
        <f>[34]Janeiro!$I$12</f>
        <v>N</v>
      </c>
      <c r="J38" s="11" t="str">
        <f>[34]Janeiro!$I$13</f>
        <v>NE</v>
      </c>
      <c r="K38" s="11" t="str">
        <f>[34]Janeiro!$I$14</f>
        <v>L</v>
      </c>
      <c r="L38" s="11" t="str">
        <f>[34]Janeiro!$I$15</f>
        <v>N</v>
      </c>
      <c r="M38" s="11" t="str">
        <f>[34]Janeiro!$I$16</f>
        <v>S</v>
      </c>
      <c r="N38" s="11" t="str">
        <f>[34]Janeiro!$I$17</f>
        <v>S</v>
      </c>
      <c r="O38" s="11" t="str">
        <f>[34]Janeiro!$I$18</f>
        <v>O</v>
      </c>
      <c r="P38" s="11" t="str">
        <f>[34]Janeiro!$I$19</f>
        <v>SE</v>
      </c>
      <c r="Q38" s="131" t="str">
        <f>[34]Janeiro!$I$20</f>
        <v>NO</v>
      </c>
      <c r="R38" s="131" t="str">
        <f>[34]Janeiro!$I$21</f>
        <v>S</v>
      </c>
      <c r="S38" s="131" t="str">
        <f>[34]Janeiro!$I$22</f>
        <v>S</v>
      </c>
      <c r="T38" s="131" t="str">
        <f>[34]Janeiro!$I$23</f>
        <v>S</v>
      </c>
      <c r="U38" s="131" t="str">
        <f>[34]Janeiro!$I$24</f>
        <v>N</v>
      </c>
      <c r="V38" s="131" t="str">
        <f>[34]Janeiro!$I$25</f>
        <v>N</v>
      </c>
      <c r="W38" s="131" t="str">
        <f>[34]Janeiro!$I$26</f>
        <v>NE</v>
      </c>
      <c r="X38" s="131" t="str">
        <f>[34]Janeiro!$I$27</f>
        <v>NO</v>
      </c>
      <c r="Y38" s="131" t="str">
        <f>[34]Janeiro!$I$28</f>
        <v>O</v>
      </c>
      <c r="Z38" s="131" t="str">
        <f>[34]Janeiro!$I$29</f>
        <v>N</v>
      </c>
      <c r="AA38" s="131" t="str">
        <f>[34]Janeiro!$I$30</f>
        <v>S</v>
      </c>
      <c r="AB38" s="131" t="str">
        <f>[34]Janeiro!$I$31</f>
        <v>SE</v>
      </c>
      <c r="AC38" s="131" t="str">
        <f>[34]Janeiro!$I$32</f>
        <v>NE</v>
      </c>
      <c r="AD38" s="131" t="str">
        <f>[34]Janeiro!$I$33</f>
        <v>SE</v>
      </c>
      <c r="AE38" s="131" t="str">
        <f>[34]Janeiro!$I$34</f>
        <v>SE</v>
      </c>
      <c r="AF38" s="131" t="str">
        <f>[34]Janeiro!$I$35</f>
        <v>N</v>
      </c>
      <c r="AG38" s="140" t="str">
        <f>[34]Janeiro!$I$36</f>
        <v>N</v>
      </c>
      <c r="AJ38" t="s">
        <v>46</v>
      </c>
      <c r="AK38" t="s">
        <v>46</v>
      </c>
    </row>
    <row r="39" spans="1:39" x14ac:dyDescent="0.2">
      <c r="A39" s="98" t="s">
        <v>15</v>
      </c>
      <c r="B39" s="136" t="str">
        <f>[35]Janeiro!$I$5</f>
        <v>SO</v>
      </c>
      <c r="C39" s="136" t="str">
        <f>[35]Janeiro!$I$6</f>
        <v>SO</v>
      </c>
      <c r="D39" s="136" t="str">
        <f>[35]Janeiro!$I$7</f>
        <v>SO</v>
      </c>
      <c r="E39" s="136" t="str">
        <f>[35]Janeiro!$I$8</f>
        <v>SO</v>
      </c>
      <c r="F39" s="136" t="str">
        <f>[35]Janeiro!$I$9</f>
        <v>SO</v>
      </c>
      <c r="G39" s="136" t="str">
        <f>[35]Janeiro!$I$10</f>
        <v>SO</v>
      </c>
      <c r="H39" s="136" t="str">
        <f>[35]Janeiro!$I$11</f>
        <v>SO</v>
      </c>
      <c r="I39" s="136" t="str">
        <f>[35]Janeiro!$I$12</f>
        <v>SO</v>
      </c>
      <c r="J39" s="136" t="str">
        <f>[35]Janeiro!$I$13</f>
        <v>SO</v>
      </c>
      <c r="K39" s="136" t="str">
        <f>[35]Janeiro!$I$14</f>
        <v>SO</v>
      </c>
      <c r="L39" s="136" t="str">
        <f>[35]Janeiro!$I$15</f>
        <v>SO</v>
      </c>
      <c r="M39" s="136" t="str">
        <f>[35]Janeiro!$I$16</f>
        <v>SO</v>
      </c>
      <c r="N39" s="136" t="str">
        <f>[35]Janeiro!$I$17</f>
        <v>SO</v>
      </c>
      <c r="O39" s="136" t="str">
        <f>[35]Janeiro!$I$18</f>
        <v>SO</v>
      </c>
      <c r="P39" s="136" t="str">
        <f>[35]Janeiro!$I$19</f>
        <v>SO</v>
      </c>
      <c r="Q39" s="136" t="str">
        <f>[35]Janeiro!$I$20</f>
        <v>SO</v>
      </c>
      <c r="R39" s="136" t="str">
        <f>[35]Janeiro!$I$21</f>
        <v>SO</v>
      </c>
      <c r="S39" s="136" t="str">
        <f>[35]Janeiro!$I$22</f>
        <v>SO</v>
      </c>
      <c r="T39" s="136" t="str">
        <f>[35]Janeiro!$I$23</f>
        <v>SO</v>
      </c>
      <c r="U39" s="136" t="str">
        <f>[35]Janeiro!$I$24</f>
        <v>SO</v>
      </c>
      <c r="V39" s="136" t="str">
        <f>[35]Janeiro!$I$25</f>
        <v>SO</v>
      </c>
      <c r="W39" s="136" t="str">
        <f>[35]Janeiro!$I$26</f>
        <v>SO</v>
      </c>
      <c r="X39" s="136" t="str">
        <f>[35]Janeiro!$I$27</f>
        <v>SO</v>
      </c>
      <c r="Y39" s="136" t="str">
        <f>[35]Janeiro!$I$28</f>
        <v>SO</v>
      </c>
      <c r="Z39" s="136" t="str">
        <f>[35]Janeiro!$I$29</f>
        <v>SO</v>
      </c>
      <c r="AA39" s="136" t="str">
        <f>[35]Janeiro!$I$30</f>
        <v>SO</v>
      </c>
      <c r="AB39" s="136" t="str">
        <f>[35]Janeiro!$I$31</f>
        <v>SO</v>
      </c>
      <c r="AC39" s="136" t="str">
        <f>[35]Janeiro!$I$32</f>
        <v>SO</v>
      </c>
      <c r="AD39" s="136" t="str">
        <f>[35]Janeiro!$I$33</f>
        <v>SO</v>
      </c>
      <c r="AE39" s="136" t="str">
        <f>[35]Janeiro!$I$34</f>
        <v>SO</v>
      </c>
      <c r="AF39" s="136" t="str">
        <f>[35]Janeiro!$I$35</f>
        <v>SO</v>
      </c>
      <c r="AG39" s="127" t="str">
        <f>[35]Janeiro!$I$36</f>
        <v>SO</v>
      </c>
      <c r="AH39" s="12" t="s">
        <v>46</v>
      </c>
      <c r="AK39" t="s">
        <v>46</v>
      </c>
    </row>
    <row r="40" spans="1:39" x14ac:dyDescent="0.2">
      <c r="A40" s="98" t="s">
        <v>16</v>
      </c>
      <c r="B40" s="137" t="str">
        <f>[36]Janeiro!$I$5</f>
        <v>*</v>
      </c>
      <c r="C40" s="137" t="str">
        <f>[36]Janeiro!$I$6</f>
        <v>*</v>
      </c>
      <c r="D40" s="137" t="str">
        <f>[36]Janeiro!$I$7</f>
        <v>SO</v>
      </c>
      <c r="E40" s="137" t="str">
        <f>[36]Janeiro!$I$8</f>
        <v>S</v>
      </c>
      <c r="F40" s="137" t="str">
        <f>[36]Janeiro!$I$9</f>
        <v>NO</v>
      </c>
      <c r="G40" s="137" t="str">
        <f>[36]Janeiro!$I$10</f>
        <v>N</v>
      </c>
      <c r="H40" s="137" t="str">
        <f>[36]Janeiro!$I$11</f>
        <v>L</v>
      </c>
      <c r="I40" s="137" t="str">
        <f>[36]Janeiro!$I$12</f>
        <v>*</v>
      </c>
      <c r="J40" s="137" t="str">
        <f>[36]Janeiro!$I$13</f>
        <v>*</v>
      </c>
      <c r="K40" s="137" t="str">
        <f>[36]Janeiro!$I$14</f>
        <v>N</v>
      </c>
      <c r="L40" s="137" t="str">
        <f>[36]Janeiro!$I$15</f>
        <v>NE</v>
      </c>
      <c r="M40" s="137" t="str">
        <f>[36]Janeiro!$I$16</f>
        <v>NE</v>
      </c>
      <c r="N40" s="137" t="str">
        <f>[36]Janeiro!$I$17</f>
        <v>N</v>
      </c>
      <c r="O40" s="137" t="str">
        <f>[36]Janeiro!$I$18</f>
        <v>N</v>
      </c>
      <c r="P40" s="137" t="str">
        <f>[36]Janeiro!$I$19</f>
        <v>N</v>
      </c>
      <c r="Q40" s="137" t="str">
        <f>[36]Janeiro!$I$20</f>
        <v>NO</v>
      </c>
      <c r="R40" s="137" t="str">
        <f>[36]Janeiro!$I$21</f>
        <v>S</v>
      </c>
      <c r="S40" s="137" t="str">
        <f>[36]Janeiro!$I$22</f>
        <v>SE</v>
      </c>
      <c r="T40" s="137" t="str">
        <f>[36]Janeiro!$I$23</f>
        <v>*</v>
      </c>
      <c r="U40" s="137" t="str">
        <f>[36]Janeiro!$I$24</f>
        <v>*</v>
      </c>
      <c r="V40" s="137" t="str">
        <f>[36]Janeiro!$I$25</f>
        <v>*</v>
      </c>
      <c r="W40" s="137" t="str">
        <f>[36]Janeiro!$I$26</f>
        <v>SO</v>
      </c>
      <c r="X40" s="137" t="str">
        <f>[36]Janeiro!$I$27</f>
        <v>SO</v>
      </c>
      <c r="Y40" s="137" t="str">
        <f>[36]Janeiro!$I$28</f>
        <v>S</v>
      </c>
      <c r="Z40" s="137" t="str">
        <f>[36]Janeiro!$I$29</f>
        <v>SE</v>
      </c>
      <c r="AA40" s="137" t="str">
        <f>[36]Janeiro!$I$30</f>
        <v>SE</v>
      </c>
      <c r="AB40" s="137" t="str">
        <f>[36]Janeiro!$I$31</f>
        <v>SE</v>
      </c>
      <c r="AC40" s="137" t="str">
        <f>[36]Janeiro!$I$32</f>
        <v>S</v>
      </c>
      <c r="AD40" s="137" t="str">
        <f>[36]Janeiro!$I$33</f>
        <v>N</v>
      </c>
      <c r="AE40" s="137" t="str">
        <f>[36]Janeiro!$I$34</f>
        <v>*</v>
      </c>
      <c r="AF40" s="137" t="str">
        <f>[36]Janeiro!$I$35</f>
        <v>*</v>
      </c>
      <c r="AG40" s="127" t="str">
        <f>[36]Janeiro!$I$36</f>
        <v>N</v>
      </c>
      <c r="AI40" t="s">
        <v>46</v>
      </c>
      <c r="AJ40" t="s">
        <v>46</v>
      </c>
    </row>
    <row r="41" spans="1:39" x14ac:dyDescent="0.2">
      <c r="A41" s="98" t="s">
        <v>174</v>
      </c>
      <c r="B41" s="136" t="str">
        <f>[37]Janeiro!$I$5</f>
        <v>S</v>
      </c>
      <c r="C41" s="136" t="str">
        <f>[37]Janeiro!$I$6</f>
        <v>O</v>
      </c>
      <c r="D41" s="136" t="str">
        <f>[37]Janeiro!$I$7</f>
        <v>NO</v>
      </c>
      <c r="E41" s="136" t="str">
        <f>[37]Janeiro!$I$8</f>
        <v>N</v>
      </c>
      <c r="F41" s="136" t="str">
        <f>[37]Janeiro!$I$9</f>
        <v>NO</v>
      </c>
      <c r="G41" s="136" t="str">
        <f>[37]Janeiro!$I$10</f>
        <v>NO</v>
      </c>
      <c r="H41" s="136" t="str">
        <f>[37]Janeiro!$I$11</f>
        <v>N</v>
      </c>
      <c r="I41" s="136" t="str">
        <f>[37]Janeiro!$I$12</f>
        <v>NO</v>
      </c>
      <c r="J41" s="136" t="str">
        <f>[37]Janeiro!$I$13</f>
        <v>NO</v>
      </c>
      <c r="K41" s="136" t="str">
        <f>[37]Janeiro!$I$14</f>
        <v>NO</v>
      </c>
      <c r="L41" s="136" t="str">
        <f>[37]Janeiro!$I$15</f>
        <v>N</v>
      </c>
      <c r="M41" s="136" t="str">
        <f>[37]Janeiro!$I$16</f>
        <v>NE</v>
      </c>
      <c r="N41" s="136" t="str">
        <f>[37]Janeiro!$I$17</f>
        <v>N</v>
      </c>
      <c r="O41" s="136" t="str">
        <f>[37]Janeiro!$I$18</f>
        <v>N</v>
      </c>
      <c r="P41" s="136" t="str">
        <f>[37]Janeiro!$I$19</f>
        <v>N</v>
      </c>
      <c r="Q41" s="136" t="str">
        <f>[37]Janeiro!$I$20</f>
        <v>NO</v>
      </c>
      <c r="R41" s="136" t="str">
        <f>[37]Janeiro!$I$21</f>
        <v>NO</v>
      </c>
      <c r="S41" s="136" t="str">
        <f>[37]Janeiro!$I$22</f>
        <v>L</v>
      </c>
      <c r="T41" s="131" t="str">
        <f>[37]Janeiro!$I$23</f>
        <v>SE</v>
      </c>
      <c r="U41" s="131" t="str">
        <f>[37]Janeiro!$I$24</f>
        <v>S</v>
      </c>
      <c r="V41" s="131" t="str">
        <f>[37]Janeiro!$I$25</f>
        <v>S</v>
      </c>
      <c r="W41" s="131" t="str">
        <f>[37]Janeiro!$I$26</f>
        <v>NO</v>
      </c>
      <c r="X41" s="131" t="str">
        <f>[37]Janeiro!$I$27</f>
        <v>NO</v>
      </c>
      <c r="Y41" s="131" t="str">
        <f>[37]Janeiro!$I$28</f>
        <v>SE</v>
      </c>
      <c r="Z41" s="131" t="str">
        <f>[37]Janeiro!$I$29</f>
        <v>S</v>
      </c>
      <c r="AA41" s="131" t="str">
        <f>[37]Janeiro!$I$30</f>
        <v>SE</v>
      </c>
      <c r="AB41" s="131" t="str">
        <f>[37]Janeiro!$I$31</f>
        <v>N</v>
      </c>
      <c r="AC41" s="131" t="str">
        <f>[37]Janeiro!$I$32</f>
        <v>N</v>
      </c>
      <c r="AD41" s="131" t="str">
        <f>[37]Janeiro!$I$33</f>
        <v>NO</v>
      </c>
      <c r="AE41" s="131" t="str">
        <f>[37]Janeiro!$I$34</f>
        <v>NO</v>
      </c>
      <c r="AF41" s="131" t="str">
        <f>[37]Janeiro!$I$35</f>
        <v>NO</v>
      </c>
      <c r="AG41" s="140" t="str">
        <f>[37]Janeiro!$I$36</f>
        <v>NO</v>
      </c>
      <c r="AJ41" t="s">
        <v>46</v>
      </c>
    </row>
    <row r="42" spans="1:39" x14ac:dyDescent="0.2">
      <c r="A42" s="98" t="s">
        <v>17</v>
      </c>
      <c r="B42" s="136" t="str">
        <f>[38]Janeiro!$I$5</f>
        <v>SO</v>
      </c>
      <c r="C42" s="136" t="str">
        <f>[38]Janeiro!$I$6</f>
        <v>SO</v>
      </c>
      <c r="D42" s="136" t="str">
        <f>[38]Janeiro!$I$7</f>
        <v>SO</v>
      </c>
      <c r="E42" s="136" t="str">
        <f>[38]Janeiro!$I$8</f>
        <v>L</v>
      </c>
      <c r="F42" s="136" t="str">
        <f>[38]Janeiro!$I$9</f>
        <v>SO</v>
      </c>
      <c r="G42" s="136" t="str">
        <f>[38]Janeiro!$I$10</f>
        <v>O</v>
      </c>
      <c r="H42" s="136" t="str">
        <f>[38]Janeiro!$I$11</f>
        <v>NO</v>
      </c>
      <c r="I42" s="136" t="str">
        <f>[38]Janeiro!$I$12</f>
        <v>O</v>
      </c>
      <c r="J42" s="136" t="str">
        <f>[38]Janeiro!$I$13</f>
        <v>O</v>
      </c>
      <c r="K42" s="136" t="str">
        <f>[38]Janeiro!$I$14</f>
        <v>N</v>
      </c>
      <c r="L42" s="136" t="str">
        <f>[38]Janeiro!$I$15</f>
        <v>NO</v>
      </c>
      <c r="M42" s="136" t="str">
        <f>[38]Janeiro!$I$16</f>
        <v>NO</v>
      </c>
      <c r="N42" s="136" t="str">
        <f>[38]Janeiro!$I$17</f>
        <v>N</v>
      </c>
      <c r="O42" s="136" t="str">
        <f>[38]Janeiro!$I$18</f>
        <v>N</v>
      </c>
      <c r="P42" s="136" t="str">
        <f>[38]Janeiro!$I$19</f>
        <v>L</v>
      </c>
      <c r="Q42" s="136" t="str">
        <f>[38]Janeiro!$I$20</f>
        <v>O</v>
      </c>
      <c r="R42" s="136" t="str">
        <f>[38]Janeiro!$I$21</f>
        <v>L</v>
      </c>
      <c r="S42" s="136" t="str">
        <f>[38]Janeiro!$I$22</f>
        <v>NE</v>
      </c>
      <c r="T42" s="136" t="str">
        <f>[38]Janeiro!$I$23</f>
        <v>L</v>
      </c>
      <c r="U42" s="136" t="str">
        <f>[38]Janeiro!$I$24</f>
        <v>L</v>
      </c>
      <c r="V42" s="136" t="str">
        <f>[38]Janeiro!$I$25</f>
        <v>L</v>
      </c>
      <c r="W42" s="136" t="str">
        <f>[38]Janeiro!$I$26</f>
        <v>NO</v>
      </c>
      <c r="X42" s="136" t="str">
        <f>[38]Janeiro!$I$27</f>
        <v>L</v>
      </c>
      <c r="Y42" s="136" t="str">
        <f>[38]Janeiro!$I$28</f>
        <v>SE</v>
      </c>
      <c r="Z42" s="136" t="str">
        <f>[38]Janeiro!$I$29</f>
        <v>SE</v>
      </c>
      <c r="AA42" s="136" t="str">
        <f>[38]Janeiro!$I$30</f>
        <v>O</v>
      </c>
      <c r="AB42" s="136" t="str">
        <f>[38]Janeiro!$I$31</f>
        <v>SO</v>
      </c>
      <c r="AC42" s="136" t="str">
        <f>[38]Janeiro!$I$32</f>
        <v>O</v>
      </c>
      <c r="AD42" s="136" t="str">
        <f>[38]Janeiro!$I$33</f>
        <v>O</v>
      </c>
      <c r="AE42" s="136" t="str">
        <f>[38]Janeiro!$I$34</f>
        <v>O</v>
      </c>
      <c r="AF42" s="136" t="str">
        <f>[38]Janeiro!$I$35</f>
        <v>O</v>
      </c>
      <c r="AG42" s="127" t="str">
        <f>[38]Janeiro!$I$36</f>
        <v>O</v>
      </c>
    </row>
    <row r="43" spans="1:39" x14ac:dyDescent="0.2">
      <c r="A43" s="98" t="s">
        <v>156</v>
      </c>
      <c r="B43" s="11" t="str">
        <f>[39]Janeiro!$I$5</f>
        <v>O</v>
      </c>
      <c r="C43" s="11" t="str">
        <f>[39]Janeiro!$I$6</f>
        <v>N</v>
      </c>
      <c r="D43" s="11" t="str">
        <f>[39]Janeiro!$I$7</f>
        <v>SE</v>
      </c>
      <c r="E43" s="11" t="str">
        <f>[39]Janeiro!$I$8</f>
        <v>SE</v>
      </c>
      <c r="F43" s="11" t="str">
        <f>[39]Janeiro!$I$9</f>
        <v>SE</v>
      </c>
      <c r="G43" s="11" t="str">
        <f>[39]Janeiro!$I$10</f>
        <v>L</v>
      </c>
      <c r="H43" s="11" t="str">
        <f>[39]Janeiro!$I$11</f>
        <v>N</v>
      </c>
      <c r="I43" s="11" t="str">
        <f>[39]Janeiro!$I$12</f>
        <v>NO</v>
      </c>
      <c r="J43" s="11" t="str">
        <f>[39]Janeiro!$I$13</f>
        <v>NO</v>
      </c>
      <c r="K43" s="11" t="str">
        <f>[39]Janeiro!$I$14</f>
        <v>N</v>
      </c>
      <c r="L43" s="11" t="str">
        <f>[39]Janeiro!$I$15</f>
        <v>NO</v>
      </c>
      <c r="M43" s="11" t="str">
        <f>[39]Janeiro!$I$16</f>
        <v>S</v>
      </c>
      <c r="N43" s="11" t="str">
        <f>[39]Janeiro!$I$17</f>
        <v>L</v>
      </c>
      <c r="O43" s="11" t="str">
        <f>[39]Janeiro!$I$18</f>
        <v>L</v>
      </c>
      <c r="P43" s="11" t="str">
        <f>[39]Janeiro!$I$19</f>
        <v>N</v>
      </c>
      <c r="Q43" s="11" t="str">
        <f>[39]Janeiro!$I$20</f>
        <v>S</v>
      </c>
      <c r="R43" s="11" t="str">
        <f>[39]Janeiro!$I$21</f>
        <v>SE</v>
      </c>
      <c r="S43" s="11" t="str">
        <f>[39]Janeiro!$I$22</f>
        <v>L</v>
      </c>
      <c r="T43" s="131" t="str">
        <f>[39]Janeiro!$I$23</f>
        <v>SE</v>
      </c>
      <c r="U43" s="131" t="str">
        <f>[39]Janeiro!$I$24</f>
        <v>SE</v>
      </c>
      <c r="V43" s="131" t="str">
        <f>[39]Janeiro!$I$25</f>
        <v>L</v>
      </c>
      <c r="W43" s="131" t="str">
        <f>[39]Janeiro!$I$26</f>
        <v>L</v>
      </c>
      <c r="X43" s="131" t="str">
        <f>[39]Janeiro!$I$27</f>
        <v>L</v>
      </c>
      <c r="Y43" s="131" t="str">
        <f>[39]Janeiro!$I$28</f>
        <v>SE</v>
      </c>
      <c r="Z43" s="131" t="str">
        <f>[39]Janeiro!$I$29</f>
        <v>L</v>
      </c>
      <c r="AA43" s="131" t="str">
        <f>[39]Janeiro!$I$30</f>
        <v>SE</v>
      </c>
      <c r="AB43" s="131" t="str">
        <f>[39]Janeiro!$I$31</f>
        <v>SE</v>
      </c>
      <c r="AC43" s="131" t="str">
        <f>[39]Janeiro!$I$32</f>
        <v>N</v>
      </c>
      <c r="AD43" s="131" t="str">
        <f>[39]Janeiro!$I$33</f>
        <v>SE</v>
      </c>
      <c r="AE43" s="131" t="str">
        <f>[39]Janeiro!$I$34</f>
        <v>NO</v>
      </c>
      <c r="AF43" s="131" t="str">
        <f>[39]Janeiro!$I$35</f>
        <v>NO</v>
      </c>
      <c r="AG43" s="140" t="str">
        <f>[39]Janeiro!$I$36</f>
        <v>SE</v>
      </c>
      <c r="AJ43" t="s">
        <v>46</v>
      </c>
      <c r="AK43" t="s">
        <v>46</v>
      </c>
      <c r="AL43" t="s">
        <v>46</v>
      </c>
    </row>
    <row r="44" spans="1:39" x14ac:dyDescent="0.2">
      <c r="A44" s="98" t="s">
        <v>18</v>
      </c>
      <c r="B44" s="136" t="str">
        <f>[40]Janeiro!$I$5</f>
        <v>SO</v>
      </c>
      <c r="C44" s="136" t="str">
        <f>[40]Janeiro!$I$6</f>
        <v>O</v>
      </c>
      <c r="D44" s="136" t="str">
        <f>[40]Janeiro!$I$7</f>
        <v>SO</v>
      </c>
      <c r="E44" s="136" t="str">
        <f>[40]Janeiro!$I$8</f>
        <v>O</v>
      </c>
      <c r="F44" s="136" t="str">
        <f>[40]Janeiro!$I$9</f>
        <v>O</v>
      </c>
      <c r="G44" s="136" t="str">
        <f>[40]Janeiro!$I$10</f>
        <v>NO</v>
      </c>
      <c r="H44" s="136" t="str">
        <f>[40]Janeiro!$I$11</f>
        <v>NO</v>
      </c>
      <c r="I44" s="136" t="str">
        <f>[40]Janeiro!$I$12</f>
        <v>NO</v>
      </c>
      <c r="J44" s="136" t="str">
        <f>[40]Janeiro!$I$13</f>
        <v>N</v>
      </c>
      <c r="K44" s="136" t="str">
        <f>[40]Janeiro!$I$14</f>
        <v>NE</v>
      </c>
      <c r="L44" s="136" t="str">
        <f>[40]Janeiro!$I$15</f>
        <v>O</v>
      </c>
      <c r="M44" s="136" t="str">
        <f>[40]Janeiro!$I$16</f>
        <v>L</v>
      </c>
      <c r="N44" s="136" t="str">
        <f>[40]Janeiro!$I$17</f>
        <v>L</v>
      </c>
      <c r="O44" s="136" t="str">
        <f>[40]Janeiro!$I$18</f>
        <v>NE</v>
      </c>
      <c r="P44" s="136" t="str">
        <f>[40]Janeiro!$I$19</f>
        <v>L</v>
      </c>
      <c r="Q44" s="136" t="str">
        <f>[40]Janeiro!$I$20</f>
        <v>S</v>
      </c>
      <c r="R44" s="136" t="str">
        <f>[40]Janeiro!$I$21</f>
        <v>N</v>
      </c>
      <c r="S44" s="136" t="str">
        <f>[40]Janeiro!$I$22</f>
        <v>S</v>
      </c>
      <c r="T44" s="136" t="str">
        <f>[40]Janeiro!$I$23</f>
        <v>*</v>
      </c>
      <c r="U44" s="136" t="str">
        <f>[40]Janeiro!$I$24</f>
        <v>N</v>
      </c>
      <c r="V44" s="136" t="str">
        <f>[40]Janeiro!$I$25</f>
        <v>O</v>
      </c>
      <c r="W44" s="136" t="str">
        <f>[40]Janeiro!$I$26</f>
        <v>*</v>
      </c>
      <c r="X44" s="136" t="str">
        <f>[40]Janeiro!$I$27</f>
        <v>O</v>
      </c>
      <c r="Y44" s="136" t="str">
        <f>[40]Janeiro!$I$28</f>
        <v>SO</v>
      </c>
      <c r="Z44" s="136" t="str">
        <f>[40]Janeiro!$I$29</f>
        <v>N</v>
      </c>
      <c r="AA44" s="136" t="str">
        <f>[40]Janeiro!$I$30</f>
        <v>NE</v>
      </c>
      <c r="AB44" s="136" t="str">
        <f>[40]Janeiro!$I$31</f>
        <v>N</v>
      </c>
      <c r="AC44" s="136" t="str">
        <f>[40]Janeiro!$I$32</f>
        <v>N</v>
      </c>
      <c r="AD44" s="136" t="str">
        <f>[40]Janeiro!$I$33</f>
        <v>NO</v>
      </c>
      <c r="AE44" s="136" t="str">
        <f>[40]Janeiro!$I$34</f>
        <v>N</v>
      </c>
      <c r="AF44" s="136" t="str">
        <f>[40]Janeiro!$I$35</f>
        <v>SO</v>
      </c>
      <c r="AG44" s="127" t="str">
        <f>[40]Janeiro!$I$36</f>
        <v>N</v>
      </c>
      <c r="AJ44" t="s">
        <v>46</v>
      </c>
      <c r="AK44" t="s">
        <v>46</v>
      </c>
      <c r="AL44" t="s">
        <v>46</v>
      </c>
    </row>
    <row r="45" spans="1:39" x14ac:dyDescent="0.2">
      <c r="A45" s="98" t="s">
        <v>161</v>
      </c>
      <c r="B45" s="136" t="str">
        <f>[41]Janeiro!$I$5</f>
        <v>N</v>
      </c>
      <c r="C45" s="136" t="str">
        <f>[41]Janeiro!$I$6</f>
        <v>N</v>
      </c>
      <c r="D45" s="136" t="str">
        <f>[41]Janeiro!$I$7</f>
        <v>N</v>
      </c>
      <c r="E45" s="136" t="str">
        <f>[41]Janeiro!$I$8</f>
        <v>N</v>
      </c>
      <c r="F45" s="136" t="str">
        <f>[41]Janeiro!$I$9</f>
        <v>N</v>
      </c>
      <c r="G45" s="136" t="str">
        <f>[41]Janeiro!$I$10</f>
        <v>N</v>
      </c>
      <c r="H45" s="136" t="str">
        <f>[41]Janeiro!$I$11</f>
        <v>N</v>
      </c>
      <c r="I45" s="136" t="str">
        <f>[41]Janeiro!$I$12</f>
        <v>N</v>
      </c>
      <c r="J45" s="136" t="str">
        <f>[41]Janeiro!$I$13</f>
        <v>N</v>
      </c>
      <c r="K45" s="136" t="str">
        <f>[41]Janeiro!$I$14</f>
        <v>N</v>
      </c>
      <c r="L45" s="136" t="str">
        <f>[41]Janeiro!$I$15</f>
        <v>N</v>
      </c>
      <c r="M45" s="136" t="str">
        <f>[41]Janeiro!$I$16</f>
        <v>N</v>
      </c>
      <c r="N45" s="136" t="str">
        <f>[41]Janeiro!$I$17</f>
        <v>N</v>
      </c>
      <c r="O45" s="136" t="str">
        <f>[41]Janeiro!$I$18</f>
        <v>N</v>
      </c>
      <c r="P45" s="136" t="str">
        <f>[41]Janeiro!$I$19</f>
        <v>N</v>
      </c>
      <c r="Q45" s="136" t="str">
        <f>[41]Janeiro!$I$20</f>
        <v>N</v>
      </c>
      <c r="R45" s="136" t="str">
        <f>[41]Janeiro!$I$21</f>
        <v>N</v>
      </c>
      <c r="S45" s="136" t="str">
        <f>[41]Janeiro!$I$22</f>
        <v>N</v>
      </c>
      <c r="T45" s="131" t="str">
        <f>[41]Janeiro!$I$23</f>
        <v>N</v>
      </c>
      <c r="U45" s="131" t="str">
        <f>[41]Janeiro!$I$24</f>
        <v>N</v>
      </c>
      <c r="V45" s="131" t="str">
        <f>[41]Janeiro!$I$25</f>
        <v>N</v>
      </c>
      <c r="W45" s="131" t="str">
        <f>[41]Janeiro!$I$26</f>
        <v>N</v>
      </c>
      <c r="X45" s="131" t="str">
        <f>[41]Janeiro!$I$27</f>
        <v>N</v>
      </c>
      <c r="Y45" s="131" t="str">
        <f>[41]Janeiro!$I$28</f>
        <v>N</v>
      </c>
      <c r="Z45" s="131" t="str">
        <f>[41]Janeiro!$I$29</f>
        <v>N</v>
      </c>
      <c r="AA45" s="131" t="str">
        <f>[41]Janeiro!$I$30</f>
        <v>N</v>
      </c>
      <c r="AB45" s="131" t="str">
        <f>[41]Janeiro!$I$31</f>
        <v>N</v>
      </c>
      <c r="AC45" s="131" t="str">
        <f>[41]Janeiro!$I$32</f>
        <v>N</v>
      </c>
      <c r="AD45" s="131" t="str">
        <f>[41]Janeiro!$I$33</f>
        <v>N</v>
      </c>
      <c r="AE45" s="131" t="str">
        <f>[41]Janeiro!$I$34</f>
        <v>N</v>
      </c>
      <c r="AF45" s="131" t="str">
        <f>[41]Janeiro!$I$35</f>
        <v>N</v>
      </c>
      <c r="AG45" s="140" t="str">
        <f>[41]Janeiro!$I$36</f>
        <v>N</v>
      </c>
      <c r="AI45" t="s">
        <v>46</v>
      </c>
      <c r="AJ45" t="s">
        <v>46</v>
      </c>
      <c r="AK45" t="s">
        <v>46</v>
      </c>
      <c r="AL45" t="s">
        <v>228</v>
      </c>
    </row>
    <row r="46" spans="1:39" x14ac:dyDescent="0.2">
      <c r="A46" s="98" t="s">
        <v>19</v>
      </c>
      <c r="B46" s="136" t="str">
        <f>[42]Janeiro!$I$5</f>
        <v>O</v>
      </c>
      <c r="C46" s="136" t="str">
        <f>[42]Janeiro!$I$6</f>
        <v>SO</v>
      </c>
      <c r="D46" s="136" t="str">
        <f>[42]Janeiro!$I$7</f>
        <v>S</v>
      </c>
      <c r="E46" s="136" t="str">
        <f>[42]Janeiro!$I$8</f>
        <v>L</v>
      </c>
      <c r="F46" s="136" t="str">
        <f>[42]Janeiro!$I$9</f>
        <v>SE</v>
      </c>
      <c r="G46" s="136" t="str">
        <f>[42]Janeiro!$I$10</f>
        <v>NE</v>
      </c>
      <c r="H46" s="136" t="str">
        <f>[42]Janeiro!$I$11</f>
        <v>SE</v>
      </c>
      <c r="I46" s="136" t="str">
        <f>[42]Janeiro!$I$12</f>
        <v>N</v>
      </c>
      <c r="J46" s="136" t="str">
        <f>[42]Janeiro!$I$13</f>
        <v>N</v>
      </c>
      <c r="K46" s="136" t="str">
        <f>[42]Janeiro!$I$14</f>
        <v>N</v>
      </c>
      <c r="L46" s="136" t="str">
        <f>[42]Janeiro!$I$15</f>
        <v>NO</v>
      </c>
      <c r="M46" s="136" t="str">
        <f>[42]Janeiro!$I$16</f>
        <v>N</v>
      </c>
      <c r="N46" s="136" t="str">
        <f>[42]Janeiro!$I$17</f>
        <v>NE</v>
      </c>
      <c r="O46" s="136" t="str">
        <f>[42]Janeiro!$I$18</f>
        <v>NE</v>
      </c>
      <c r="P46" s="136" t="str">
        <f>[42]Janeiro!$I$19</f>
        <v>N</v>
      </c>
      <c r="Q46" s="136" t="str">
        <f>[42]Janeiro!$I$20</f>
        <v>N</v>
      </c>
      <c r="R46" s="136" t="str">
        <f>[42]Janeiro!$I$21</f>
        <v>SE</v>
      </c>
      <c r="S46" s="136" t="str">
        <f>[42]Janeiro!$I$22</f>
        <v>NE</v>
      </c>
      <c r="T46" s="136" t="str">
        <f>[42]Janeiro!$I$23</f>
        <v>L</v>
      </c>
      <c r="U46" s="136" t="str">
        <f>[42]Janeiro!$I$24</f>
        <v>L</v>
      </c>
      <c r="V46" s="136" t="str">
        <f>[42]Janeiro!$I$25</f>
        <v>L</v>
      </c>
      <c r="W46" s="136" t="str">
        <f>[42]Janeiro!$I$26</f>
        <v>NE</v>
      </c>
      <c r="X46" s="136" t="str">
        <f>[42]Janeiro!$I$27</f>
        <v>L</v>
      </c>
      <c r="Y46" s="136" t="str">
        <f>[42]Janeiro!$I$28</f>
        <v>S</v>
      </c>
      <c r="Z46" s="136" t="str">
        <f>[42]Janeiro!$I$29</f>
        <v>S</v>
      </c>
      <c r="AA46" s="136" t="str">
        <f>[42]Janeiro!$I$30</f>
        <v>S</v>
      </c>
      <c r="AB46" s="136" t="str">
        <f>[42]Janeiro!$I$31</f>
        <v>SE</v>
      </c>
      <c r="AC46" s="136" t="str">
        <f>[42]Janeiro!$I$32</f>
        <v>NE</v>
      </c>
      <c r="AD46" s="136" t="str">
        <f>[42]Janeiro!$I$33</f>
        <v>NE</v>
      </c>
      <c r="AE46" s="136" t="str">
        <f>[42]Janeiro!$I$34</f>
        <v>N</v>
      </c>
      <c r="AF46" s="136" t="str">
        <f>[42]Janeiro!$I$35</f>
        <v>O</v>
      </c>
      <c r="AG46" s="127" t="str">
        <f>[42]Janeiro!$I$36</f>
        <v>NE</v>
      </c>
      <c r="AH46" s="12" t="s">
        <v>46</v>
      </c>
      <c r="AJ46" t="s">
        <v>46</v>
      </c>
    </row>
    <row r="47" spans="1:39" x14ac:dyDescent="0.2">
      <c r="A47" s="98" t="s">
        <v>30</v>
      </c>
      <c r="B47" s="136" t="str">
        <f>[43]Janeiro!$I$5</f>
        <v>NO</v>
      </c>
      <c r="C47" s="136" t="str">
        <f>[43]Janeiro!$I$6</f>
        <v>SO</v>
      </c>
      <c r="D47" s="136" t="str">
        <f>[43]Janeiro!$I$7</f>
        <v>NO</v>
      </c>
      <c r="E47" s="136" t="str">
        <f>[43]Janeiro!$I$8</f>
        <v>SE</v>
      </c>
      <c r="F47" s="136" t="str">
        <f>[43]Janeiro!$I$9</f>
        <v>NO</v>
      </c>
      <c r="G47" s="136" t="str">
        <f>[43]Janeiro!$I$10</f>
        <v>NO</v>
      </c>
      <c r="H47" s="136" t="str">
        <f>[43]Janeiro!$I$11</f>
        <v>NO</v>
      </c>
      <c r="I47" s="136" t="str">
        <f>[43]Janeiro!$I$12</f>
        <v>NO</v>
      </c>
      <c r="J47" s="136" t="str">
        <f>[43]Janeiro!$I$13</f>
        <v>NO</v>
      </c>
      <c r="K47" s="136" t="str">
        <f>[43]Janeiro!$I$14</f>
        <v>NO</v>
      </c>
      <c r="L47" s="136" t="str">
        <f>[43]Janeiro!$I$15</f>
        <v>NO</v>
      </c>
      <c r="M47" s="136" t="str">
        <f>[43]Janeiro!$I$16</f>
        <v>NO</v>
      </c>
      <c r="N47" s="136" t="str">
        <f>[43]Janeiro!$I$17</f>
        <v>NO</v>
      </c>
      <c r="O47" s="136" t="str">
        <f>[43]Janeiro!$I$18</f>
        <v>N</v>
      </c>
      <c r="P47" s="136" t="str">
        <f>[43]Janeiro!$I$19</f>
        <v>N</v>
      </c>
      <c r="Q47" s="136" t="str">
        <f>[43]Janeiro!$I$20</f>
        <v>SO</v>
      </c>
      <c r="R47" s="136" t="str">
        <f>[43]Janeiro!$I$21</f>
        <v>SE</v>
      </c>
      <c r="S47" s="136" t="str">
        <f>[43]Janeiro!$I$22</f>
        <v>SE</v>
      </c>
      <c r="T47" s="136" t="str">
        <f>[43]Janeiro!$I$23</f>
        <v>SE</v>
      </c>
      <c r="U47" s="136" t="str">
        <f>[43]Janeiro!$I$24</f>
        <v>SE</v>
      </c>
      <c r="V47" s="136" t="str">
        <f>[43]Janeiro!$I$25</f>
        <v>SE</v>
      </c>
      <c r="W47" s="136" t="str">
        <f>[43]Janeiro!$I$26</f>
        <v>NO</v>
      </c>
      <c r="X47" s="136" t="str">
        <f>[43]Janeiro!$I$27</f>
        <v>NO</v>
      </c>
      <c r="Y47" s="136" t="str">
        <f>[43]Janeiro!$I$28</f>
        <v>SE</v>
      </c>
      <c r="Z47" s="136" t="str">
        <f>[43]Janeiro!$I$29</f>
        <v>S</v>
      </c>
      <c r="AA47" s="136" t="str">
        <f>[43]Janeiro!$I$30</f>
        <v>SE</v>
      </c>
      <c r="AB47" s="136" t="str">
        <f>[43]Janeiro!$I$31</f>
        <v>SE</v>
      </c>
      <c r="AC47" s="136" t="str">
        <f>[43]Janeiro!$I$32</f>
        <v>NO</v>
      </c>
      <c r="AD47" s="136" t="str">
        <f>[43]Janeiro!$I$33</f>
        <v>NO</v>
      </c>
      <c r="AE47" s="136" t="str">
        <f>[43]Janeiro!$I$34</f>
        <v>NO</v>
      </c>
      <c r="AF47" s="136" t="str">
        <f>[43]Janeiro!$I$35</f>
        <v>NO</v>
      </c>
      <c r="AG47" s="127" t="str">
        <f>[43]Janeiro!$I$36</f>
        <v>NO</v>
      </c>
      <c r="AI47" t="s">
        <v>46</v>
      </c>
      <c r="AK47" t="s">
        <v>46</v>
      </c>
      <c r="AL47" t="s">
        <v>46</v>
      </c>
    </row>
    <row r="48" spans="1:39" x14ac:dyDescent="0.2">
      <c r="A48" s="98" t="s">
        <v>43</v>
      </c>
      <c r="B48" s="136" t="str">
        <f>[44]Janeiro!$I$5</f>
        <v>O</v>
      </c>
      <c r="C48" s="136" t="str">
        <f>[44]Janeiro!$I$6</f>
        <v>NO</v>
      </c>
      <c r="D48" s="136" t="str">
        <f>[44]Janeiro!$I$7</f>
        <v>NO</v>
      </c>
      <c r="E48" s="136" t="str">
        <f>[44]Janeiro!$I$8</f>
        <v>NO</v>
      </c>
      <c r="F48" s="136" t="str">
        <f>[44]Janeiro!$I$9</f>
        <v>NO</v>
      </c>
      <c r="G48" s="136" t="str">
        <f>[44]Janeiro!$I$10</f>
        <v>N</v>
      </c>
      <c r="H48" s="136" t="str">
        <f>[44]Janeiro!$I$11</f>
        <v>N</v>
      </c>
      <c r="I48" s="136" t="str">
        <f>[44]Janeiro!$I$12</f>
        <v>N</v>
      </c>
      <c r="J48" s="136" t="str">
        <f>[44]Janeiro!$I$13</f>
        <v>NE</v>
      </c>
      <c r="K48" s="136" t="str">
        <f>[44]Janeiro!$I$14</f>
        <v>NE</v>
      </c>
      <c r="L48" s="136" t="str">
        <f>[44]Janeiro!$I$15</f>
        <v>L</v>
      </c>
      <c r="M48" s="136" t="str">
        <f>[44]Janeiro!$I$16</f>
        <v>L</v>
      </c>
      <c r="N48" s="136" t="str">
        <f>[44]Janeiro!$I$17</f>
        <v>SE</v>
      </c>
      <c r="O48" s="136" t="str">
        <f>[44]Janeiro!$I$18</f>
        <v>L</v>
      </c>
      <c r="P48" s="136" t="str">
        <f>[44]Janeiro!$I$19</f>
        <v>SE</v>
      </c>
      <c r="Q48" s="136" t="str">
        <f>[44]Janeiro!$I$20</f>
        <v>L</v>
      </c>
      <c r="R48" s="136" t="str">
        <f>[44]Janeiro!$I$21</f>
        <v>SE</v>
      </c>
      <c r="S48" s="136" t="str">
        <f>[44]Janeiro!$I$22</f>
        <v>SE</v>
      </c>
      <c r="T48" s="136" t="str">
        <f>[44]Janeiro!$I$23</f>
        <v>SE</v>
      </c>
      <c r="U48" s="136" t="str">
        <f>[44]Janeiro!$I$24</f>
        <v>NE</v>
      </c>
      <c r="V48" s="136" t="str">
        <f>[44]Janeiro!$I$25</f>
        <v>NE</v>
      </c>
      <c r="W48" s="136" t="str">
        <f>[44]Janeiro!$I$26</f>
        <v>NE</v>
      </c>
      <c r="X48" s="136" t="str">
        <f>[44]Janeiro!$I$27</f>
        <v>NO</v>
      </c>
      <c r="Y48" s="136" t="str">
        <f>[44]Janeiro!$I$28</f>
        <v>O</v>
      </c>
      <c r="Z48" s="136" t="str">
        <f>[44]Janeiro!$I$29</f>
        <v>NE</v>
      </c>
      <c r="AA48" s="136" t="str">
        <f>[44]Janeiro!$I$30</f>
        <v>NE</v>
      </c>
      <c r="AB48" s="136" t="str">
        <f>[44]Janeiro!$I$31</f>
        <v>NE</v>
      </c>
      <c r="AC48" s="136" t="str">
        <f>[44]Janeiro!$I$32</f>
        <v>L</v>
      </c>
      <c r="AD48" s="136" t="str">
        <f>[44]Janeiro!$I$33</f>
        <v>N</v>
      </c>
      <c r="AE48" s="136" t="str">
        <f>[44]Janeiro!$I$34</f>
        <v>NE</v>
      </c>
      <c r="AF48" s="136" t="str">
        <f>[44]Janeiro!$I$35</f>
        <v>N</v>
      </c>
      <c r="AG48" s="127" t="str">
        <f>[44]Janeiro!$I$36</f>
        <v>NE</v>
      </c>
      <c r="AH48" s="12" t="s">
        <v>46</v>
      </c>
      <c r="AJ48" t="s">
        <v>46</v>
      </c>
      <c r="AK48" t="s">
        <v>46</v>
      </c>
      <c r="AM48" t="s">
        <v>46</v>
      </c>
    </row>
    <row r="49" spans="1:38" ht="13.5" thickBot="1" x14ac:dyDescent="0.25">
      <c r="A49" s="99" t="s">
        <v>20</v>
      </c>
      <c r="B49" s="131" t="str">
        <f>[45]Janeiro!$I$5</f>
        <v>*</v>
      </c>
      <c r="C49" s="131" t="str">
        <f>[45]Janeiro!$I$6</f>
        <v>*</v>
      </c>
      <c r="D49" s="131" t="str">
        <f>[45]Janeiro!$I$7</f>
        <v>*</v>
      </c>
      <c r="E49" s="131" t="str">
        <f>[45]Janeiro!$I$8</f>
        <v>*</v>
      </c>
      <c r="F49" s="131" t="str">
        <f>[45]Janeiro!$I$9</f>
        <v>*</v>
      </c>
      <c r="G49" s="131" t="str">
        <f>[45]Janeiro!$I$10</f>
        <v>*</v>
      </c>
      <c r="H49" s="131" t="str">
        <f>[45]Janeiro!$I$11</f>
        <v>*</v>
      </c>
      <c r="I49" s="131" t="str">
        <f>[45]Janeiro!$I$12</f>
        <v>*</v>
      </c>
      <c r="J49" s="131" t="str">
        <f>[45]Janeiro!$I$13</f>
        <v>*</v>
      </c>
      <c r="K49" s="131" t="str">
        <f>[45]Janeiro!$I$14</f>
        <v>*</v>
      </c>
      <c r="L49" s="131" t="str">
        <f>[45]Janeiro!$I$15</f>
        <v>*</v>
      </c>
      <c r="M49" s="131" t="str">
        <f>[45]Janeiro!$I$16</f>
        <v>*</v>
      </c>
      <c r="N49" s="131" t="str">
        <f>[45]Janeiro!$I$17</f>
        <v>*</v>
      </c>
      <c r="O49" s="131" t="str">
        <f>[45]Janeiro!$I$18</f>
        <v>*</v>
      </c>
      <c r="P49" s="131" t="str">
        <f>[45]Janeiro!$I$19</f>
        <v>*</v>
      </c>
      <c r="Q49" s="131" t="str">
        <f>[45]Janeiro!$I$20</f>
        <v>*</v>
      </c>
      <c r="R49" s="131" t="str">
        <f>[45]Janeiro!$I$21</f>
        <v>*</v>
      </c>
      <c r="S49" s="131" t="str">
        <f>[45]Janeiro!$I$22</f>
        <v>*</v>
      </c>
      <c r="T49" s="131" t="str">
        <f>[45]Janeiro!$I$23</f>
        <v>*</v>
      </c>
      <c r="U49" s="131" t="str">
        <f>[45]Janeiro!$I$24</f>
        <v>*</v>
      </c>
      <c r="V49" s="131" t="str">
        <f>[45]Janeiro!$I$25</f>
        <v>*</v>
      </c>
      <c r="W49" s="131" t="str">
        <f>[45]Janeiro!$I$26</f>
        <v>*</v>
      </c>
      <c r="X49" s="131" t="str">
        <f>[45]Janeiro!$I$27</f>
        <v>*</v>
      </c>
      <c r="Y49" s="131" t="str">
        <f>[45]Janeiro!$I$28</f>
        <v>*</v>
      </c>
      <c r="Z49" s="131" t="str">
        <f>[45]Janeiro!$I$29</f>
        <v>*</v>
      </c>
      <c r="AA49" s="131" t="str">
        <f>[45]Janeiro!$I$30</f>
        <v>*</v>
      </c>
      <c r="AB49" s="131" t="str">
        <f>[45]Janeiro!$I$31</f>
        <v>*</v>
      </c>
      <c r="AC49" s="131" t="str">
        <f>[45]Janeiro!$I$32</f>
        <v>*</v>
      </c>
      <c r="AD49" s="131" t="str">
        <f>[45]Janeiro!$I$33</f>
        <v>*</v>
      </c>
      <c r="AE49" s="131" t="str">
        <f>[45]Janeiro!$I$34</f>
        <v>*</v>
      </c>
      <c r="AF49" s="131" t="str">
        <f>[45]Janeiro!$I$35</f>
        <v>*</v>
      </c>
      <c r="AG49" s="127" t="str">
        <f>[45]Janeiro!$I$36</f>
        <v>*</v>
      </c>
    </row>
    <row r="50" spans="1:38" s="5" customFormat="1" ht="17.100000000000001" customHeight="1" thickBot="1" x14ac:dyDescent="0.25">
      <c r="A50" s="100" t="s">
        <v>223</v>
      </c>
      <c r="B50" s="101" t="s">
        <v>229</v>
      </c>
      <c r="C50" s="102" t="s">
        <v>231</v>
      </c>
      <c r="D50" s="102" t="s">
        <v>231</v>
      </c>
      <c r="E50" s="102" t="s">
        <v>230</v>
      </c>
      <c r="F50" s="102" t="s">
        <v>230</v>
      </c>
      <c r="G50" s="102" t="s">
        <v>229</v>
      </c>
      <c r="H50" s="102" t="s">
        <v>229</v>
      </c>
      <c r="I50" s="102" t="s">
        <v>229</v>
      </c>
      <c r="J50" s="102" t="s">
        <v>229</v>
      </c>
      <c r="K50" s="102" t="s">
        <v>229</v>
      </c>
      <c r="L50" s="102" t="s">
        <v>229</v>
      </c>
      <c r="M50" s="102" t="s">
        <v>229</v>
      </c>
      <c r="N50" s="102" t="s">
        <v>229</v>
      </c>
      <c r="O50" s="102" t="s">
        <v>229</v>
      </c>
      <c r="P50" s="102" t="s">
        <v>233</v>
      </c>
      <c r="Q50" s="102" t="s">
        <v>229</v>
      </c>
      <c r="R50" s="102" t="s">
        <v>234</v>
      </c>
      <c r="S50" s="102" t="s">
        <v>233</v>
      </c>
      <c r="T50" s="102" t="s">
        <v>234</v>
      </c>
      <c r="U50" s="102" t="s">
        <v>234</v>
      </c>
      <c r="V50" s="102" t="s">
        <v>233</v>
      </c>
      <c r="W50" s="102" t="s">
        <v>229</v>
      </c>
      <c r="X50" s="102" t="s">
        <v>233</v>
      </c>
      <c r="Y50" s="102" t="s">
        <v>234</v>
      </c>
      <c r="Z50" s="102" t="s">
        <v>234</v>
      </c>
      <c r="AA50" s="102" t="s">
        <v>234</v>
      </c>
      <c r="AB50" s="102" t="s">
        <v>234</v>
      </c>
      <c r="AC50" s="102" t="s">
        <v>229</v>
      </c>
      <c r="AD50" s="102" t="s">
        <v>229</v>
      </c>
      <c r="AE50" s="123" t="s">
        <v>229</v>
      </c>
      <c r="AF50" s="103" t="s">
        <v>230</v>
      </c>
      <c r="AG50" s="124"/>
      <c r="AL50" s="5" t="s">
        <v>46</v>
      </c>
    </row>
    <row r="51" spans="1:38" s="8" customFormat="1" ht="13.5" thickBot="1" x14ac:dyDescent="0.25">
      <c r="A51" s="179" t="s">
        <v>222</v>
      </c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1"/>
      <c r="AF51" s="120"/>
      <c r="AG51" s="128" t="s">
        <v>229</v>
      </c>
      <c r="AL51" s="8" t="s">
        <v>46</v>
      </c>
    </row>
    <row r="52" spans="1:38" x14ac:dyDescent="0.2">
      <c r="A52" s="47"/>
      <c r="B52" s="48"/>
      <c r="C52" s="48"/>
      <c r="D52" s="48" t="s">
        <v>100</v>
      </c>
      <c r="E52" s="48"/>
      <c r="F52" s="48"/>
      <c r="G52" s="48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55"/>
      <c r="AE52" s="61" t="s">
        <v>46</v>
      </c>
      <c r="AF52" s="61"/>
      <c r="AG52" s="88"/>
    </row>
    <row r="53" spans="1:38" x14ac:dyDescent="0.2">
      <c r="A53" s="47"/>
      <c r="B53" s="49" t="s">
        <v>101</v>
      </c>
      <c r="C53" s="49"/>
      <c r="D53" s="49"/>
      <c r="E53" s="49"/>
      <c r="F53" s="49"/>
      <c r="G53" s="49"/>
      <c r="H53" s="49"/>
      <c r="I53" s="49"/>
      <c r="J53" s="86"/>
      <c r="K53" s="86"/>
      <c r="L53" s="86"/>
      <c r="M53" s="86" t="s">
        <v>44</v>
      </c>
      <c r="N53" s="86"/>
      <c r="O53" s="86"/>
      <c r="P53" s="86"/>
      <c r="Q53" s="86"/>
      <c r="R53" s="86"/>
      <c r="S53" s="86"/>
      <c r="T53" s="148" t="s">
        <v>96</v>
      </c>
      <c r="U53" s="148"/>
      <c r="V53" s="148"/>
      <c r="W53" s="148"/>
      <c r="X53" s="148"/>
      <c r="Y53" s="86"/>
      <c r="Z53" s="86"/>
      <c r="AA53" s="86"/>
      <c r="AB53" s="86"/>
      <c r="AC53" s="86"/>
      <c r="AD53" s="86"/>
      <c r="AE53" s="86"/>
      <c r="AF53" s="117"/>
      <c r="AG53" s="88"/>
      <c r="AL53" t="s">
        <v>46</v>
      </c>
    </row>
    <row r="54" spans="1:38" x14ac:dyDescent="0.2">
      <c r="A54" s="50"/>
      <c r="B54" s="86"/>
      <c r="C54" s="86"/>
      <c r="D54" s="86"/>
      <c r="E54" s="86"/>
      <c r="F54" s="86"/>
      <c r="G54" s="86"/>
      <c r="H54" s="86"/>
      <c r="I54" s="86"/>
      <c r="J54" s="87"/>
      <c r="K54" s="87"/>
      <c r="L54" s="87"/>
      <c r="M54" s="87" t="s">
        <v>45</v>
      </c>
      <c r="N54" s="87"/>
      <c r="O54" s="87"/>
      <c r="P54" s="87"/>
      <c r="Q54" s="86"/>
      <c r="R54" s="86"/>
      <c r="S54" s="86"/>
      <c r="T54" s="149" t="s">
        <v>97</v>
      </c>
      <c r="U54" s="149"/>
      <c r="V54" s="149"/>
      <c r="W54" s="149"/>
      <c r="X54" s="149"/>
      <c r="Y54" s="86"/>
      <c r="Z54" s="86"/>
      <c r="AA54" s="86"/>
      <c r="AB54" s="86"/>
      <c r="AC54" s="86"/>
      <c r="AD54" s="55"/>
      <c r="AE54" s="55"/>
      <c r="AF54" s="55"/>
      <c r="AG54" s="88"/>
    </row>
    <row r="55" spans="1:38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55"/>
      <c r="AE55" s="55"/>
      <c r="AF55" s="55"/>
      <c r="AG55" s="88"/>
    </row>
    <row r="56" spans="1:38" x14ac:dyDescent="0.2">
      <c r="A56" s="50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55"/>
      <c r="AF56" s="55"/>
      <c r="AG56" s="88"/>
    </row>
    <row r="57" spans="1:38" x14ac:dyDescent="0.2">
      <c r="A57" s="50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56"/>
      <c r="AF57" s="56"/>
      <c r="AG57" s="88"/>
    </row>
    <row r="58" spans="1:38" ht="13.5" thickBot="1" x14ac:dyDescent="0.25">
      <c r="A58" s="62"/>
      <c r="B58" s="63"/>
      <c r="C58" s="63"/>
      <c r="D58" s="63"/>
      <c r="E58" s="63"/>
      <c r="F58" s="63"/>
      <c r="G58" s="63" t="s">
        <v>46</v>
      </c>
      <c r="H58" s="63"/>
      <c r="I58" s="63"/>
      <c r="J58" s="63"/>
      <c r="K58" s="63"/>
      <c r="L58" s="63" t="s">
        <v>46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89"/>
    </row>
    <row r="59" spans="1:38" x14ac:dyDescent="0.2">
      <c r="AG59" s="7"/>
    </row>
    <row r="62" spans="1:38" x14ac:dyDescent="0.2">
      <c r="V62" s="2" t="s">
        <v>46</v>
      </c>
    </row>
    <row r="66" spans="10:34" x14ac:dyDescent="0.2">
      <c r="Q66" s="2" t="s">
        <v>46</v>
      </c>
    </row>
    <row r="67" spans="10:34" x14ac:dyDescent="0.2">
      <c r="J67" s="2" t="s">
        <v>46</v>
      </c>
      <c r="AH67" t="s">
        <v>46</v>
      </c>
    </row>
    <row r="69" spans="10:34" x14ac:dyDescent="0.2">
      <c r="O69" s="2" t="s">
        <v>46</v>
      </c>
    </row>
    <row r="70" spans="10:34" x14ac:dyDescent="0.2">
      <c r="P70" s="2" t="s">
        <v>46</v>
      </c>
      <c r="AB70" s="2" t="s">
        <v>46</v>
      </c>
    </row>
    <row r="74" spans="10:34" x14ac:dyDescent="0.2">
      <c r="Z74" s="2" t="s">
        <v>46</v>
      </c>
    </row>
    <row r="82" spans="22:22" x14ac:dyDescent="0.2">
      <c r="V82" s="2" t="s">
        <v>46</v>
      </c>
    </row>
  </sheetData>
  <sheetProtection password="C6EC" sheet="1" objects="1" scenarios="1"/>
  <mergeCells count="37">
    <mergeCell ref="B2:AG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T53:X53"/>
    <mergeCell ref="T54:X54"/>
    <mergeCell ref="M3:M4"/>
    <mergeCell ref="N3:N4"/>
    <mergeCell ref="O3:O4"/>
    <mergeCell ref="P3:P4"/>
    <mergeCell ref="Q3:Q4"/>
    <mergeCell ref="A51:AE51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3"/>
  <sheetViews>
    <sheetView zoomScale="90" zoomScaleNormal="90" workbookViewId="0">
      <selection activeCell="AL66" sqref="AL66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56" t="s">
        <v>31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70"/>
    </row>
    <row r="2" spans="1:34" s="4" customFormat="1" ht="20.100000000000001" customHeight="1" x14ac:dyDescent="0.2">
      <c r="A2" s="159" t="s">
        <v>21</v>
      </c>
      <c r="B2" s="153" t="s">
        <v>232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69"/>
      <c r="AG2" s="154"/>
      <c r="AH2" s="155"/>
    </row>
    <row r="3" spans="1:34" s="5" customFormat="1" ht="20.100000000000001" customHeight="1" x14ac:dyDescent="0.2">
      <c r="A3" s="159"/>
      <c r="B3" s="150">
        <v>1</v>
      </c>
      <c r="C3" s="150">
        <f>SUM(B3+1)</f>
        <v>2</v>
      </c>
      <c r="D3" s="150">
        <f t="shared" ref="D3:AD3" si="0">SUM(C3+1)</f>
        <v>3</v>
      </c>
      <c r="E3" s="150">
        <f t="shared" si="0"/>
        <v>4</v>
      </c>
      <c r="F3" s="150">
        <f t="shared" si="0"/>
        <v>5</v>
      </c>
      <c r="G3" s="150">
        <f t="shared" si="0"/>
        <v>6</v>
      </c>
      <c r="H3" s="150">
        <f t="shared" si="0"/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 t="shared" si="0"/>
        <v>28</v>
      </c>
      <c r="AD3" s="150">
        <f t="shared" si="0"/>
        <v>29</v>
      </c>
      <c r="AE3" s="168">
        <v>30</v>
      </c>
      <c r="AF3" s="151">
        <v>31</v>
      </c>
      <c r="AG3" s="119" t="s">
        <v>36</v>
      </c>
      <c r="AH3" s="109" t="s">
        <v>35</v>
      </c>
    </row>
    <row r="4" spans="1:34" s="5" customFormat="1" ht="20.100000000000001" customHeight="1" x14ac:dyDescent="0.2">
      <c r="A4" s="15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68"/>
      <c r="AF4" s="152"/>
      <c r="AG4" s="119" t="s">
        <v>34</v>
      </c>
      <c r="AH4" s="60" t="s">
        <v>34</v>
      </c>
    </row>
    <row r="5" spans="1:34" s="5" customFormat="1" x14ac:dyDescent="0.2">
      <c r="A5" s="58" t="s">
        <v>39</v>
      </c>
      <c r="B5" s="129">
        <f>[1]Janeiro!$J$5</f>
        <v>24.12</v>
      </c>
      <c r="C5" s="129">
        <f>[1]Janeiro!$J$6</f>
        <v>45</v>
      </c>
      <c r="D5" s="129">
        <f>[1]Janeiro!$J$7</f>
        <v>36</v>
      </c>
      <c r="E5" s="129">
        <f>[1]Janeiro!$J$8</f>
        <v>25.56</v>
      </c>
      <c r="F5" s="129">
        <f>[1]Janeiro!$J$9</f>
        <v>30.6</v>
      </c>
      <c r="G5" s="129">
        <f>[1]Janeiro!$J$10</f>
        <v>41.76</v>
      </c>
      <c r="H5" s="129">
        <f>[1]Janeiro!$J$11</f>
        <v>45.72</v>
      </c>
      <c r="I5" s="129">
        <f>[1]Janeiro!$J$12</f>
        <v>40.32</v>
      </c>
      <c r="J5" s="129">
        <f>[1]Janeiro!$J$13</f>
        <v>43.56</v>
      </c>
      <c r="K5" s="129">
        <f>[1]Janeiro!$J$14</f>
        <v>22.68</v>
      </c>
      <c r="L5" s="129">
        <f>[1]Janeiro!$J$15</f>
        <v>26.64</v>
      </c>
      <c r="M5" s="129">
        <f>[1]Janeiro!$J$16</f>
        <v>34.56</v>
      </c>
      <c r="N5" s="129">
        <f>[1]Janeiro!$J$17</f>
        <v>27.36</v>
      </c>
      <c r="O5" s="129">
        <f>[1]Janeiro!$J$18</f>
        <v>28.08</v>
      </c>
      <c r="P5" s="129">
        <f>[1]Janeiro!$J$19</f>
        <v>42.480000000000004</v>
      </c>
      <c r="Q5" s="129">
        <f>[1]Janeiro!$J$20</f>
        <v>45.72</v>
      </c>
      <c r="R5" s="129">
        <f>[1]Janeiro!$J$21</f>
        <v>57.960000000000008</v>
      </c>
      <c r="S5" s="129">
        <f>[1]Janeiro!$J$22</f>
        <v>30.6</v>
      </c>
      <c r="T5" s="129">
        <f>[1]Janeiro!$J$23</f>
        <v>20.88</v>
      </c>
      <c r="U5" s="129">
        <f>[1]Janeiro!$J$24</f>
        <v>20.16</v>
      </c>
      <c r="V5" s="129">
        <f>[1]Janeiro!$J$25</f>
        <v>24.840000000000003</v>
      </c>
      <c r="W5" s="129">
        <f>[1]Janeiro!$J$26</f>
        <v>24.48</v>
      </c>
      <c r="X5" s="129">
        <f>[1]Janeiro!$J$27</f>
        <v>43.92</v>
      </c>
      <c r="Y5" s="129">
        <f>[1]Janeiro!$J$28</f>
        <v>25.56</v>
      </c>
      <c r="Z5" s="129">
        <f>[1]Janeiro!$J$29</f>
        <v>20.16</v>
      </c>
      <c r="AA5" s="129">
        <f>[1]Janeiro!$J$30</f>
        <v>18</v>
      </c>
      <c r="AB5" s="129">
        <f>[1]Janeiro!$J$31</f>
        <v>18.720000000000002</v>
      </c>
      <c r="AC5" s="129">
        <f>[1]Janeiro!$J$32</f>
        <v>27.720000000000002</v>
      </c>
      <c r="AD5" s="129">
        <f>[1]Janeiro!$J$33</f>
        <v>50.04</v>
      </c>
      <c r="AE5" s="129">
        <f>[1]Janeiro!$J$34</f>
        <v>55.440000000000005</v>
      </c>
      <c r="AF5" s="129">
        <f>[1]Janeiro!$J$35</f>
        <v>29.52</v>
      </c>
      <c r="AG5" s="15">
        <f t="shared" ref="AG5:AG6" si="1">MAX(B5:AF5)</f>
        <v>57.960000000000008</v>
      </c>
      <c r="AH5" s="126">
        <f t="shared" ref="AH5:AH6" si="2">AVERAGE(B5:AF5)</f>
        <v>33.166451612903231</v>
      </c>
    </row>
    <row r="6" spans="1:34" x14ac:dyDescent="0.2">
      <c r="A6" s="58" t="s">
        <v>0</v>
      </c>
      <c r="B6" s="11">
        <f>[2]Janeiro!$J$5</f>
        <v>37.440000000000005</v>
      </c>
      <c r="C6" s="11">
        <f>[2]Janeiro!$J$6</f>
        <v>25.92</v>
      </c>
      <c r="D6" s="11">
        <f>[2]Janeiro!$J$7</f>
        <v>29.16</v>
      </c>
      <c r="E6" s="11">
        <f>[2]Janeiro!$J$8</f>
        <v>33.119999999999997</v>
      </c>
      <c r="F6" s="11">
        <f>[2]Janeiro!$J$9</f>
        <v>24.12</v>
      </c>
      <c r="G6" s="11">
        <f>[2]Janeiro!$J$10</f>
        <v>30.6</v>
      </c>
      <c r="H6" s="11">
        <f>[2]Janeiro!$J$11</f>
        <v>39.6</v>
      </c>
      <c r="I6" s="11">
        <f>[2]Janeiro!$J$12</f>
        <v>24.12</v>
      </c>
      <c r="J6" s="11">
        <f>[2]Janeiro!$J$13</f>
        <v>31.319999999999997</v>
      </c>
      <c r="K6" s="11">
        <f>[2]Janeiro!$J$14</f>
        <v>31.680000000000003</v>
      </c>
      <c r="L6" s="11">
        <f>[2]Janeiro!$J$15</f>
        <v>33.119999999999997</v>
      </c>
      <c r="M6" s="11">
        <f>[2]Janeiro!$J$16</f>
        <v>22.68</v>
      </c>
      <c r="N6" s="11">
        <f>[2]Janeiro!$J$17</f>
        <v>27.720000000000002</v>
      </c>
      <c r="O6" s="11">
        <f>[2]Janeiro!$J$18</f>
        <v>41.76</v>
      </c>
      <c r="P6" s="11">
        <f>[2]Janeiro!$J$19</f>
        <v>28.44</v>
      </c>
      <c r="Q6" s="11">
        <f>[2]Janeiro!$J$20</f>
        <v>36.36</v>
      </c>
      <c r="R6" s="11">
        <f>[2]Janeiro!$J$21</f>
        <v>20.88</v>
      </c>
      <c r="S6" s="11">
        <f>[2]Janeiro!$J$22</f>
        <v>28.8</v>
      </c>
      <c r="T6" s="11">
        <f>[2]Janeiro!$J$23</f>
        <v>23.759999999999998</v>
      </c>
      <c r="U6" s="11">
        <f>[2]Janeiro!$J$24</f>
        <v>24.12</v>
      </c>
      <c r="V6" s="11">
        <f>[2]Janeiro!$J$25</f>
        <v>25.2</v>
      </c>
      <c r="W6" s="11">
        <f>[2]Janeiro!$J$26</f>
        <v>25.92</v>
      </c>
      <c r="X6" s="11">
        <f>[2]Janeiro!$J$27</f>
        <v>30.240000000000002</v>
      </c>
      <c r="Y6" s="11">
        <f>[2]Janeiro!$J$28</f>
        <v>19.440000000000001</v>
      </c>
      <c r="Z6" s="11">
        <f>[2]Janeiro!$J$29</f>
        <v>18.36</v>
      </c>
      <c r="AA6" s="11">
        <f>[2]Janeiro!$J$30</f>
        <v>24.48</v>
      </c>
      <c r="AB6" s="11">
        <f>[2]Janeiro!$J$31</f>
        <v>23.759999999999998</v>
      </c>
      <c r="AC6" s="11">
        <f>[2]Janeiro!$J$32</f>
        <v>24.840000000000003</v>
      </c>
      <c r="AD6" s="11">
        <f>[2]Janeiro!$J$33</f>
        <v>38.880000000000003</v>
      </c>
      <c r="AE6" s="11">
        <f>[2]Janeiro!$J$34</f>
        <v>33.480000000000004</v>
      </c>
      <c r="AF6" s="11">
        <f>[2]Janeiro!$J$35</f>
        <v>15.840000000000002</v>
      </c>
      <c r="AG6" s="15">
        <f t="shared" si="1"/>
        <v>41.76</v>
      </c>
      <c r="AH6" s="126">
        <f t="shared" si="2"/>
        <v>28.230967741935491</v>
      </c>
    </row>
    <row r="7" spans="1:34" x14ac:dyDescent="0.2">
      <c r="A7" s="58" t="s">
        <v>103</v>
      </c>
      <c r="B7" s="11">
        <f>[3]Janeiro!$J$5</f>
        <v>38.159999999999997</v>
      </c>
      <c r="C7" s="11">
        <f>[3]Janeiro!$J$6</f>
        <v>38.519999999999996</v>
      </c>
      <c r="D7" s="11">
        <f>[3]Janeiro!$J$7</f>
        <v>27</v>
      </c>
      <c r="E7" s="11">
        <f>[3]Janeiro!$J$8</f>
        <v>29.880000000000003</v>
      </c>
      <c r="F7" s="11">
        <f>[3]Janeiro!$J$9</f>
        <v>33.840000000000003</v>
      </c>
      <c r="G7" s="11">
        <f>[3]Janeiro!$J$10</f>
        <v>39.24</v>
      </c>
      <c r="H7" s="11">
        <f>[3]Janeiro!$J$11</f>
        <v>52.2</v>
      </c>
      <c r="I7" s="11">
        <f>[3]Janeiro!$J$12</f>
        <v>34.200000000000003</v>
      </c>
      <c r="J7" s="11">
        <f>[3]Janeiro!$J$13</f>
        <v>38.159999999999997</v>
      </c>
      <c r="K7" s="11">
        <f>[3]Janeiro!$J$14</f>
        <v>27</v>
      </c>
      <c r="L7" s="11">
        <f>[3]Janeiro!$J$15</f>
        <v>30.96</v>
      </c>
      <c r="M7" s="11">
        <f>[3]Janeiro!$J$16</f>
        <v>38.880000000000003</v>
      </c>
      <c r="N7" s="11">
        <f>[3]Janeiro!$J$17</f>
        <v>40.32</v>
      </c>
      <c r="O7" s="11">
        <f>[3]Janeiro!$J$18</f>
        <v>26.64</v>
      </c>
      <c r="P7" s="11">
        <f>[3]Janeiro!$J$19</f>
        <v>33.480000000000004</v>
      </c>
      <c r="Q7" s="11">
        <f>[3]Janeiro!$J$20</f>
        <v>39.96</v>
      </c>
      <c r="R7" s="11">
        <f>[3]Janeiro!$J$21</f>
        <v>26.28</v>
      </c>
      <c r="S7" s="11">
        <f>[3]Janeiro!$J$22</f>
        <v>41.04</v>
      </c>
      <c r="T7" s="11">
        <f>[3]Janeiro!$J$23</f>
        <v>25.56</v>
      </c>
      <c r="U7" s="11">
        <f>[3]Janeiro!$J$24</f>
        <v>33.480000000000004</v>
      </c>
      <c r="V7" s="11">
        <f>[3]Janeiro!$J$25</f>
        <v>35.64</v>
      </c>
      <c r="W7" s="11">
        <f>[3]Janeiro!$J$26</f>
        <v>25.2</v>
      </c>
      <c r="X7" s="11">
        <f>[3]Janeiro!$J$27</f>
        <v>33.119999999999997</v>
      </c>
      <c r="Y7" s="11">
        <f>[3]Janeiro!$J$28</f>
        <v>37.800000000000004</v>
      </c>
      <c r="Z7" s="11">
        <f>[3]Janeiro!$J$29</f>
        <v>47.16</v>
      </c>
      <c r="AA7" s="11">
        <f>[3]Janeiro!$J$30</f>
        <v>33.840000000000003</v>
      </c>
      <c r="AB7" s="11">
        <f>[3]Janeiro!$J$31</f>
        <v>25.2</v>
      </c>
      <c r="AC7" s="11">
        <f>[3]Janeiro!$J$32</f>
        <v>46.440000000000005</v>
      </c>
      <c r="AD7" s="11">
        <f>[3]Janeiro!$J$33</f>
        <v>49.32</v>
      </c>
      <c r="AE7" s="11">
        <f>[3]Janeiro!$J$34</f>
        <v>56.88</v>
      </c>
      <c r="AF7" s="11">
        <f>[3]Janeiro!$J$35</f>
        <v>31.680000000000003</v>
      </c>
      <c r="AG7" s="15">
        <f t="shared" ref="AG7" si="3">MAX(B7:AF7)</f>
        <v>56.88</v>
      </c>
      <c r="AH7" s="126">
        <f t="shared" ref="AH7" si="4">AVERAGE(B7:AF7)</f>
        <v>36.034838709677423</v>
      </c>
    </row>
    <row r="8" spans="1:34" x14ac:dyDescent="0.2">
      <c r="A8" s="58" t="s">
        <v>1</v>
      </c>
      <c r="B8" s="11">
        <f>[4]Janeiro!$J$5</f>
        <v>14.04</v>
      </c>
      <c r="C8" s="11">
        <f>[4]Janeiro!$J$6</f>
        <v>42.480000000000004</v>
      </c>
      <c r="D8" s="11">
        <f>[4]Janeiro!$J$7</f>
        <v>0</v>
      </c>
      <c r="E8" s="11" t="str">
        <f>[4]Janeiro!$J$8</f>
        <v>*</v>
      </c>
      <c r="F8" s="11" t="str">
        <f>[4]Janeiro!$J$9</f>
        <v>*</v>
      </c>
      <c r="G8" s="11" t="str">
        <f>[4]Janeiro!$J$10</f>
        <v>*</v>
      </c>
      <c r="H8" s="11" t="str">
        <f>[4]Janeiro!$J$11</f>
        <v>*</v>
      </c>
      <c r="I8" s="11" t="str">
        <f>[4]Janeiro!$J$12</f>
        <v>*</v>
      </c>
      <c r="J8" s="11" t="str">
        <f>[4]Janeiro!$J$13</f>
        <v>*</v>
      </c>
      <c r="K8" s="11">
        <f>[4]Janeiro!$J$14</f>
        <v>29.52</v>
      </c>
      <c r="L8" s="11">
        <f>[4]Janeiro!$J$15</f>
        <v>22.68</v>
      </c>
      <c r="M8" s="11">
        <f>[4]Janeiro!$J$16</f>
        <v>20.88</v>
      </c>
      <c r="N8" s="11">
        <f>[4]Janeiro!$J$17</f>
        <v>42.12</v>
      </c>
      <c r="O8" s="11">
        <f>[4]Janeiro!$J$18</f>
        <v>27.720000000000002</v>
      </c>
      <c r="P8" s="11">
        <f>[4]Janeiro!$J$19</f>
        <v>33.119999999999997</v>
      </c>
      <c r="Q8" s="11">
        <f>[4]Janeiro!$J$20</f>
        <v>19.8</v>
      </c>
      <c r="R8" s="11">
        <f>[4]Janeiro!$J$21</f>
        <v>35.28</v>
      </c>
      <c r="S8" s="11">
        <f>[4]Janeiro!$J$22</f>
        <v>18</v>
      </c>
      <c r="T8" s="11" t="str">
        <f>[4]Janeiro!$J$23</f>
        <v>*</v>
      </c>
      <c r="U8" s="11" t="str">
        <f>[4]Janeiro!$J$24</f>
        <v>*</v>
      </c>
      <c r="V8" s="11" t="str">
        <f>[4]Janeiro!$J$25</f>
        <v>*</v>
      </c>
      <c r="W8" s="11" t="str">
        <f>[4]Janeiro!$J$26</f>
        <v>*</v>
      </c>
      <c r="X8" s="11" t="str">
        <f>[4]Janeiro!$J$27</f>
        <v>*</v>
      </c>
      <c r="Y8" s="11" t="str">
        <f>[4]Janeiro!$J$28</f>
        <v>*</v>
      </c>
      <c r="Z8" s="11">
        <f>[4]Janeiro!$J$29</f>
        <v>15.120000000000001</v>
      </c>
      <c r="AA8" s="11">
        <f>[4]Janeiro!$J$30</f>
        <v>18.36</v>
      </c>
      <c r="AB8" s="11">
        <f>[4]Janeiro!$J$31</f>
        <v>48.96</v>
      </c>
      <c r="AC8" s="11">
        <f>[4]Janeiro!$J$32</f>
        <v>41.4</v>
      </c>
      <c r="AD8" s="11">
        <f>[4]Janeiro!$J$33</f>
        <v>32.76</v>
      </c>
      <c r="AE8" s="11">
        <f>[4]Janeiro!$J$34</f>
        <v>36.36</v>
      </c>
      <c r="AF8" s="11" t="str">
        <f>[4]Janeiro!$J$35</f>
        <v>*</v>
      </c>
      <c r="AG8" s="15">
        <f t="shared" ref="AG8" si="5">MAX(B8:AF8)</f>
        <v>48.96</v>
      </c>
      <c r="AH8" s="126">
        <f t="shared" ref="AH8" si="6">AVERAGE(B8:AF8)</f>
        <v>27.7</v>
      </c>
    </row>
    <row r="9" spans="1:34" x14ac:dyDescent="0.2">
      <c r="A9" s="58" t="s">
        <v>166</v>
      </c>
      <c r="B9" s="11">
        <f>[5]Janeiro!$J$5</f>
        <v>32.76</v>
      </c>
      <c r="C9" s="11">
        <f>[5]Janeiro!$J$6</f>
        <v>37.440000000000005</v>
      </c>
      <c r="D9" s="11">
        <f>[5]Janeiro!$J$7</f>
        <v>35.28</v>
      </c>
      <c r="E9" s="11">
        <f>[5]Janeiro!$J$8</f>
        <v>48.24</v>
      </c>
      <c r="F9" s="11">
        <f>[5]Janeiro!$J$9</f>
        <v>21.6</v>
      </c>
      <c r="G9" s="11">
        <f>[5]Janeiro!$J$10</f>
        <v>35.64</v>
      </c>
      <c r="H9" s="11">
        <f>[5]Janeiro!$J$11</f>
        <v>39.96</v>
      </c>
      <c r="I9" s="11">
        <f>[5]Janeiro!$J$12</f>
        <v>30.96</v>
      </c>
      <c r="J9" s="11">
        <f>[5]Janeiro!$J$13</f>
        <v>34.92</v>
      </c>
      <c r="K9" s="11">
        <f>[5]Janeiro!$J$14</f>
        <v>39.24</v>
      </c>
      <c r="L9" s="11">
        <f>[5]Janeiro!$J$15</f>
        <v>39.24</v>
      </c>
      <c r="M9" s="11">
        <f>[5]Janeiro!$J$16</f>
        <v>55.440000000000005</v>
      </c>
      <c r="N9" s="11">
        <f>[5]Janeiro!$J$17</f>
        <v>47.16</v>
      </c>
      <c r="O9" s="11">
        <f>[5]Janeiro!$J$18</f>
        <v>36.72</v>
      </c>
      <c r="P9" s="11">
        <f>[5]Janeiro!$J$19</f>
        <v>32.4</v>
      </c>
      <c r="Q9" s="11">
        <f>[5]Janeiro!$J$20</f>
        <v>37.080000000000005</v>
      </c>
      <c r="R9" s="11">
        <f>[5]Janeiro!$J$21</f>
        <v>21.6</v>
      </c>
      <c r="S9" s="11">
        <f>[5]Janeiro!$J$22</f>
        <v>33.840000000000003</v>
      </c>
      <c r="T9" s="11">
        <f>[5]Janeiro!$J$23</f>
        <v>28.44</v>
      </c>
      <c r="U9" s="11">
        <f>[5]Janeiro!$J$24</f>
        <v>26.64</v>
      </c>
      <c r="V9" s="11">
        <f>[5]Janeiro!$J$25</f>
        <v>33.480000000000004</v>
      </c>
      <c r="W9" s="11">
        <f>[5]Janeiro!$J$26</f>
        <v>38.159999999999997</v>
      </c>
      <c r="X9" s="11">
        <f>[5]Janeiro!$J$27</f>
        <v>34.200000000000003</v>
      </c>
      <c r="Y9" s="11">
        <f>[5]Janeiro!$J$28</f>
        <v>32.4</v>
      </c>
      <c r="Z9" s="11">
        <f>[5]Janeiro!$J$29</f>
        <v>23.400000000000002</v>
      </c>
      <c r="AA9" s="11">
        <f>[5]Janeiro!$J$30</f>
        <v>26.28</v>
      </c>
      <c r="AB9" s="11">
        <f>[5]Janeiro!$J$31</f>
        <v>30.240000000000002</v>
      </c>
      <c r="AC9" s="11">
        <f>[5]Janeiro!$J$32</f>
        <v>29.16</v>
      </c>
      <c r="AD9" s="11">
        <f>[5]Janeiro!$J$33</f>
        <v>51.84</v>
      </c>
      <c r="AE9" s="11">
        <f>[5]Janeiro!$J$34</f>
        <v>48.24</v>
      </c>
      <c r="AF9" s="11">
        <f>[5]Janeiro!$J$35</f>
        <v>23.759999999999998</v>
      </c>
      <c r="AG9" s="15">
        <f t="shared" ref="AG9" si="7">MAX(B9:AF9)</f>
        <v>55.440000000000005</v>
      </c>
      <c r="AH9" s="126">
        <f t="shared" ref="AH9" si="8">AVERAGE(B9:AF9)</f>
        <v>35.024516129032257</v>
      </c>
    </row>
    <row r="10" spans="1:34" x14ac:dyDescent="0.2">
      <c r="A10" s="58" t="s">
        <v>110</v>
      </c>
      <c r="B10" s="11" t="str">
        <f>[6]Janeiro!$J$5</f>
        <v>*</v>
      </c>
      <c r="C10" s="11" t="str">
        <f>[6]Janeiro!$J$6</f>
        <v>*</v>
      </c>
      <c r="D10" s="11" t="str">
        <f>[6]Janeiro!$J$7</f>
        <v>*</v>
      </c>
      <c r="E10" s="11" t="str">
        <f>[6]Janeiro!$J$8</f>
        <v>*</v>
      </c>
      <c r="F10" s="11" t="str">
        <f>[6]Janeiro!$J$9</f>
        <v>*</v>
      </c>
      <c r="G10" s="11" t="str">
        <f>[6]Janeiro!$J$10</f>
        <v>*</v>
      </c>
      <c r="H10" s="11" t="str">
        <f>[6]Janeiro!$J$11</f>
        <v>*</v>
      </c>
      <c r="I10" s="11" t="str">
        <f>[6]Janeiro!$J$12</f>
        <v>*</v>
      </c>
      <c r="J10" s="11" t="str">
        <f>[6]Janeiro!$J$13</f>
        <v>*</v>
      </c>
      <c r="K10" s="11" t="str">
        <f>[6]Janeiro!$J$14</f>
        <v>*</v>
      </c>
      <c r="L10" s="11" t="str">
        <f>[6]Janeiro!$J$15</f>
        <v>*</v>
      </c>
      <c r="M10" s="11" t="str">
        <f>[6]Janeiro!$J$16</f>
        <v>*</v>
      </c>
      <c r="N10" s="11" t="str">
        <f>[6]Janeiro!$J$17</f>
        <v>*</v>
      </c>
      <c r="O10" s="11" t="str">
        <f>[6]Janeiro!$J$18</f>
        <v>*</v>
      </c>
      <c r="P10" s="11" t="str">
        <f>[6]Janeiro!$J$19</f>
        <v>*</v>
      </c>
      <c r="Q10" s="11" t="str">
        <f>[6]Janeiro!$J$20</f>
        <v>*</v>
      </c>
      <c r="R10" s="11" t="str">
        <f>[6]Janeiro!$J$21</f>
        <v>*</v>
      </c>
      <c r="S10" s="11" t="str">
        <f>[6]Janeiro!$J$22</f>
        <v>*</v>
      </c>
      <c r="T10" s="11" t="str">
        <f>[6]Janeiro!$J$23</f>
        <v>*</v>
      </c>
      <c r="U10" s="11" t="str">
        <f>[6]Janeiro!$J$24</f>
        <v>*</v>
      </c>
      <c r="V10" s="11" t="str">
        <f>[6]Janeiro!$J$25</f>
        <v>*</v>
      </c>
      <c r="W10" s="11" t="str">
        <f>[6]Janeiro!$J$26</f>
        <v>*</v>
      </c>
      <c r="X10" s="11" t="str">
        <f>[6]Janeiro!$J$27</f>
        <v>*</v>
      </c>
      <c r="Y10" s="11" t="str">
        <f>[6]Janeiro!$J$28</f>
        <v>*</v>
      </c>
      <c r="Z10" s="11" t="str">
        <f>[6]Janeiro!$J$29</f>
        <v>*</v>
      </c>
      <c r="AA10" s="11" t="str">
        <f>[6]Janeiro!$J$30</f>
        <v>*</v>
      </c>
      <c r="AB10" s="11" t="str">
        <f>[6]Janeiro!$J$31</f>
        <v>*</v>
      </c>
      <c r="AC10" s="11" t="str">
        <f>[6]Janeiro!$J$32</f>
        <v>*</v>
      </c>
      <c r="AD10" s="11" t="str">
        <f>[6]Janeiro!$J$33</f>
        <v>*</v>
      </c>
      <c r="AE10" s="11" t="str">
        <f>[6]Janeiro!$J$34</f>
        <v>*</v>
      </c>
      <c r="AF10" s="11" t="str">
        <f>[6]Janeiro!$J$35</f>
        <v>*</v>
      </c>
      <c r="AG10" s="93" t="s">
        <v>225</v>
      </c>
      <c r="AH10" s="116" t="s">
        <v>225</v>
      </c>
    </row>
    <row r="11" spans="1:34" x14ac:dyDescent="0.2">
      <c r="A11" s="58" t="s">
        <v>63</v>
      </c>
      <c r="B11" s="11">
        <f>[7]Janeiro!$J$5</f>
        <v>37.080000000000005</v>
      </c>
      <c r="C11" s="11">
        <f>[7]Janeiro!$J$6</f>
        <v>37.800000000000004</v>
      </c>
      <c r="D11" s="11">
        <f>[7]Janeiro!$J$7</f>
        <v>35.28</v>
      </c>
      <c r="E11" s="11">
        <f>[7]Janeiro!$J$8</f>
        <v>44.28</v>
      </c>
      <c r="F11" s="11">
        <f>[7]Janeiro!$J$9</f>
        <v>51.12</v>
      </c>
      <c r="G11" s="11">
        <f>[7]Janeiro!$J$10</f>
        <v>50.4</v>
      </c>
      <c r="H11" s="11">
        <f>[7]Janeiro!$J$11</f>
        <v>44.28</v>
      </c>
      <c r="I11" s="11">
        <f>[7]Janeiro!$J$12</f>
        <v>56.88</v>
      </c>
      <c r="J11" s="11">
        <f>[7]Janeiro!$J$13</f>
        <v>45.36</v>
      </c>
      <c r="K11" s="11">
        <f>[7]Janeiro!$J$14</f>
        <v>27</v>
      </c>
      <c r="L11" s="11">
        <f>[7]Janeiro!$J$15</f>
        <v>44.28</v>
      </c>
      <c r="M11" s="11">
        <f>[7]Janeiro!$J$16</f>
        <v>37.080000000000005</v>
      </c>
      <c r="N11" s="11">
        <f>[7]Janeiro!$J$17</f>
        <v>47.88</v>
      </c>
      <c r="O11" s="11">
        <f>[7]Janeiro!$J$18</f>
        <v>24.840000000000003</v>
      </c>
      <c r="P11" s="11">
        <f>[7]Janeiro!$J$19</f>
        <v>25.2</v>
      </c>
      <c r="Q11" s="11">
        <f>[7]Janeiro!$J$20</f>
        <v>35.28</v>
      </c>
      <c r="R11" s="11">
        <f>[7]Janeiro!$J$21</f>
        <v>39.24</v>
      </c>
      <c r="S11" s="11">
        <f>[7]Janeiro!$J$22</f>
        <v>34.92</v>
      </c>
      <c r="T11" s="11">
        <f>[7]Janeiro!$J$23</f>
        <v>36.36</v>
      </c>
      <c r="U11" s="11">
        <f>[7]Janeiro!$J$24</f>
        <v>29.880000000000003</v>
      </c>
      <c r="V11" s="11">
        <f>[7]Janeiro!$J$25</f>
        <v>32.4</v>
      </c>
      <c r="W11" s="11">
        <f>[7]Janeiro!$J$26</f>
        <v>29.880000000000003</v>
      </c>
      <c r="X11" s="11">
        <f>[7]Janeiro!$J$27</f>
        <v>38.519999999999996</v>
      </c>
      <c r="Y11" s="11">
        <f>[7]Janeiro!$J$28</f>
        <v>30.96</v>
      </c>
      <c r="Z11" s="11">
        <f>[7]Janeiro!$J$29</f>
        <v>25.2</v>
      </c>
      <c r="AA11" s="11">
        <f>[7]Janeiro!$J$30</f>
        <v>28.08</v>
      </c>
      <c r="AB11" s="11">
        <f>[7]Janeiro!$J$31</f>
        <v>29.880000000000003</v>
      </c>
      <c r="AC11" s="11">
        <f>[7]Janeiro!$J$32</f>
        <v>29.16</v>
      </c>
      <c r="AD11" s="11">
        <f>[7]Janeiro!$J$33</f>
        <v>47.519999999999996</v>
      </c>
      <c r="AE11" s="11">
        <f>[7]Janeiro!$J$34</f>
        <v>46.440000000000005</v>
      </c>
      <c r="AF11" s="11">
        <f>[7]Janeiro!$J$35</f>
        <v>26.64</v>
      </c>
      <c r="AG11" s="15">
        <f t="shared" ref="AG11" si="9">MAX(B11:AF11)</f>
        <v>56.88</v>
      </c>
      <c r="AH11" s="126">
        <f t="shared" ref="AH11" si="10">AVERAGE(B11:AF11)</f>
        <v>37.068387096774202</v>
      </c>
    </row>
    <row r="12" spans="1:34" x14ac:dyDescent="0.2">
      <c r="A12" s="58" t="s">
        <v>40</v>
      </c>
      <c r="B12" s="11" t="str">
        <f>[8]Janeiro!$J$5</f>
        <v>*</v>
      </c>
      <c r="C12" s="11" t="str">
        <f>[8]Janeiro!$J$6</f>
        <v>*</v>
      </c>
      <c r="D12" s="11" t="str">
        <f>[8]Janeiro!$J$7</f>
        <v>*</v>
      </c>
      <c r="E12" s="11" t="str">
        <f>[8]Janeiro!$J$8</f>
        <v>*</v>
      </c>
      <c r="F12" s="11" t="str">
        <f>[8]Janeiro!$J$9</f>
        <v>*</v>
      </c>
      <c r="G12" s="11" t="str">
        <f>[8]Janeiro!$J$10</f>
        <v>*</v>
      </c>
      <c r="H12" s="11" t="str">
        <f>[8]Janeiro!$J$11</f>
        <v>*</v>
      </c>
      <c r="I12" s="11" t="str">
        <f>[8]Janeiro!$J$12</f>
        <v>*</v>
      </c>
      <c r="J12" s="11" t="str">
        <f>[8]Janeiro!$J$13</f>
        <v>*</v>
      </c>
      <c r="K12" s="11" t="str">
        <f>[8]Janeiro!$J$14</f>
        <v>*</v>
      </c>
      <c r="L12" s="11" t="str">
        <f>[8]Janeiro!$J$15</f>
        <v>*</v>
      </c>
      <c r="M12" s="11" t="str">
        <f>[8]Janeiro!$J$16</f>
        <v>*</v>
      </c>
      <c r="N12" s="11" t="str">
        <f>[8]Janeiro!$J$17</f>
        <v>*</v>
      </c>
      <c r="O12" s="11" t="str">
        <f>[8]Janeiro!$J$18</f>
        <v>*</v>
      </c>
      <c r="P12" s="11" t="str">
        <f>[8]Janeiro!$J$19</f>
        <v>*</v>
      </c>
      <c r="Q12" s="11" t="str">
        <f>[8]Janeiro!$J$20</f>
        <v>*</v>
      </c>
      <c r="R12" s="11" t="str">
        <f>[8]Janeiro!$J$21</f>
        <v>*</v>
      </c>
      <c r="S12" s="11" t="str">
        <f>[8]Janeiro!$J$22</f>
        <v>*</v>
      </c>
      <c r="T12" s="11" t="str">
        <f>[8]Janeiro!$J$23</f>
        <v>*</v>
      </c>
      <c r="U12" s="11" t="str">
        <f>[8]Janeiro!$J$24</f>
        <v>*</v>
      </c>
      <c r="V12" s="11" t="str">
        <f>[8]Janeiro!$J$25</f>
        <v>*</v>
      </c>
      <c r="W12" s="11" t="str">
        <f>[8]Janeiro!$J$26</f>
        <v>*</v>
      </c>
      <c r="X12" s="11" t="str">
        <f>[8]Janeiro!$J$27</f>
        <v>*</v>
      </c>
      <c r="Y12" s="11" t="str">
        <f>[8]Janeiro!$J$28</f>
        <v>*</v>
      </c>
      <c r="Z12" s="11" t="str">
        <f>[8]Janeiro!$J$29</f>
        <v>*</v>
      </c>
      <c r="AA12" s="11" t="str">
        <f>[8]Janeiro!$J$30</f>
        <v>*</v>
      </c>
      <c r="AB12" s="11" t="str">
        <f>[8]Janeiro!$J$31</f>
        <v>*</v>
      </c>
      <c r="AC12" s="11" t="str">
        <f>[8]Janeiro!$J$32</f>
        <v>*</v>
      </c>
      <c r="AD12" s="11" t="str">
        <f>[8]Janeiro!$J$33</f>
        <v>*</v>
      </c>
      <c r="AE12" s="11" t="str">
        <f>[8]Janeiro!$J$34</f>
        <v>*</v>
      </c>
      <c r="AF12" s="11" t="str">
        <f>[8]Janeiro!$J$35</f>
        <v>*</v>
      </c>
      <c r="AG12" s="15" t="s">
        <v>225</v>
      </c>
      <c r="AH12" s="126" t="s">
        <v>225</v>
      </c>
    </row>
    <row r="13" spans="1:34" x14ac:dyDescent="0.2">
      <c r="A13" s="58" t="s">
        <v>113</v>
      </c>
      <c r="B13" s="11" t="str">
        <f>[9]Janeiro!$J$5</f>
        <v>*</v>
      </c>
      <c r="C13" s="11" t="str">
        <f>[9]Janeiro!$J$6</f>
        <v>*</v>
      </c>
      <c r="D13" s="11" t="str">
        <f>[9]Janeiro!$J$7</f>
        <v>*</v>
      </c>
      <c r="E13" s="11" t="str">
        <f>[9]Janeiro!$J$8</f>
        <v>*</v>
      </c>
      <c r="F13" s="11" t="str">
        <f>[9]Janeiro!$J$9</f>
        <v>*</v>
      </c>
      <c r="G13" s="11" t="str">
        <f>[9]Janeiro!$J$10</f>
        <v>*</v>
      </c>
      <c r="H13" s="11" t="str">
        <f>[9]Janeiro!$J$11</f>
        <v>*</v>
      </c>
      <c r="I13" s="11" t="str">
        <f>[9]Janeiro!$J$12</f>
        <v>*</v>
      </c>
      <c r="J13" s="11" t="str">
        <f>[9]Janeiro!$J$13</f>
        <v>*</v>
      </c>
      <c r="K13" s="11" t="str">
        <f>[9]Janeiro!$J$14</f>
        <v>*</v>
      </c>
      <c r="L13" s="11" t="str">
        <f>[9]Janeiro!$J$15</f>
        <v>*</v>
      </c>
      <c r="M13" s="11" t="str">
        <f>[9]Janeiro!$J$16</f>
        <v>*</v>
      </c>
      <c r="N13" s="11" t="str">
        <f>[9]Janeiro!$J$17</f>
        <v>*</v>
      </c>
      <c r="O13" s="11" t="str">
        <f>[9]Janeiro!$J$18</f>
        <v>*</v>
      </c>
      <c r="P13" s="11" t="str">
        <f>[9]Janeiro!$J$19</f>
        <v>*</v>
      </c>
      <c r="Q13" s="11" t="str">
        <f>[9]Janeiro!$J$20</f>
        <v>*</v>
      </c>
      <c r="R13" s="11" t="str">
        <f>[9]Janeiro!$J$21</f>
        <v>*</v>
      </c>
      <c r="S13" s="11" t="str">
        <f>[9]Janeiro!$J$22</f>
        <v>*</v>
      </c>
      <c r="T13" s="11" t="str">
        <f>[9]Janeiro!$J$23</f>
        <v>*</v>
      </c>
      <c r="U13" s="11" t="str">
        <f>[9]Janeiro!$J$24</f>
        <v>*</v>
      </c>
      <c r="V13" s="11" t="str">
        <f>[9]Janeiro!$J$25</f>
        <v>*</v>
      </c>
      <c r="W13" s="11" t="str">
        <f>[9]Janeiro!$J$26</f>
        <v>*</v>
      </c>
      <c r="X13" s="11" t="str">
        <f>[9]Janeiro!$J$27</f>
        <v>*</v>
      </c>
      <c r="Y13" s="11" t="str">
        <f>[9]Janeiro!$J$28</f>
        <v>*</v>
      </c>
      <c r="Z13" s="11" t="str">
        <f>[9]Janeiro!$J$29</f>
        <v>*</v>
      </c>
      <c r="AA13" s="11" t="str">
        <f>[9]Janeiro!$J$30</f>
        <v>*</v>
      </c>
      <c r="AB13" s="11" t="str">
        <f>[9]Janeiro!$J$31</f>
        <v>*</v>
      </c>
      <c r="AC13" s="11" t="str">
        <f>[9]Janeiro!$J$32</f>
        <v>*</v>
      </c>
      <c r="AD13" s="11" t="str">
        <f>[9]Janeiro!$J$33</f>
        <v>*</v>
      </c>
      <c r="AE13" s="11" t="str">
        <f>[9]Janeiro!$J$34</f>
        <v>*</v>
      </c>
      <c r="AF13" s="11" t="str">
        <f>[9]Janeiro!$J$35</f>
        <v>*</v>
      </c>
      <c r="AG13" s="93" t="s">
        <v>225</v>
      </c>
      <c r="AH13" s="116" t="s">
        <v>225</v>
      </c>
    </row>
    <row r="14" spans="1:34" x14ac:dyDescent="0.2">
      <c r="A14" s="58" t="s">
        <v>117</v>
      </c>
      <c r="B14" s="11" t="str">
        <f>[10]Janeiro!$J$5</f>
        <v>*</v>
      </c>
      <c r="C14" s="11" t="str">
        <f>[10]Janeiro!$J$6</f>
        <v>*</v>
      </c>
      <c r="D14" s="11" t="str">
        <f>[10]Janeiro!$J$7</f>
        <v>*</v>
      </c>
      <c r="E14" s="11" t="str">
        <f>[10]Janeiro!$J$8</f>
        <v>*</v>
      </c>
      <c r="F14" s="11" t="str">
        <f>[10]Janeiro!$J$9</f>
        <v>*</v>
      </c>
      <c r="G14" s="11" t="str">
        <f>[10]Janeiro!$J$10</f>
        <v>*</v>
      </c>
      <c r="H14" s="11" t="str">
        <f>[10]Janeiro!$J$11</f>
        <v>*</v>
      </c>
      <c r="I14" s="11" t="str">
        <f>[10]Janeiro!$J$12</f>
        <v>*</v>
      </c>
      <c r="J14" s="11" t="str">
        <f>[10]Janeiro!$J$13</f>
        <v>*</v>
      </c>
      <c r="K14" s="11" t="str">
        <f>[10]Janeiro!$J$14</f>
        <v>*</v>
      </c>
      <c r="L14" s="11" t="str">
        <f>[10]Janeiro!$J$15</f>
        <v>*</v>
      </c>
      <c r="M14" s="11" t="str">
        <f>[10]Janeiro!$J$16</f>
        <v>*</v>
      </c>
      <c r="N14" s="11" t="str">
        <f>[10]Janeiro!$J$17</f>
        <v>*</v>
      </c>
      <c r="O14" s="11" t="str">
        <f>[10]Janeiro!$J$18</f>
        <v>*</v>
      </c>
      <c r="P14" s="11" t="str">
        <f>[10]Janeiro!$J$19</f>
        <v>*</v>
      </c>
      <c r="Q14" s="11" t="str">
        <f>[10]Janeiro!$J$20</f>
        <v>*</v>
      </c>
      <c r="R14" s="11" t="str">
        <f>[10]Janeiro!$J$21</f>
        <v>*</v>
      </c>
      <c r="S14" s="11" t="str">
        <f>[10]Janeiro!$J$22</f>
        <v>*</v>
      </c>
      <c r="T14" s="11" t="str">
        <f>[10]Janeiro!$J$23</f>
        <v>*</v>
      </c>
      <c r="U14" s="11" t="str">
        <f>[10]Janeiro!$J$24</f>
        <v>*</v>
      </c>
      <c r="V14" s="11" t="str">
        <f>[10]Janeiro!$J$25</f>
        <v>*</v>
      </c>
      <c r="W14" s="11" t="str">
        <f>[10]Janeiro!$J$26</f>
        <v>*</v>
      </c>
      <c r="X14" s="11" t="str">
        <f>[10]Janeiro!$J$27</f>
        <v>*</v>
      </c>
      <c r="Y14" s="11" t="str">
        <f>[10]Janeiro!$J$28</f>
        <v>*</v>
      </c>
      <c r="Z14" s="11" t="str">
        <f>[10]Janeiro!$J$29</f>
        <v>*</v>
      </c>
      <c r="AA14" s="11" t="str">
        <f>[10]Janeiro!$J$30</f>
        <v>*</v>
      </c>
      <c r="AB14" s="11" t="str">
        <f>[10]Janeiro!$J$31</f>
        <v>*</v>
      </c>
      <c r="AC14" s="11" t="str">
        <f>[10]Janeiro!$J$32</f>
        <v>*</v>
      </c>
      <c r="AD14" s="11" t="str">
        <f>[10]Janeiro!$J$33</f>
        <v>*</v>
      </c>
      <c r="AE14" s="11" t="str">
        <f>[10]Janeiro!$J$34</f>
        <v>*</v>
      </c>
      <c r="AF14" s="11" t="str">
        <f>[10]Janeiro!$J$35</f>
        <v>*</v>
      </c>
      <c r="AG14" s="93" t="s">
        <v>225</v>
      </c>
      <c r="AH14" s="116" t="s">
        <v>225</v>
      </c>
    </row>
    <row r="15" spans="1:34" x14ac:dyDescent="0.2">
      <c r="A15" s="58" t="s">
        <v>120</v>
      </c>
      <c r="B15" s="11">
        <f>[11]Janeiro!$J$5</f>
        <v>13.68</v>
      </c>
      <c r="C15" s="11">
        <f>[11]Janeiro!$J$6</f>
        <v>38.519999999999996</v>
      </c>
      <c r="D15" s="11">
        <f>[11]Janeiro!$J$7</f>
        <v>35.28</v>
      </c>
      <c r="E15" s="11">
        <f>[11]Janeiro!$J$8</f>
        <v>25.56</v>
      </c>
      <c r="F15" s="11">
        <f>[11]Janeiro!$J$9</f>
        <v>22.68</v>
      </c>
      <c r="G15" s="11">
        <f>[11]Janeiro!$J$10</f>
        <v>36.72</v>
      </c>
      <c r="H15" s="11">
        <f>[11]Janeiro!$J$11</f>
        <v>28.8</v>
      </c>
      <c r="I15" s="11">
        <f>[11]Janeiro!$J$12</f>
        <v>33.840000000000003</v>
      </c>
      <c r="J15" s="11">
        <f>[11]Janeiro!$J$13</f>
        <v>36.72</v>
      </c>
      <c r="K15" s="11">
        <f>[11]Janeiro!$J$14</f>
        <v>36.72</v>
      </c>
      <c r="L15" s="11">
        <f>[11]Janeiro!$J$15</f>
        <v>34.200000000000003</v>
      </c>
      <c r="M15" s="11">
        <f>[11]Janeiro!$J$16</f>
        <v>40.32</v>
      </c>
      <c r="N15" s="11">
        <f>[11]Janeiro!$J$17</f>
        <v>36.72</v>
      </c>
      <c r="O15" s="11">
        <f>[11]Janeiro!$J$18</f>
        <v>48.96</v>
      </c>
      <c r="P15" s="11">
        <f>[11]Janeiro!$J$19</f>
        <v>37.800000000000004</v>
      </c>
      <c r="Q15" s="11">
        <f>[11]Janeiro!$J$20</f>
        <v>68.400000000000006</v>
      </c>
      <c r="R15" s="11">
        <f>[11]Janeiro!$J$21</f>
        <v>21.240000000000002</v>
      </c>
      <c r="S15" s="11">
        <f>[11]Janeiro!$J$22</f>
        <v>35.28</v>
      </c>
      <c r="T15" s="11">
        <f>[11]Janeiro!$J$23</f>
        <v>28.8</v>
      </c>
      <c r="U15" s="11">
        <f>[11]Janeiro!$J$24</f>
        <v>26.64</v>
      </c>
      <c r="V15" s="11">
        <f>[11]Janeiro!$J$25</f>
        <v>35.28</v>
      </c>
      <c r="W15" s="11">
        <f>[11]Janeiro!$J$26</f>
        <v>34.92</v>
      </c>
      <c r="X15" s="11">
        <f>[11]Janeiro!$J$27</f>
        <v>36.72</v>
      </c>
      <c r="Y15" s="11">
        <f>[11]Janeiro!$J$28</f>
        <v>27.720000000000002</v>
      </c>
      <c r="Z15" s="11">
        <f>[11]Janeiro!$J$29</f>
        <v>24.48</v>
      </c>
      <c r="AA15" s="11">
        <f>[11]Janeiro!$J$30</f>
        <v>24.840000000000003</v>
      </c>
      <c r="AB15" s="11">
        <f>[11]Janeiro!$J$31</f>
        <v>24.840000000000003</v>
      </c>
      <c r="AC15" s="11">
        <f>[11]Janeiro!$J$32</f>
        <v>28.08</v>
      </c>
      <c r="AD15" s="11">
        <f>[11]Janeiro!$J$33</f>
        <v>43.2</v>
      </c>
      <c r="AE15" s="11">
        <f>[11]Janeiro!$J$34</f>
        <v>38.880000000000003</v>
      </c>
      <c r="AF15" s="11">
        <f>[11]Janeiro!$J$35</f>
        <v>22.32</v>
      </c>
      <c r="AG15" s="15">
        <f t="shared" ref="AG15" si="11">MAX(B15:AF15)</f>
        <v>68.400000000000006</v>
      </c>
      <c r="AH15" s="126">
        <f t="shared" ref="AH15" si="12">AVERAGE(B15:AF15)</f>
        <v>33.166451612903231</v>
      </c>
    </row>
    <row r="16" spans="1:34" x14ac:dyDescent="0.2">
      <c r="A16" s="58" t="s">
        <v>167</v>
      </c>
      <c r="B16" s="11" t="str">
        <f>[12]Janeiro!$J$5</f>
        <v>*</v>
      </c>
      <c r="C16" s="11" t="str">
        <f>[12]Janeiro!$J$6</f>
        <v>*</v>
      </c>
      <c r="D16" s="11" t="str">
        <f>[12]Janeiro!$J$7</f>
        <v>*</v>
      </c>
      <c r="E16" s="11" t="str">
        <f>[12]Janeiro!$J$8</f>
        <v>*</v>
      </c>
      <c r="F16" s="11" t="str">
        <f>[12]Janeiro!$J$9</f>
        <v>*</v>
      </c>
      <c r="G16" s="11" t="str">
        <f>[12]Janeiro!$J$10</f>
        <v>*</v>
      </c>
      <c r="H16" s="11" t="str">
        <f>[12]Janeiro!$J$11</f>
        <v>*</v>
      </c>
      <c r="I16" s="11" t="str">
        <f>[12]Janeiro!$J$12</f>
        <v>*</v>
      </c>
      <c r="J16" s="11" t="str">
        <f>[12]Janeiro!$J$13</f>
        <v>*</v>
      </c>
      <c r="K16" s="11" t="str">
        <f>[12]Janeiro!$J$14</f>
        <v>*</v>
      </c>
      <c r="L16" s="11" t="str">
        <f>[12]Janeiro!$J$15</f>
        <v>*</v>
      </c>
      <c r="M16" s="11" t="str">
        <f>[12]Janeiro!$J$16</f>
        <v>*</v>
      </c>
      <c r="N16" s="11" t="str">
        <f>[12]Janeiro!$J$17</f>
        <v>*</v>
      </c>
      <c r="O16" s="11" t="str">
        <f>[12]Janeiro!$J$18</f>
        <v>*</v>
      </c>
      <c r="P16" s="11" t="str">
        <f>[12]Janeiro!$J$19</f>
        <v>*</v>
      </c>
      <c r="Q16" s="11" t="str">
        <f>[12]Janeiro!$J$20</f>
        <v>*</v>
      </c>
      <c r="R16" s="11" t="str">
        <f>[12]Janeiro!$J$21</f>
        <v>*</v>
      </c>
      <c r="S16" s="11" t="str">
        <f>[12]Janeiro!$J$22</f>
        <v>*</v>
      </c>
      <c r="T16" s="11" t="str">
        <f>[12]Janeiro!$J$23</f>
        <v>*</v>
      </c>
      <c r="U16" s="11" t="str">
        <f>[12]Janeiro!$J$24</f>
        <v>*</v>
      </c>
      <c r="V16" s="11" t="str">
        <f>[12]Janeiro!$J$25</f>
        <v>*</v>
      </c>
      <c r="W16" s="11" t="str">
        <f>[12]Janeiro!$J$26</f>
        <v>*</v>
      </c>
      <c r="X16" s="11" t="str">
        <f>[12]Janeiro!$J$27</f>
        <v>*</v>
      </c>
      <c r="Y16" s="11" t="str">
        <f>[12]Janeiro!$J$28</f>
        <v>*</v>
      </c>
      <c r="Z16" s="11" t="str">
        <f>[12]Janeiro!$J$29</f>
        <v>*</v>
      </c>
      <c r="AA16" s="11" t="str">
        <f>[12]Janeiro!$J$30</f>
        <v>*</v>
      </c>
      <c r="AB16" s="11" t="str">
        <f>[12]Janeiro!$J$31</f>
        <v>*</v>
      </c>
      <c r="AC16" s="11" t="str">
        <f>[12]Janeiro!$J$32</f>
        <v>*</v>
      </c>
      <c r="AD16" s="11" t="str">
        <f>[12]Janeiro!$J$33</f>
        <v>*</v>
      </c>
      <c r="AE16" s="11" t="str">
        <f>[12]Janeiro!$J$34</f>
        <v>*</v>
      </c>
      <c r="AF16" s="11" t="str">
        <f>[12]Janeiro!$J$35</f>
        <v>*</v>
      </c>
      <c r="AG16" s="93" t="s">
        <v>225</v>
      </c>
      <c r="AH16" s="116" t="s">
        <v>225</v>
      </c>
    </row>
    <row r="17" spans="1:38" x14ac:dyDescent="0.2">
      <c r="A17" s="58" t="s">
        <v>2</v>
      </c>
      <c r="B17" s="11">
        <f>[13]Janeiro!$J$5</f>
        <v>24.840000000000003</v>
      </c>
      <c r="C17" s="11">
        <f>[13]Janeiro!$J$6</f>
        <v>36.36</v>
      </c>
      <c r="D17" s="11">
        <f>[13]Janeiro!$J$7</f>
        <v>28.44</v>
      </c>
      <c r="E17" s="11">
        <f>[13]Janeiro!$J$8</f>
        <v>33.840000000000003</v>
      </c>
      <c r="F17" s="11">
        <f>[13]Janeiro!$J$9</f>
        <v>32.76</v>
      </c>
      <c r="G17" s="11">
        <f>[13]Janeiro!$J$10</f>
        <v>39.96</v>
      </c>
      <c r="H17" s="11">
        <f>[13]Janeiro!$J$11</f>
        <v>44.64</v>
      </c>
      <c r="I17" s="11">
        <f>[13]Janeiro!$J$12</f>
        <v>35.64</v>
      </c>
      <c r="J17" s="11">
        <f>[13]Janeiro!$J$13</f>
        <v>36.36</v>
      </c>
      <c r="K17" s="11">
        <f>[13]Janeiro!$J$14</f>
        <v>28.8</v>
      </c>
      <c r="L17" s="11">
        <f>[13]Janeiro!$J$15</f>
        <v>29.52</v>
      </c>
      <c r="M17" s="11">
        <f>[13]Janeiro!$J$16</f>
        <v>47.16</v>
      </c>
      <c r="N17" s="11">
        <f>[13]Janeiro!$J$17</f>
        <v>38.159999999999997</v>
      </c>
      <c r="O17" s="11">
        <f>[13]Janeiro!$J$18</f>
        <v>72.360000000000014</v>
      </c>
      <c r="P17" s="11">
        <f>[13]Janeiro!$J$19</f>
        <v>43.92</v>
      </c>
      <c r="Q17" s="11">
        <f>[13]Janeiro!$J$20</f>
        <v>27</v>
      </c>
      <c r="R17" s="11">
        <f>[13]Janeiro!$J$21</f>
        <v>36.36</v>
      </c>
      <c r="S17" s="11">
        <f>[13]Janeiro!$J$22</f>
        <v>35.64</v>
      </c>
      <c r="T17" s="11">
        <f>[13]Janeiro!$J$23</f>
        <v>28.44</v>
      </c>
      <c r="U17" s="11">
        <f>[13]Janeiro!$J$24</f>
        <v>25.56</v>
      </c>
      <c r="V17" s="11">
        <f>[13]Janeiro!$J$25</f>
        <v>30.6</v>
      </c>
      <c r="W17" s="11">
        <f>[13]Janeiro!$J$26</f>
        <v>43.56</v>
      </c>
      <c r="X17" s="11">
        <f>[13]Janeiro!$J$27</f>
        <v>38.159999999999997</v>
      </c>
      <c r="Y17" s="11">
        <f>[13]Janeiro!$J$28</f>
        <v>37.080000000000005</v>
      </c>
      <c r="Z17" s="11">
        <f>[13]Janeiro!$J$29</f>
        <v>24.12</v>
      </c>
      <c r="AA17" s="11">
        <f>[13]Janeiro!$J$30</f>
        <v>20.88</v>
      </c>
      <c r="AB17" s="11">
        <f>[13]Janeiro!$J$31</f>
        <v>29.880000000000003</v>
      </c>
      <c r="AC17" s="11">
        <f>[13]Janeiro!$J$32</f>
        <v>33.840000000000003</v>
      </c>
      <c r="AD17" s="11">
        <f>[13]Janeiro!$J$33</f>
        <v>37.440000000000005</v>
      </c>
      <c r="AE17" s="11">
        <f>[13]Janeiro!$J$34</f>
        <v>45.72</v>
      </c>
      <c r="AF17" s="11">
        <f>[13]Janeiro!$J$35</f>
        <v>25.2</v>
      </c>
      <c r="AG17" s="15">
        <f t="shared" ref="AG17:AG23" si="13">MAX(B17:AF17)</f>
        <v>72.360000000000014</v>
      </c>
      <c r="AH17" s="126">
        <f t="shared" ref="AH17:AH23" si="14">AVERAGE(B17:AF17)</f>
        <v>35.233548387096782</v>
      </c>
      <c r="AJ17" s="12" t="s">
        <v>46</v>
      </c>
      <c r="AK17" t="s">
        <v>46</v>
      </c>
    </row>
    <row r="18" spans="1:38" x14ac:dyDescent="0.2">
      <c r="A18" s="58" t="s">
        <v>3</v>
      </c>
      <c r="B18" s="11">
        <f>[14]Janeiro!$J$5</f>
        <v>26.64</v>
      </c>
      <c r="C18" s="11">
        <f>[14]Janeiro!$J$6</f>
        <v>48.24</v>
      </c>
      <c r="D18" s="11">
        <f>[14]Janeiro!$J$7</f>
        <v>36</v>
      </c>
      <c r="E18" s="11">
        <f>[14]Janeiro!$J$8</f>
        <v>36.72</v>
      </c>
      <c r="F18" s="11">
        <f>[14]Janeiro!$J$9</f>
        <v>42.480000000000004</v>
      </c>
      <c r="G18" s="11">
        <f>[14]Janeiro!$J$10</f>
        <v>37.800000000000004</v>
      </c>
      <c r="H18" s="11">
        <f>[14]Janeiro!$J$11</f>
        <v>55.440000000000005</v>
      </c>
      <c r="I18" s="11">
        <f>[14]Janeiro!$J$12</f>
        <v>37.440000000000005</v>
      </c>
      <c r="J18" s="11">
        <f>[14]Janeiro!$J$13</f>
        <v>24.840000000000003</v>
      </c>
      <c r="K18" s="11">
        <f>[14]Janeiro!$J$14</f>
        <v>29.52</v>
      </c>
      <c r="L18" s="11">
        <f>[14]Janeiro!$J$15</f>
        <v>33.119999999999997</v>
      </c>
      <c r="M18" s="11">
        <f>[14]Janeiro!$J$16</f>
        <v>36.72</v>
      </c>
      <c r="N18" s="11">
        <f>[14]Janeiro!$J$17</f>
        <v>31.319999999999997</v>
      </c>
      <c r="O18" s="11">
        <f>[14]Janeiro!$J$18</f>
        <v>20.16</v>
      </c>
      <c r="P18" s="11">
        <f>[14]Janeiro!$J$19</f>
        <v>20.52</v>
      </c>
      <c r="Q18" s="11">
        <f>[14]Janeiro!$J$20</f>
        <v>34.56</v>
      </c>
      <c r="R18" s="11">
        <f>[14]Janeiro!$J$21</f>
        <v>37.800000000000004</v>
      </c>
      <c r="S18" s="11">
        <f>[14]Janeiro!$J$22</f>
        <v>20.16</v>
      </c>
      <c r="T18" s="11">
        <f>[14]Janeiro!$J$23</f>
        <v>27.36</v>
      </c>
      <c r="U18" s="11">
        <f>[14]Janeiro!$J$24</f>
        <v>29.880000000000003</v>
      </c>
      <c r="V18" s="11">
        <f>[14]Janeiro!$J$25</f>
        <v>36.36</v>
      </c>
      <c r="W18" s="11">
        <f>[14]Janeiro!$J$26</f>
        <v>45</v>
      </c>
      <c r="X18" s="11">
        <f>[14]Janeiro!$J$27</f>
        <v>35.28</v>
      </c>
      <c r="Y18" s="11" t="str">
        <f>[14]Janeiro!$J$28</f>
        <v>*</v>
      </c>
      <c r="Z18" s="11">
        <f>[14]Janeiro!$J$29</f>
        <v>20.16</v>
      </c>
      <c r="AA18" s="11">
        <f>[14]Janeiro!$J$30</f>
        <v>23.040000000000003</v>
      </c>
      <c r="AB18" s="11">
        <f>[14]Janeiro!$J$31</f>
        <v>24.840000000000003</v>
      </c>
      <c r="AC18" s="11">
        <f>[14]Janeiro!$J$32</f>
        <v>8.2799999999999994</v>
      </c>
      <c r="AD18" s="11" t="str">
        <f>[14]Janeiro!$J$33</f>
        <v>*</v>
      </c>
      <c r="AE18" s="11">
        <f>[14]Janeiro!$J$34</f>
        <v>0</v>
      </c>
      <c r="AF18" s="11">
        <f>[14]Janeiro!$J$35</f>
        <v>24.840000000000003</v>
      </c>
      <c r="AG18" s="15">
        <f>MAX(B18:AF18)</f>
        <v>55.440000000000005</v>
      </c>
      <c r="AH18" s="126">
        <f>AVERAGE(B18:AF18)</f>
        <v>30.500689655172408</v>
      </c>
      <c r="AI18" s="12" t="s">
        <v>46</v>
      </c>
      <c r="AJ18" s="12" t="s">
        <v>46</v>
      </c>
    </row>
    <row r="19" spans="1:38" x14ac:dyDescent="0.2">
      <c r="A19" s="58" t="s">
        <v>4</v>
      </c>
      <c r="B19" s="11">
        <f>[15]Janeiro!$J$5</f>
        <v>20.52</v>
      </c>
      <c r="C19" s="11">
        <f>[15]Janeiro!$J$6</f>
        <v>55.800000000000004</v>
      </c>
      <c r="D19" s="11">
        <f>[15]Janeiro!$J$7</f>
        <v>30.6</v>
      </c>
      <c r="E19" s="11">
        <f>[15]Janeiro!$J$8</f>
        <v>35.28</v>
      </c>
      <c r="F19" s="11">
        <f>[15]Janeiro!$J$9</f>
        <v>39.24</v>
      </c>
      <c r="G19" s="11">
        <f>[15]Janeiro!$J$10</f>
        <v>46.440000000000005</v>
      </c>
      <c r="H19" s="11">
        <f>[15]Janeiro!$J$11</f>
        <v>42.12</v>
      </c>
      <c r="I19" s="11">
        <f>[15]Janeiro!$J$12</f>
        <v>30.96</v>
      </c>
      <c r="J19" s="11">
        <f>[15]Janeiro!$J$13</f>
        <v>37.440000000000005</v>
      </c>
      <c r="K19" s="11">
        <f>[15]Janeiro!$J$14</f>
        <v>25.56</v>
      </c>
      <c r="L19" s="11">
        <f>[15]Janeiro!$J$15</f>
        <v>29.880000000000003</v>
      </c>
      <c r="M19" s="11">
        <f>[15]Janeiro!$J$16</f>
        <v>30.6</v>
      </c>
      <c r="N19" s="11">
        <f>[15]Janeiro!$J$17</f>
        <v>57.960000000000008</v>
      </c>
      <c r="O19" s="11">
        <f>[15]Janeiro!$J$18</f>
        <v>28.8</v>
      </c>
      <c r="P19" s="11">
        <f>[15]Janeiro!$J$19</f>
        <v>30.96</v>
      </c>
      <c r="Q19" s="11">
        <f>[15]Janeiro!$J$20</f>
        <v>39.6</v>
      </c>
      <c r="R19" s="11">
        <f>[15]Janeiro!$J$21</f>
        <v>41.76</v>
      </c>
      <c r="S19" s="11">
        <f>[15]Janeiro!$J$22</f>
        <v>20.16</v>
      </c>
      <c r="T19" s="11">
        <f>[15]Janeiro!$J$23</f>
        <v>29.16</v>
      </c>
      <c r="U19" s="11">
        <f>[15]Janeiro!$J$24</f>
        <v>22.68</v>
      </c>
      <c r="V19" s="11">
        <f>[15]Janeiro!$J$25</f>
        <v>30.96</v>
      </c>
      <c r="W19" s="11">
        <f>[15]Janeiro!$J$26</f>
        <v>38.519999999999996</v>
      </c>
      <c r="X19" s="11">
        <f>[15]Janeiro!$J$27</f>
        <v>37.440000000000005</v>
      </c>
      <c r="Y19" s="11">
        <f>[15]Janeiro!$J$28</f>
        <v>37.800000000000004</v>
      </c>
      <c r="Z19" s="11">
        <f>[15]Janeiro!$J$29</f>
        <v>26.28</v>
      </c>
      <c r="AA19" s="11">
        <f>[15]Janeiro!$J$30</f>
        <v>22.32</v>
      </c>
      <c r="AB19" s="11">
        <f>[15]Janeiro!$J$31</f>
        <v>24.12</v>
      </c>
      <c r="AC19" s="11">
        <f>[15]Janeiro!$J$32</f>
        <v>31.680000000000003</v>
      </c>
      <c r="AD19" s="11">
        <f>[15]Janeiro!$J$33</f>
        <v>42.480000000000004</v>
      </c>
      <c r="AE19" s="11">
        <f>[15]Janeiro!$J$34</f>
        <v>55.440000000000005</v>
      </c>
      <c r="AF19" s="11">
        <f>[15]Janeiro!$J$35</f>
        <v>32.04</v>
      </c>
      <c r="AG19" s="15">
        <f t="shared" si="13"/>
        <v>57.960000000000008</v>
      </c>
      <c r="AH19" s="126">
        <f t="shared" si="14"/>
        <v>34.664516129032258</v>
      </c>
    </row>
    <row r="20" spans="1:38" x14ac:dyDescent="0.2">
      <c r="A20" s="58" t="s">
        <v>5</v>
      </c>
      <c r="B20" s="11">
        <f>[16]Janeiro!$J$5</f>
        <v>45.72</v>
      </c>
      <c r="C20" s="11">
        <f>[16]Janeiro!$J$6</f>
        <v>45</v>
      </c>
      <c r="D20" s="11">
        <f>[16]Janeiro!$J$7</f>
        <v>32.76</v>
      </c>
      <c r="E20" s="11">
        <f>[16]Janeiro!$J$8</f>
        <v>26.64</v>
      </c>
      <c r="F20" s="11">
        <f>[16]Janeiro!$J$9</f>
        <v>32.4</v>
      </c>
      <c r="G20" s="11">
        <f>[16]Janeiro!$J$10</f>
        <v>45.36</v>
      </c>
      <c r="H20" s="11">
        <f>[16]Janeiro!$J$11</f>
        <v>51.12</v>
      </c>
      <c r="I20" s="11">
        <f>[16]Janeiro!$J$12</f>
        <v>52.92</v>
      </c>
      <c r="J20" s="11">
        <f>[16]Janeiro!$J$13</f>
        <v>29.880000000000003</v>
      </c>
      <c r="K20" s="11">
        <f>[16]Janeiro!$J$14</f>
        <v>26.64</v>
      </c>
      <c r="L20" s="11">
        <f>[16]Janeiro!$J$15</f>
        <v>19.8</v>
      </c>
      <c r="M20" s="11">
        <f>[16]Janeiro!$J$16</f>
        <v>27.36</v>
      </c>
      <c r="N20" s="11">
        <f>[16]Janeiro!$J$17</f>
        <v>32.04</v>
      </c>
      <c r="O20" s="11">
        <f>[16]Janeiro!$J$18</f>
        <v>36.72</v>
      </c>
      <c r="P20" s="11">
        <f>[16]Janeiro!$J$19</f>
        <v>30.96</v>
      </c>
      <c r="Q20" s="11">
        <f>[16]Janeiro!$J$20</f>
        <v>16.2</v>
      </c>
      <c r="R20" s="11">
        <f>[16]Janeiro!$J$21</f>
        <v>57.6</v>
      </c>
      <c r="S20" s="11">
        <f>[16]Janeiro!$J$22</f>
        <v>50.04</v>
      </c>
      <c r="T20" s="11">
        <f>[16]Janeiro!$J$23</f>
        <v>22.68</v>
      </c>
      <c r="U20" s="11">
        <f>[16]Janeiro!$J$24</f>
        <v>14.04</v>
      </c>
      <c r="V20" s="11">
        <f>[16]Janeiro!$J$25</f>
        <v>36</v>
      </c>
      <c r="W20" s="11">
        <f>[16]Janeiro!$J$26</f>
        <v>41.4</v>
      </c>
      <c r="X20" s="11">
        <f>[16]Janeiro!$J$27</f>
        <v>48.24</v>
      </c>
      <c r="Y20" s="11">
        <f>[16]Janeiro!$J$28</f>
        <v>35.28</v>
      </c>
      <c r="Z20" s="11">
        <f>[16]Janeiro!$J$29</f>
        <v>25.2</v>
      </c>
      <c r="AA20" s="11">
        <f>[16]Janeiro!$J$30</f>
        <v>15.48</v>
      </c>
      <c r="AB20" s="11">
        <f>[16]Janeiro!$J$31</f>
        <v>50.4</v>
      </c>
      <c r="AC20" s="11">
        <f>[16]Janeiro!$J$32</f>
        <v>38.519999999999996</v>
      </c>
      <c r="AD20" s="11">
        <f>[16]Janeiro!$J$33</f>
        <v>55.800000000000004</v>
      </c>
      <c r="AE20" s="11">
        <f>[16]Janeiro!$J$34</f>
        <v>36.36</v>
      </c>
      <c r="AF20" s="11">
        <f>[16]Janeiro!$J$35</f>
        <v>31.319999999999997</v>
      </c>
      <c r="AG20" s="15">
        <f t="shared" si="13"/>
        <v>57.6</v>
      </c>
      <c r="AH20" s="126">
        <f t="shared" si="14"/>
        <v>35.802580645161285</v>
      </c>
      <c r="AI20" s="12" t="s">
        <v>46</v>
      </c>
    </row>
    <row r="21" spans="1:38" x14ac:dyDescent="0.2">
      <c r="A21" s="58" t="s">
        <v>42</v>
      </c>
      <c r="B21" s="11">
        <f>[17]Janeiro!$J$5</f>
        <v>38.159999999999997</v>
      </c>
      <c r="C21" s="11">
        <f>[17]Janeiro!$J$6</f>
        <v>52.56</v>
      </c>
      <c r="D21" s="11">
        <f>[17]Janeiro!$J$7</f>
        <v>33.119999999999997</v>
      </c>
      <c r="E21" s="11">
        <f>[17]Janeiro!$J$8</f>
        <v>37.800000000000004</v>
      </c>
      <c r="F21" s="11">
        <f>[17]Janeiro!$J$9</f>
        <v>40.32</v>
      </c>
      <c r="G21" s="11">
        <f>[17]Janeiro!$J$10</f>
        <v>41.76</v>
      </c>
      <c r="H21" s="11">
        <f>[17]Janeiro!$J$11</f>
        <v>37.440000000000005</v>
      </c>
      <c r="I21" s="11">
        <f>[17]Janeiro!$J$12</f>
        <v>45</v>
      </c>
      <c r="J21" s="11">
        <f>[17]Janeiro!$J$13</f>
        <v>34.200000000000003</v>
      </c>
      <c r="K21" s="11">
        <f>[17]Janeiro!$J$14</f>
        <v>31.680000000000003</v>
      </c>
      <c r="L21" s="11">
        <f>[17]Janeiro!$J$15</f>
        <v>48.24</v>
      </c>
      <c r="M21" s="11">
        <f>[17]Janeiro!$J$16</f>
        <v>39.96</v>
      </c>
      <c r="N21" s="11">
        <f>[17]Janeiro!$J$17</f>
        <v>46.080000000000005</v>
      </c>
      <c r="O21" s="11">
        <f>[17]Janeiro!$J$18</f>
        <v>34.56</v>
      </c>
      <c r="P21" s="11">
        <f>[17]Janeiro!$J$19</f>
        <v>45</v>
      </c>
      <c r="Q21" s="11">
        <f>[17]Janeiro!$J$20</f>
        <v>34.200000000000003</v>
      </c>
      <c r="R21" s="11">
        <f>[17]Janeiro!$J$21</f>
        <v>37.440000000000005</v>
      </c>
      <c r="S21" s="11">
        <f>[17]Janeiro!$J$22</f>
        <v>24.48</v>
      </c>
      <c r="T21" s="11">
        <f>[17]Janeiro!$J$23</f>
        <v>41.4</v>
      </c>
      <c r="U21" s="11">
        <f>[17]Janeiro!$J$24</f>
        <v>29.880000000000003</v>
      </c>
      <c r="V21" s="11">
        <f>[17]Janeiro!$J$25</f>
        <v>35.28</v>
      </c>
      <c r="W21" s="11">
        <f>[17]Janeiro!$J$26</f>
        <v>36.36</v>
      </c>
      <c r="X21" s="11">
        <f>[17]Janeiro!$J$27</f>
        <v>39.6</v>
      </c>
      <c r="Y21" s="11">
        <f>[17]Janeiro!$J$28</f>
        <v>42.480000000000004</v>
      </c>
      <c r="Z21" s="11">
        <f>[17]Janeiro!$J$29</f>
        <v>33.119999999999997</v>
      </c>
      <c r="AA21" s="11">
        <f>[17]Janeiro!$J$30</f>
        <v>23.759999999999998</v>
      </c>
      <c r="AB21" s="11">
        <f>[17]Janeiro!$J$31</f>
        <v>23.040000000000003</v>
      </c>
      <c r="AC21" s="11">
        <f>[17]Janeiro!$J$32</f>
        <v>32.76</v>
      </c>
      <c r="AD21" s="11">
        <f>[17]Janeiro!$J$33</f>
        <v>44.28</v>
      </c>
      <c r="AE21" s="11">
        <f>[17]Janeiro!$J$34</f>
        <v>48.96</v>
      </c>
      <c r="AF21" s="11">
        <f>[17]Janeiro!$J$35</f>
        <v>29.16</v>
      </c>
      <c r="AG21" s="15">
        <f>MAX(B21:AF21)</f>
        <v>52.56</v>
      </c>
      <c r="AH21" s="126">
        <f>AVERAGE(B21:AF21)</f>
        <v>37.486451612903238</v>
      </c>
    </row>
    <row r="22" spans="1:38" x14ac:dyDescent="0.2">
      <c r="A22" s="58" t="s">
        <v>6</v>
      </c>
      <c r="B22" s="11">
        <f>[18]Janeiro!$J$5</f>
        <v>22.68</v>
      </c>
      <c r="C22" s="11">
        <f>[18]Janeiro!$J$6</f>
        <v>42.12</v>
      </c>
      <c r="D22" s="11">
        <f>[18]Janeiro!$J$7</f>
        <v>43.92</v>
      </c>
      <c r="E22" s="11">
        <f>[18]Janeiro!$J$8</f>
        <v>31.680000000000003</v>
      </c>
      <c r="F22" s="11">
        <f>[18]Janeiro!$J$9</f>
        <v>37.080000000000005</v>
      </c>
      <c r="G22" s="11">
        <f>[18]Janeiro!$J$10</f>
        <v>46.080000000000005</v>
      </c>
      <c r="H22" s="11">
        <f>[18]Janeiro!$J$11</f>
        <v>44.28</v>
      </c>
      <c r="I22" s="11">
        <f>[18]Janeiro!$J$12</f>
        <v>40.680000000000007</v>
      </c>
      <c r="J22" s="11">
        <f>[18]Janeiro!$J$13</f>
        <v>23.400000000000002</v>
      </c>
      <c r="K22" s="11">
        <f>[18]Janeiro!$J$14</f>
        <v>25.56</v>
      </c>
      <c r="L22" s="11">
        <f>[18]Janeiro!$J$15</f>
        <v>29.52</v>
      </c>
      <c r="M22" s="11">
        <f>[18]Janeiro!$J$16</f>
        <v>37.080000000000005</v>
      </c>
      <c r="N22" s="11">
        <f>[18]Janeiro!$J$17</f>
        <v>38.519999999999996</v>
      </c>
      <c r="O22" s="11">
        <f>[18]Janeiro!$J$18</f>
        <v>16.559999999999999</v>
      </c>
      <c r="P22" s="11">
        <f>[18]Janeiro!$J$19</f>
        <v>19.8</v>
      </c>
      <c r="Q22" s="11">
        <f>[18]Janeiro!$J$20</f>
        <v>41.4</v>
      </c>
      <c r="R22" s="11">
        <f>[18]Janeiro!$J$21</f>
        <v>46.800000000000004</v>
      </c>
      <c r="S22" s="11">
        <f>[18]Janeiro!$J$22</f>
        <v>19.440000000000001</v>
      </c>
      <c r="T22" s="11">
        <f>[18]Janeiro!$J$23</f>
        <v>32.04</v>
      </c>
      <c r="U22" s="11">
        <f>[18]Janeiro!$J$24</f>
        <v>25.2</v>
      </c>
      <c r="V22" s="11">
        <f>[18]Janeiro!$J$25</f>
        <v>48.6</v>
      </c>
      <c r="W22" s="11">
        <f>[18]Janeiro!$J$26</f>
        <v>43.92</v>
      </c>
      <c r="X22" s="11">
        <f>[18]Janeiro!$J$27</f>
        <v>38.159999999999997</v>
      </c>
      <c r="Y22" s="11">
        <f>[18]Janeiro!$J$28</f>
        <v>24.48</v>
      </c>
      <c r="Z22" s="11">
        <f>[18]Janeiro!$J$29</f>
        <v>21.240000000000002</v>
      </c>
      <c r="AA22" s="11">
        <f>[18]Janeiro!$J$30</f>
        <v>19.079999999999998</v>
      </c>
      <c r="AB22" s="11">
        <f>[18]Janeiro!$J$31</f>
        <v>25.56</v>
      </c>
      <c r="AC22" s="11">
        <f>[18]Janeiro!$J$32</f>
        <v>41.4</v>
      </c>
      <c r="AD22" s="11">
        <f>[18]Janeiro!$J$33</f>
        <v>50.76</v>
      </c>
      <c r="AE22" s="11">
        <f>[18]Janeiro!$J$34</f>
        <v>37.440000000000005</v>
      </c>
      <c r="AF22" s="11">
        <f>[18]Janeiro!$J$35</f>
        <v>29.880000000000003</v>
      </c>
      <c r="AG22" s="15">
        <f t="shared" si="13"/>
        <v>50.76</v>
      </c>
      <c r="AH22" s="126">
        <f t="shared" si="14"/>
        <v>33.689032258064522</v>
      </c>
    </row>
    <row r="23" spans="1:38" x14ac:dyDescent="0.2">
      <c r="A23" s="58" t="s">
        <v>7</v>
      </c>
      <c r="B23" s="11">
        <f>[19]Janeiro!$J$5</f>
        <v>36.72</v>
      </c>
      <c r="C23" s="11">
        <f>[19]Janeiro!$J$6</f>
        <v>35.64</v>
      </c>
      <c r="D23" s="11">
        <f>[19]Janeiro!$J$7</f>
        <v>45.36</v>
      </c>
      <c r="E23" s="11">
        <f>[19]Janeiro!$J$8</f>
        <v>24.48</v>
      </c>
      <c r="F23" s="11">
        <f>[19]Janeiro!$J$9</f>
        <v>26.28</v>
      </c>
      <c r="G23" s="11">
        <f>[19]Janeiro!$J$10</f>
        <v>39.24</v>
      </c>
      <c r="H23" s="11">
        <f>[19]Janeiro!$J$11</f>
        <v>39.96</v>
      </c>
      <c r="I23" s="11">
        <f>[19]Janeiro!$J$12</f>
        <v>36</v>
      </c>
      <c r="J23" s="11">
        <f>[19]Janeiro!$J$13</f>
        <v>48.96</v>
      </c>
      <c r="K23" s="11">
        <f>[19]Janeiro!$J$14</f>
        <v>34.92</v>
      </c>
      <c r="L23" s="11">
        <f>[19]Janeiro!$J$15</f>
        <v>33.840000000000003</v>
      </c>
      <c r="M23" s="11">
        <f>[19]Janeiro!$J$16</f>
        <v>41.76</v>
      </c>
      <c r="N23" s="11">
        <f>[19]Janeiro!$J$17</f>
        <v>32.04</v>
      </c>
      <c r="O23" s="11">
        <f>[19]Janeiro!$J$18</f>
        <v>25.56</v>
      </c>
      <c r="P23" s="11">
        <f>[19]Janeiro!$J$19</f>
        <v>32.04</v>
      </c>
      <c r="Q23" s="11">
        <f>[19]Janeiro!$J$20</f>
        <v>43.56</v>
      </c>
      <c r="R23" s="11">
        <f>[19]Janeiro!$J$21</f>
        <v>22.32</v>
      </c>
      <c r="S23" s="11">
        <f>[19]Janeiro!$J$22</f>
        <v>30.240000000000002</v>
      </c>
      <c r="T23" s="11">
        <f>[19]Janeiro!$J$23</f>
        <v>25.56</v>
      </c>
      <c r="U23" s="11">
        <f>[19]Janeiro!$J$24</f>
        <v>21.240000000000002</v>
      </c>
      <c r="V23" s="11">
        <f>[19]Janeiro!$J$25</f>
        <v>29.52</v>
      </c>
      <c r="W23" s="11">
        <f>[19]Janeiro!$J$26</f>
        <v>31.319999999999997</v>
      </c>
      <c r="X23" s="11">
        <f>[19]Janeiro!$J$27</f>
        <v>30.240000000000002</v>
      </c>
      <c r="Y23" s="11">
        <f>[19]Janeiro!$J$28</f>
        <v>29.16</v>
      </c>
      <c r="Z23" s="11">
        <f>[19]Janeiro!$J$29</f>
        <v>24.12</v>
      </c>
      <c r="AA23" s="11">
        <f>[19]Janeiro!$J$30</f>
        <v>21.6</v>
      </c>
      <c r="AB23" s="11">
        <f>[19]Janeiro!$J$31</f>
        <v>23.759999999999998</v>
      </c>
      <c r="AC23" s="11">
        <f>[19]Janeiro!$J$32</f>
        <v>51.12</v>
      </c>
      <c r="AD23" s="11">
        <f>[19]Janeiro!$J$33</f>
        <v>46.080000000000005</v>
      </c>
      <c r="AE23" s="11">
        <f>[19]Janeiro!$J$34</f>
        <v>56.16</v>
      </c>
      <c r="AF23" s="11">
        <f>[19]Janeiro!$J$35</f>
        <v>19.440000000000001</v>
      </c>
      <c r="AG23" s="15">
        <f t="shared" si="13"/>
        <v>56.16</v>
      </c>
      <c r="AH23" s="126">
        <f t="shared" si="14"/>
        <v>33.491612903225807</v>
      </c>
      <c r="AK23" t="s">
        <v>46</v>
      </c>
      <c r="AL23" t="s">
        <v>46</v>
      </c>
    </row>
    <row r="24" spans="1:38" x14ac:dyDescent="0.2">
      <c r="A24" s="58" t="s">
        <v>168</v>
      </c>
      <c r="B24" s="11" t="str">
        <f>[20]Janeiro!$J$5</f>
        <v>*</v>
      </c>
      <c r="C24" s="11" t="str">
        <f>[20]Janeiro!$J$6</f>
        <v>*</v>
      </c>
      <c r="D24" s="11" t="str">
        <f>[20]Janeiro!$J$7</f>
        <v>*</v>
      </c>
      <c r="E24" s="11" t="str">
        <f>[20]Janeiro!$J$8</f>
        <v>*</v>
      </c>
      <c r="F24" s="11" t="str">
        <f>[20]Janeiro!$J$9</f>
        <v>*</v>
      </c>
      <c r="G24" s="11" t="str">
        <f>[20]Janeiro!$J$10</f>
        <v>*</v>
      </c>
      <c r="H24" s="11" t="str">
        <f>[20]Janeiro!$J$11</f>
        <v>*</v>
      </c>
      <c r="I24" s="11" t="str">
        <f>[20]Janeiro!$J$12</f>
        <v>*</v>
      </c>
      <c r="J24" s="11" t="str">
        <f>[20]Janeiro!$J$13</f>
        <v>*</v>
      </c>
      <c r="K24" s="11" t="str">
        <f>[20]Janeiro!$J$14</f>
        <v>*</v>
      </c>
      <c r="L24" s="11" t="str">
        <f>[20]Janeiro!$J$15</f>
        <v>*</v>
      </c>
      <c r="M24" s="11" t="str">
        <f>[20]Janeiro!$J$16</f>
        <v>*</v>
      </c>
      <c r="N24" s="11" t="str">
        <f>[20]Janeiro!$J$17</f>
        <v>*</v>
      </c>
      <c r="O24" s="11" t="str">
        <f>[20]Janeiro!$J$18</f>
        <v>*</v>
      </c>
      <c r="P24" s="11" t="str">
        <f>[20]Janeiro!$J$19</f>
        <v>*</v>
      </c>
      <c r="Q24" s="11" t="str">
        <f>[20]Janeiro!$J$20</f>
        <v>*</v>
      </c>
      <c r="R24" s="11" t="str">
        <f>[20]Janeiro!$J$21</f>
        <v>*</v>
      </c>
      <c r="S24" s="11" t="str">
        <f>[20]Janeiro!$J$22</f>
        <v>*</v>
      </c>
      <c r="T24" s="11" t="str">
        <f>[20]Janeiro!$J$23</f>
        <v>*</v>
      </c>
      <c r="U24" s="11" t="str">
        <f>[20]Janeiro!$J$24</f>
        <v>*</v>
      </c>
      <c r="V24" s="11" t="str">
        <f>[20]Janeiro!$J$25</f>
        <v>*</v>
      </c>
      <c r="W24" s="11" t="str">
        <f>[20]Janeiro!$J$26</f>
        <v>*</v>
      </c>
      <c r="X24" s="11" t="str">
        <f>[20]Janeiro!$J$27</f>
        <v>*</v>
      </c>
      <c r="Y24" s="11" t="str">
        <f>[20]Janeiro!$J$28</f>
        <v>*</v>
      </c>
      <c r="Z24" s="11" t="str">
        <f>[20]Janeiro!$J$29</f>
        <v>*</v>
      </c>
      <c r="AA24" s="11" t="str">
        <f>[20]Janeiro!$J$30</f>
        <v>*</v>
      </c>
      <c r="AB24" s="11" t="str">
        <f>[20]Janeiro!$J$31</f>
        <v>*</v>
      </c>
      <c r="AC24" s="11" t="str">
        <f>[20]Janeiro!$J$32</f>
        <v>*</v>
      </c>
      <c r="AD24" s="11" t="str">
        <f>[20]Janeiro!$J$33</f>
        <v>*</v>
      </c>
      <c r="AE24" s="11" t="str">
        <f>[20]Janeiro!$J$34</f>
        <v>*</v>
      </c>
      <c r="AF24" s="11" t="str">
        <f>[20]Janeiro!$J$35</f>
        <v>*</v>
      </c>
      <c r="AG24" s="93" t="s">
        <v>225</v>
      </c>
      <c r="AH24" s="116" t="s">
        <v>225</v>
      </c>
      <c r="AL24" t="s">
        <v>46</v>
      </c>
    </row>
    <row r="25" spans="1:38" x14ac:dyDescent="0.2">
      <c r="A25" s="58" t="s">
        <v>169</v>
      </c>
      <c r="B25" s="11">
        <f>[21]Janeiro!$J$5</f>
        <v>47.88</v>
      </c>
      <c r="C25" s="11">
        <f>[21]Janeiro!$J$6</f>
        <v>48.6</v>
      </c>
      <c r="D25" s="11">
        <f>[21]Janeiro!$J$7</f>
        <v>31.680000000000003</v>
      </c>
      <c r="E25" s="11">
        <f>[21]Janeiro!$J$8</f>
        <v>28.8</v>
      </c>
      <c r="F25" s="11">
        <f>[21]Janeiro!$J$9</f>
        <v>38.159999999999997</v>
      </c>
      <c r="G25" s="11">
        <f>[21]Janeiro!$J$10</f>
        <v>37.800000000000004</v>
      </c>
      <c r="H25" s="11">
        <f>[21]Janeiro!$J$11</f>
        <v>38.159999999999997</v>
      </c>
      <c r="I25" s="11">
        <f>[21]Janeiro!$J$12</f>
        <v>32.76</v>
      </c>
      <c r="J25" s="11">
        <f>[21]Janeiro!$J$13</f>
        <v>36</v>
      </c>
      <c r="K25" s="11">
        <f>[21]Janeiro!$J$14</f>
        <v>37.800000000000004</v>
      </c>
      <c r="L25" s="11">
        <f>[21]Janeiro!$J$15</f>
        <v>41.76</v>
      </c>
      <c r="M25" s="11">
        <f>[21]Janeiro!$J$16</f>
        <v>48.96</v>
      </c>
      <c r="N25" s="11">
        <f>[21]Janeiro!$J$17</f>
        <v>38.159999999999997</v>
      </c>
      <c r="O25" s="11">
        <f>[21]Janeiro!$J$18</f>
        <v>52.56</v>
      </c>
      <c r="P25" s="11">
        <f>[21]Janeiro!$J$19</f>
        <v>37.800000000000004</v>
      </c>
      <c r="Q25" s="11">
        <f>[21]Janeiro!$J$20</f>
        <v>47.519999999999996</v>
      </c>
      <c r="R25" s="11">
        <f>[21]Janeiro!$J$21</f>
        <v>22.68</v>
      </c>
      <c r="S25" s="11">
        <f>[21]Janeiro!$J$22</f>
        <v>34.92</v>
      </c>
      <c r="T25" s="11">
        <f>[21]Janeiro!$J$23</f>
        <v>30.6</v>
      </c>
      <c r="U25" s="11">
        <f>[21]Janeiro!$J$24</f>
        <v>34.200000000000003</v>
      </c>
      <c r="V25" s="11">
        <f>[21]Janeiro!$J$25</f>
        <v>46.440000000000005</v>
      </c>
      <c r="W25" s="11">
        <f>[21]Janeiro!$J$26</f>
        <v>29.52</v>
      </c>
      <c r="X25" s="11">
        <f>[21]Janeiro!$J$27</f>
        <v>43.56</v>
      </c>
      <c r="Y25" s="11">
        <f>[21]Janeiro!$J$28</f>
        <v>32.4</v>
      </c>
      <c r="Z25" s="11">
        <f>[21]Janeiro!$J$29</f>
        <v>24.48</v>
      </c>
      <c r="AA25" s="11">
        <f>[21]Janeiro!$J$30</f>
        <v>24.12</v>
      </c>
      <c r="AB25" s="11">
        <f>[21]Janeiro!$J$31</f>
        <v>48.96</v>
      </c>
      <c r="AC25" s="11">
        <f>[21]Janeiro!$J$32</f>
        <v>48.24</v>
      </c>
      <c r="AD25" s="11">
        <f>[21]Janeiro!$J$33</f>
        <v>57.6</v>
      </c>
      <c r="AE25" s="11">
        <f>[21]Janeiro!$J$34</f>
        <v>37.080000000000005</v>
      </c>
      <c r="AF25" s="11">
        <f>[21]Janeiro!$J$35</f>
        <v>16.2</v>
      </c>
      <c r="AG25" s="15">
        <f t="shared" ref="AG25" si="15">MAX(B25:AF25)</f>
        <v>57.6</v>
      </c>
      <c r="AH25" s="126">
        <f t="shared" ref="AH25" si="16">AVERAGE(B25:AF25)</f>
        <v>37.916129032258063</v>
      </c>
      <c r="AI25" s="12" t="s">
        <v>46</v>
      </c>
      <c r="AK25" t="s">
        <v>46</v>
      </c>
    </row>
    <row r="26" spans="1:38" x14ac:dyDescent="0.2">
      <c r="A26" s="58" t="s">
        <v>170</v>
      </c>
      <c r="B26" s="11">
        <f>[22]Janeiro!$J$5</f>
        <v>41.04</v>
      </c>
      <c r="C26" s="11">
        <f>[22]Janeiro!$J$6</f>
        <v>33.119999999999997</v>
      </c>
      <c r="D26" s="11">
        <f>[22]Janeiro!$J$7</f>
        <v>41.04</v>
      </c>
      <c r="E26" s="11">
        <f>[22]Janeiro!$J$8</f>
        <v>24.840000000000003</v>
      </c>
      <c r="F26" s="11">
        <f>[22]Janeiro!$J$9</f>
        <v>23.759999999999998</v>
      </c>
      <c r="G26" s="11">
        <f>[22]Janeiro!$J$10</f>
        <v>38.519999999999996</v>
      </c>
      <c r="H26" s="11">
        <f>[22]Janeiro!$J$11</f>
        <v>27.36</v>
      </c>
      <c r="I26" s="11">
        <f>[22]Janeiro!$J$12</f>
        <v>42.84</v>
      </c>
      <c r="J26" s="11">
        <f>[22]Janeiro!$J$13</f>
        <v>37.800000000000004</v>
      </c>
      <c r="K26" s="11">
        <f>[22]Janeiro!$J$14</f>
        <v>31.680000000000003</v>
      </c>
      <c r="L26" s="11">
        <f>[22]Janeiro!$J$15</f>
        <v>29.16</v>
      </c>
      <c r="M26" s="11">
        <f>[22]Janeiro!$J$16</f>
        <v>38.880000000000003</v>
      </c>
      <c r="N26" s="11">
        <f>[22]Janeiro!$J$17</f>
        <v>34.200000000000003</v>
      </c>
      <c r="O26" s="11">
        <f>[22]Janeiro!$J$18</f>
        <v>27.36</v>
      </c>
      <c r="P26" s="11">
        <f>[22]Janeiro!$J$19</f>
        <v>35.64</v>
      </c>
      <c r="Q26" s="11">
        <f>[22]Janeiro!$J$20</f>
        <v>37.800000000000004</v>
      </c>
      <c r="R26" s="11">
        <f>[22]Janeiro!$J$21</f>
        <v>36.36</v>
      </c>
      <c r="S26" s="11">
        <f>[22]Janeiro!$J$22</f>
        <v>32.04</v>
      </c>
      <c r="T26" s="11">
        <f>[22]Janeiro!$J$23</f>
        <v>28.44</v>
      </c>
      <c r="U26" s="11">
        <f>[22]Janeiro!$J$24</f>
        <v>23.040000000000003</v>
      </c>
      <c r="V26" s="11">
        <f>[22]Janeiro!$J$25</f>
        <v>28.08</v>
      </c>
      <c r="W26" s="11">
        <f>[22]Janeiro!$J$26</f>
        <v>30.6</v>
      </c>
      <c r="X26" s="11">
        <f>[22]Janeiro!$J$27</f>
        <v>31.680000000000003</v>
      </c>
      <c r="Y26" s="11">
        <f>[22]Janeiro!$J$28</f>
        <v>25.56</v>
      </c>
      <c r="Z26" s="11">
        <f>[22]Janeiro!$J$29</f>
        <v>23.400000000000002</v>
      </c>
      <c r="AA26" s="11">
        <f>[22]Janeiro!$J$30</f>
        <v>23.759999999999998</v>
      </c>
      <c r="AB26" s="11">
        <f>[22]Janeiro!$J$31</f>
        <v>33.119999999999997</v>
      </c>
      <c r="AC26" s="11">
        <f>[22]Janeiro!$J$32</f>
        <v>41.76</v>
      </c>
      <c r="AD26" s="11">
        <f>[22]Janeiro!$J$33</f>
        <v>45.72</v>
      </c>
      <c r="AE26" s="11">
        <f>[22]Janeiro!$J$34</f>
        <v>51.84</v>
      </c>
      <c r="AF26" s="11">
        <f>[22]Janeiro!$J$35</f>
        <v>16.920000000000002</v>
      </c>
      <c r="AG26" s="15">
        <f t="shared" ref="AG26" si="17">MAX(B26:AF26)</f>
        <v>51.84</v>
      </c>
      <c r="AH26" s="126">
        <f t="shared" ref="AH26" si="18">AVERAGE(B26:AF26)</f>
        <v>32.818064516129027</v>
      </c>
      <c r="AK26" t="s">
        <v>46</v>
      </c>
    </row>
    <row r="27" spans="1:38" x14ac:dyDescent="0.2">
      <c r="A27" s="58" t="s">
        <v>8</v>
      </c>
      <c r="B27" s="11">
        <f>[23]Janeiro!$J$5</f>
        <v>38.880000000000003</v>
      </c>
      <c r="C27" s="11">
        <f>[23]Janeiro!$J$6</f>
        <v>35.28</v>
      </c>
      <c r="D27" s="11">
        <f>[23]Janeiro!$J$7</f>
        <v>30.96</v>
      </c>
      <c r="E27" s="11">
        <f>[23]Janeiro!$J$8</f>
        <v>30.96</v>
      </c>
      <c r="F27" s="11">
        <f>[23]Janeiro!$J$9</f>
        <v>21.96</v>
      </c>
      <c r="G27" s="11">
        <f>[23]Janeiro!$J$10</f>
        <v>32.04</v>
      </c>
      <c r="H27" s="11">
        <f>[23]Janeiro!$J$11</f>
        <v>48.96</v>
      </c>
      <c r="I27" s="11">
        <f>[23]Janeiro!$J$12</f>
        <v>26.64</v>
      </c>
      <c r="J27" s="11">
        <f>[23]Janeiro!$J$13</f>
        <v>30.240000000000002</v>
      </c>
      <c r="K27" s="11">
        <f>[23]Janeiro!$J$14</f>
        <v>34.200000000000003</v>
      </c>
      <c r="L27" s="11">
        <f>[23]Janeiro!$J$15</f>
        <v>41.4</v>
      </c>
      <c r="M27" s="11">
        <f>[23]Janeiro!$J$16</f>
        <v>21.6</v>
      </c>
      <c r="N27" s="11">
        <f>[23]Janeiro!$J$17</f>
        <v>27</v>
      </c>
      <c r="O27" s="11">
        <f>[23]Janeiro!$J$18</f>
        <v>37.440000000000005</v>
      </c>
      <c r="P27" s="11">
        <f>[23]Janeiro!$J$19</f>
        <v>33.119999999999997</v>
      </c>
      <c r="Q27" s="11">
        <f>[23]Janeiro!$J$20</f>
        <v>52.2</v>
      </c>
      <c r="R27" s="11">
        <f>[23]Janeiro!$J$21</f>
        <v>19.8</v>
      </c>
      <c r="S27" s="11">
        <f>[23]Janeiro!$J$22</f>
        <v>32.76</v>
      </c>
      <c r="T27" s="11">
        <f>[23]Janeiro!$J$23</f>
        <v>23.759999999999998</v>
      </c>
      <c r="U27" s="11">
        <f>[23]Janeiro!$J$24</f>
        <v>27.36</v>
      </c>
      <c r="V27" s="11">
        <f>[23]Janeiro!$J$25</f>
        <v>33.480000000000004</v>
      </c>
      <c r="W27" s="11">
        <f>[23]Janeiro!$J$26</f>
        <v>30.240000000000002</v>
      </c>
      <c r="X27" s="11">
        <f>[23]Janeiro!$J$27</f>
        <v>55.440000000000005</v>
      </c>
      <c r="Y27" s="11">
        <f>[23]Janeiro!$J$28</f>
        <v>32.04</v>
      </c>
      <c r="Z27" s="11">
        <f>[23]Janeiro!$J$29</f>
        <v>24.48</v>
      </c>
      <c r="AA27" s="11">
        <f>[23]Janeiro!$J$30</f>
        <v>21.240000000000002</v>
      </c>
      <c r="AB27" s="11">
        <f>[23]Janeiro!$J$31</f>
        <v>32.04</v>
      </c>
      <c r="AC27" s="11">
        <f>[23]Janeiro!$J$32</f>
        <v>43.56</v>
      </c>
      <c r="AD27" s="11">
        <f>[23]Janeiro!$J$33</f>
        <v>45.72</v>
      </c>
      <c r="AE27" s="11">
        <f>[23]Janeiro!$J$34</f>
        <v>41.76</v>
      </c>
      <c r="AF27" s="11">
        <f>[23]Janeiro!$J$35</f>
        <v>15.48</v>
      </c>
      <c r="AG27" s="15">
        <f t="shared" ref="AG27:AG30" si="19">MAX(B27:AF27)</f>
        <v>55.440000000000005</v>
      </c>
      <c r="AH27" s="126">
        <f>AVERAGE(B27:AF27)</f>
        <v>32.969032258064516</v>
      </c>
      <c r="AK27" t="s">
        <v>46</v>
      </c>
    </row>
    <row r="28" spans="1:38" x14ac:dyDescent="0.2">
      <c r="A28" s="58" t="s">
        <v>9</v>
      </c>
      <c r="B28" s="11">
        <f>[24]Janeiro!$J$5</f>
        <v>37.440000000000005</v>
      </c>
      <c r="C28" s="11">
        <f>[24]Janeiro!$J$6</f>
        <v>40.32</v>
      </c>
      <c r="D28" s="11">
        <f>[24]Janeiro!$J$7</f>
        <v>36</v>
      </c>
      <c r="E28" s="11">
        <f>[24]Janeiro!$J$8</f>
        <v>29.16</v>
      </c>
      <c r="F28" s="11">
        <f>[24]Janeiro!$J$9</f>
        <v>53.28</v>
      </c>
      <c r="G28" s="11">
        <f>[24]Janeiro!$J$10</f>
        <v>38.159999999999997</v>
      </c>
      <c r="H28" s="11">
        <f>[24]Janeiro!$J$11</f>
        <v>40.32</v>
      </c>
      <c r="I28" s="11">
        <f>[24]Janeiro!$J$12</f>
        <v>41.4</v>
      </c>
      <c r="J28" s="11">
        <f>[24]Janeiro!$J$13</f>
        <v>42.12</v>
      </c>
      <c r="K28" s="11">
        <f>[24]Janeiro!$J$14</f>
        <v>31.319999999999997</v>
      </c>
      <c r="L28" s="11">
        <f>[24]Janeiro!$J$15</f>
        <v>34.200000000000003</v>
      </c>
      <c r="M28" s="11">
        <f>[24]Janeiro!$J$16</f>
        <v>49.32</v>
      </c>
      <c r="N28" s="11">
        <f>[24]Janeiro!$J$17</f>
        <v>41.04</v>
      </c>
      <c r="O28" s="11">
        <f>[24]Janeiro!$J$18</f>
        <v>47.16</v>
      </c>
      <c r="P28" s="11">
        <f>[24]Janeiro!$J$19</f>
        <v>32.4</v>
      </c>
      <c r="Q28" s="11">
        <f>[24]Janeiro!$J$20</f>
        <v>40.32</v>
      </c>
      <c r="R28" s="11">
        <f>[24]Janeiro!$J$21</f>
        <v>30.6</v>
      </c>
      <c r="S28" s="11">
        <f>[24]Janeiro!$J$22</f>
        <v>34.56</v>
      </c>
      <c r="T28" s="11">
        <f>[24]Janeiro!$J$23</f>
        <v>25.56</v>
      </c>
      <c r="U28" s="11">
        <f>[24]Janeiro!$J$24</f>
        <v>25.2</v>
      </c>
      <c r="V28" s="11">
        <f>[24]Janeiro!$J$25</f>
        <v>29.52</v>
      </c>
      <c r="W28" s="11">
        <f>[24]Janeiro!$J$26</f>
        <v>28.44</v>
      </c>
      <c r="X28" s="11">
        <f>[24]Janeiro!$J$27</f>
        <v>33.119999999999997</v>
      </c>
      <c r="Y28" s="11">
        <f>[24]Janeiro!$J$28</f>
        <v>25.92</v>
      </c>
      <c r="Z28" s="11">
        <f>[24]Janeiro!$J$29</f>
        <v>24.48</v>
      </c>
      <c r="AA28" s="11">
        <f>[24]Janeiro!$J$30</f>
        <v>21.6</v>
      </c>
      <c r="AB28" s="11">
        <f>[24]Janeiro!$J$31</f>
        <v>29.880000000000003</v>
      </c>
      <c r="AC28" s="11">
        <f>[24]Janeiro!$J$32</f>
        <v>41.04</v>
      </c>
      <c r="AD28" s="11">
        <f>[24]Janeiro!$J$33</f>
        <v>45.36</v>
      </c>
      <c r="AE28" s="11">
        <f>[24]Janeiro!$J$34</f>
        <v>53.28</v>
      </c>
      <c r="AF28" s="11">
        <f>[24]Janeiro!$J$35</f>
        <v>28.08</v>
      </c>
      <c r="AG28" s="15">
        <f t="shared" si="19"/>
        <v>53.28</v>
      </c>
      <c r="AH28" s="126">
        <f t="shared" ref="AH28:AH30" si="20">AVERAGE(B28:AF28)</f>
        <v>35.825806451612891</v>
      </c>
      <c r="AK28" t="s">
        <v>46</v>
      </c>
    </row>
    <row r="29" spans="1:38" x14ac:dyDescent="0.2">
      <c r="A29" s="58" t="s">
        <v>41</v>
      </c>
      <c r="B29" s="11">
        <f>[25]Janeiro!$J$5</f>
        <v>24.840000000000003</v>
      </c>
      <c r="C29" s="11">
        <f>[25]Janeiro!$J$6</f>
        <v>33.840000000000003</v>
      </c>
      <c r="D29" s="11">
        <f>[25]Janeiro!$J$7</f>
        <v>30.240000000000002</v>
      </c>
      <c r="E29" s="11">
        <f>[25]Janeiro!$J$8</f>
        <v>38.880000000000003</v>
      </c>
      <c r="F29" s="11">
        <f>[25]Janeiro!$J$9</f>
        <v>18.36</v>
      </c>
      <c r="G29" s="11">
        <f>[25]Janeiro!$J$10</f>
        <v>37.080000000000005</v>
      </c>
      <c r="H29" s="11">
        <f>[25]Janeiro!$J$11</f>
        <v>37.440000000000005</v>
      </c>
      <c r="I29" s="11">
        <f>[25]Janeiro!$J$12</f>
        <v>28.8</v>
      </c>
      <c r="J29" s="11">
        <f>[25]Janeiro!$J$13</f>
        <v>36</v>
      </c>
      <c r="K29" s="11">
        <f>[25]Janeiro!$J$14</f>
        <v>32.04</v>
      </c>
      <c r="L29" s="11">
        <f>[25]Janeiro!$J$15</f>
        <v>38.519999999999996</v>
      </c>
      <c r="M29" s="11">
        <f>[25]Janeiro!$J$16</f>
        <v>29.52</v>
      </c>
      <c r="N29" s="11">
        <f>[25]Janeiro!$J$17</f>
        <v>36</v>
      </c>
      <c r="O29" s="11">
        <f>[25]Janeiro!$J$18</f>
        <v>27.720000000000002</v>
      </c>
      <c r="P29" s="11">
        <f>[25]Janeiro!$J$19</f>
        <v>32.76</v>
      </c>
      <c r="Q29" s="11">
        <f>[25]Janeiro!$J$20</f>
        <v>26.64</v>
      </c>
      <c r="R29" s="11">
        <f>[25]Janeiro!$J$21</f>
        <v>38.519999999999996</v>
      </c>
      <c r="S29" s="11">
        <f>[25]Janeiro!$J$22</f>
        <v>28.08</v>
      </c>
      <c r="T29" s="11">
        <f>[25]Janeiro!$J$23</f>
        <v>22.32</v>
      </c>
      <c r="U29" s="11">
        <f>[25]Janeiro!$J$24</f>
        <v>21.96</v>
      </c>
      <c r="V29" s="11">
        <f>[25]Janeiro!$J$25</f>
        <v>32.4</v>
      </c>
      <c r="W29" s="11">
        <f>[25]Janeiro!$J$26</f>
        <v>46.800000000000004</v>
      </c>
      <c r="X29" s="11">
        <f>[25]Janeiro!$J$27</f>
        <v>32.4</v>
      </c>
      <c r="Y29" s="11">
        <f>[25]Janeiro!$J$28</f>
        <v>37.080000000000005</v>
      </c>
      <c r="Z29" s="11">
        <f>[25]Janeiro!$J$29</f>
        <v>20.52</v>
      </c>
      <c r="AA29" s="11">
        <f>[25]Janeiro!$J$30</f>
        <v>18.36</v>
      </c>
      <c r="AB29" s="11">
        <f>[25]Janeiro!$J$31</f>
        <v>22.68</v>
      </c>
      <c r="AC29" s="11">
        <f>[25]Janeiro!$J$32</f>
        <v>32.4</v>
      </c>
      <c r="AD29" s="11">
        <f>[25]Janeiro!$J$33</f>
        <v>36.72</v>
      </c>
      <c r="AE29" s="11">
        <f>[25]Janeiro!$J$34</f>
        <v>61.2</v>
      </c>
      <c r="AF29" s="11">
        <f>[25]Janeiro!$J$35</f>
        <v>14.76</v>
      </c>
      <c r="AG29" s="15">
        <f t="shared" si="19"/>
        <v>61.2</v>
      </c>
      <c r="AH29" s="126">
        <f t="shared" si="20"/>
        <v>31.447741935483876</v>
      </c>
      <c r="AK29" t="s">
        <v>46</v>
      </c>
    </row>
    <row r="30" spans="1:38" x14ac:dyDescent="0.2">
      <c r="A30" s="58" t="s">
        <v>10</v>
      </c>
      <c r="B30" s="11">
        <f>[26]Janeiro!$J$5</f>
        <v>30.6</v>
      </c>
      <c r="C30" s="11">
        <f>[26]Janeiro!$J$6</f>
        <v>35.28</v>
      </c>
      <c r="D30" s="11">
        <f>[26]Janeiro!$J$7</f>
        <v>27.36</v>
      </c>
      <c r="E30" s="11">
        <f>[26]Janeiro!$J$8</f>
        <v>25.92</v>
      </c>
      <c r="F30" s="11">
        <f>[26]Janeiro!$J$9</f>
        <v>19.440000000000001</v>
      </c>
      <c r="G30" s="11">
        <f>[26]Janeiro!$J$10</f>
        <v>37.440000000000005</v>
      </c>
      <c r="H30" s="11">
        <f>[26]Janeiro!$J$11</f>
        <v>32.04</v>
      </c>
      <c r="I30" s="11">
        <f>[26]Janeiro!$J$12</f>
        <v>25.56</v>
      </c>
      <c r="J30" s="11">
        <f>[26]Janeiro!$J$13</f>
        <v>33.119999999999997</v>
      </c>
      <c r="K30" s="11">
        <f>[26]Janeiro!$J$14</f>
        <v>30.96</v>
      </c>
      <c r="L30" s="11">
        <f>[26]Janeiro!$J$15</f>
        <v>45.72</v>
      </c>
      <c r="M30" s="11">
        <f>[26]Janeiro!$J$16</f>
        <v>29.880000000000003</v>
      </c>
      <c r="N30" s="11">
        <f>[26]Janeiro!$J$17</f>
        <v>24.840000000000003</v>
      </c>
      <c r="O30" s="11">
        <f>[26]Janeiro!$J$18</f>
        <v>34.92</v>
      </c>
      <c r="P30" s="11">
        <f>[26]Janeiro!$J$19</f>
        <v>36.72</v>
      </c>
      <c r="Q30" s="11">
        <f>[26]Janeiro!$J$20</f>
        <v>42.12</v>
      </c>
      <c r="R30" s="11">
        <f>[26]Janeiro!$J$21</f>
        <v>22.68</v>
      </c>
      <c r="S30" s="11">
        <f>[26]Janeiro!$J$22</f>
        <v>31.319999999999997</v>
      </c>
      <c r="T30" s="11">
        <f>[26]Janeiro!$J$23</f>
        <v>27</v>
      </c>
      <c r="U30" s="11">
        <f>[26]Janeiro!$J$24</f>
        <v>24.12</v>
      </c>
      <c r="V30" s="11">
        <f>[26]Janeiro!$J$25</f>
        <v>33.480000000000004</v>
      </c>
      <c r="W30" s="11">
        <f>[26]Janeiro!$J$26</f>
        <v>28.08</v>
      </c>
      <c r="X30" s="11">
        <f>[26]Janeiro!$J$27</f>
        <v>37.440000000000005</v>
      </c>
      <c r="Y30" s="11">
        <f>[26]Janeiro!$J$28</f>
        <v>29.16</v>
      </c>
      <c r="Z30" s="11">
        <f>[26]Janeiro!$J$29</f>
        <v>20.16</v>
      </c>
      <c r="AA30" s="11">
        <f>[26]Janeiro!$J$30</f>
        <v>23.040000000000003</v>
      </c>
      <c r="AB30" s="11">
        <f>[26]Janeiro!$J$31</f>
        <v>20.52</v>
      </c>
      <c r="AC30" s="11">
        <f>[26]Janeiro!$J$32</f>
        <v>33.119999999999997</v>
      </c>
      <c r="AD30" s="11">
        <f>[26]Janeiro!$J$33</f>
        <v>41.4</v>
      </c>
      <c r="AE30" s="11">
        <f>[26]Janeiro!$J$34</f>
        <v>32.04</v>
      </c>
      <c r="AF30" s="11">
        <f>[26]Janeiro!$J$35</f>
        <v>17.64</v>
      </c>
      <c r="AG30" s="15">
        <f t="shared" si="19"/>
        <v>45.72</v>
      </c>
      <c r="AH30" s="126">
        <f t="shared" si="20"/>
        <v>30.10064516129032</v>
      </c>
      <c r="AK30" t="s">
        <v>46</v>
      </c>
    </row>
    <row r="31" spans="1:38" x14ac:dyDescent="0.2">
      <c r="A31" s="58" t="s">
        <v>171</v>
      </c>
      <c r="B31" s="11">
        <f>[27]Janeiro!$J$5</f>
        <v>55.800000000000004</v>
      </c>
      <c r="C31" s="11">
        <f>[27]Janeiro!$J$6</f>
        <v>45</v>
      </c>
      <c r="D31" s="11">
        <f>[27]Janeiro!$J$7</f>
        <v>41.04</v>
      </c>
      <c r="E31" s="11">
        <f>[27]Janeiro!$J$8</f>
        <v>42.480000000000004</v>
      </c>
      <c r="F31" s="11">
        <f>[27]Janeiro!$J$9</f>
        <v>26.64</v>
      </c>
      <c r="G31" s="11">
        <f>[27]Janeiro!$J$10</f>
        <v>42.480000000000004</v>
      </c>
      <c r="H31" s="11">
        <f>[27]Janeiro!$J$11</f>
        <v>24.48</v>
      </c>
      <c r="I31" s="11">
        <f>[27]Janeiro!$J$12</f>
        <v>44.28</v>
      </c>
      <c r="J31" s="11">
        <f>[27]Janeiro!$J$13</f>
        <v>36.36</v>
      </c>
      <c r="K31" s="11">
        <f>[27]Janeiro!$J$14</f>
        <v>38.159999999999997</v>
      </c>
      <c r="L31" s="11">
        <f>[27]Janeiro!$J$15</f>
        <v>52.56</v>
      </c>
      <c r="M31" s="11">
        <f>[27]Janeiro!$J$16</f>
        <v>33.480000000000004</v>
      </c>
      <c r="N31" s="11">
        <f>[27]Janeiro!$J$17</f>
        <v>34.92</v>
      </c>
      <c r="O31" s="11">
        <f>[27]Janeiro!$J$18</f>
        <v>48.6</v>
      </c>
      <c r="P31" s="11">
        <f>[27]Janeiro!$J$19</f>
        <v>37.440000000000005</v>
      </c>
      <c r="Q31" s="11">
        <f>[27]Janeiro!$J$20</f>
        <v>66.239999999999995</v>
      </c>
      <c r="R31" s="11">
        <f>[27]Janeiro!$J$21</f>
        <v>23.759999999999998</v>
      </c>
      <c r="S31" s="11">
        <f>[27]Janeiro!$J$22</f>
        <v>32.76</v>
      </c>
      <c r="T31" s="11">
        <f>[27]Janeiro!$J$23</f>
        <v>27.720000000000002</v>
      </c>
      <c r="U31" s="11">
        <f>[27]Janeiro!$J$24</f>
        <v>41.04</v>
      </c>
      <c r="V31" s="11">
        <f>[27]Janeiro!$J$25</f>
        <v>34.200000000000003</v>
      </c>
      <c r="W31" s="11">
        <f>[27]Janeiro!$J$26</f>
        <v>48.96</v>
      </c>
      <c r="X31" s="11">
        <f>[27]Janeiro!$J$27</f>
        <v>36.72</v>
      </c>
      <c r="Y31" s="11">
        <f>[27]Janeiro!$J$28</f>
        <v>34.200000000000003</v>
      </c>
      <c r="Z31" s="11">
        <f>[27]Janeiro!$J$29</f>
        <v>20.16</v>
      </c>
      <c r="AA31" s="11">
        <f>[27]Janeiro!$J$30</f>
        <v>22.68</v>
      </c>
      <c r="AB31" s="11">
        <f>[27]Janeiro!$J$31</f>
        <v>34.92</v>
      </c>
      <c r="AC31" s="11">
        <f>[27]Janeiro!$J$32</f>
        <v>35.64</v>
      </c>
      <c r="AD31" s="11">
        <f>[27]Janeiro!$J$33</f>
        <v>40.32</v>
      </c>
      <c r="AE31" s="11">
        <f>[27]Janeiro!$J$34</f>
        <v>54.72</v>
      </c>
      <c r="AF31" s="11">
        <f>[27]Janeiro!$J$35</f>
        <v>23.400000000000002</v>
      </c>
      <c r="AG31" s="15">
        <f t="shared" ref="AG31" si="21">MAX(B31:AF31)</f>
        <v>66.239999999999995</v>
      </c>
      <c r="AH31" s="126">
        <f t="shared" ref="AH31" si="22">AVERAGE(B31:AF31)</f>
        <v>38.101935483870975</v>
      </c>
      <c r="AI31" s="12" t="s">
        <v>46</v>
      </c>
      <c r="AK31" t="s">
        <v>46</v>
      </c>
    </row>
    <row r="32" spans="1:38" x14ac:dyDescent="0.2">
      <c r="A32" s="58" t="s">
        <v>11</v>
      </c>
      <c r="B32" s="11" t="str">
        <f>[28]Janeiro!$J$5</f>
        <v>*</v>
      </c>
      <c r="C32" s="11" t="str">
        <f>[28]Janeiro!$J$6</f>
        <v>*</v>
      </c>
      <c r="D32" s="11" t="str">
        <f>[28]Janeiro!$J$7</f>
        <v>*</v>
      </c>
      <c r="E32" s="11" t="str">
        <f>[28]Janeiro!$J$8</f>
        <v>*</v>
      </c>
      <c r="F32" s="11" t="str">
        <f>[28]Janeiro!$J$9</f>
        <v>*</v>
      </c>
      <c r="G32" s="11" t="str">
        <f>[28]Janeiro!$J$10</f>
        <v>*</v>
      </c>
      <c r="H32" s="11" t="str">
        <f>[28]Janeiro!$J$11</f>
        <v>*</v>
      </c>
      <c r="I32" s="11" t="str">
        <f>[28]Janeiro!$J$12</f>
        <v>*</v>
      </c>
      <c r="J32" s="11" t="str">
        <f>[28]Janeiro!$J$13</f>
        <v>*</v>
      </c>
      <c r="K32" s="11" t="str">
        <f>[28]Janeiro!$J$14</f>
        <v>*</v>
      </c>
      <c r="L32" s="11" t="str">
        <f>[28]Janeiro!$J$15</f>
        <v>*</v>
      </c>
      <c r="M32" s="11" t="str">
        <f>[28]Janeiro!$J$16</f>
        <v>*</v>
      </c>
      <c r="N32" s="11" t="str">
        <f>[28]Janeiro!$J$17</f>
        <v>*</v>
      </c>
      <c r="O32" s="11" t="str">
        <f>[28]Janeiro!$J$18</f>
        <v>*</v>
      </c>
      <c r="P32" s="11" t="str">
        <f>[28]Janeiro!$J$19</f>
        <v>*</v>
      </c>
      <c r="Q32" s="11" t="str">
        <f>[28]Janeiro!$J$20</f>
        <v>*</v>
      </c>
      <c r="R32" s="11" t="str">
        <f>[28]Janeiro!$J$21</f>
        <v>*</v>
      </c>
      <c r="S32" s="11" t="str">
        <f>[28]Janeiro!$J$22</f>
        <v>*</v>
      </c>
      <c r="T32" s="11" t="str">
        <f>[28]Janeiro!$J$23</f>
        <v>*</v>
      </c>
      <c r="U32" s="11" t="str">
        <f>[28]Janeiro!$J$24</f>
        <v>*</v>
      </c>
      <c r="V32" s="11" t="str">
        <f>[28]Janeiro!$J$25</f>
        <v>*</v>
      </c>
      <c r="W32" s="11" t="str">
        <f>[28]Janeiro!$J$26</f>
        <v>*</v>
      </c>
      <c r="X32" s="11" t="str">
        <f>[28]Janeiro!$J$27</f>
        <v>*</v>
      </c>
      <c r="Y32" s="11" t="str">
        <f>[28]Janeiro!$J$28</f>
        <v>*</v>
      </c>
      <c r="Z32" s="11" t="str">
        <f>[28]Janeiro!$J$29</f>
        <v>*</v>
      </c>
      <c r="AA32" s="11" t="str">
        <f>[28]Janeiro!$J$30</f>
        <v>*</v>
      </c>
      <c r="AB32" s="11" t="str">
        <f>[28]Janeiro!$J$31</f>
        <v>*</v>
      </c>
      <c r="AC32" s="11" t="str">
        <f>[28]Janeiro!$J$32</f>
        <v>*</v>
      </c>
      <c r="AD32" s="11" t="str">
        <f>[28]Janeiro!$J$33</f>
        <v>*</v>
      </c>
      <c r="AE32" s="11" t="str">
        <f>[28]Janeiro!$J$34</f>
        <v>*</v>
      </c>
      <c r="AF32" s="11" t="str">
        <f>[28]Janeiro!$J$35</f>
        <v>*</v>
      </c>
      <c r="AG32" s="15" t="s">
        <v>225</v>
      </c>
      <c r="AH32" s="126" t="s">
        <v>225</v>
      </c>
      <c r="AK32" t="s">
        <v>46</v>
      </c>
    </row>
    <row r="33" spans="1:38" s="5" customFormat="1" x14ac:dyDescent="0.2">
      <c r="A33" s="58" t="s">
        <v>12</v>
      </c>
      <c r="B33" s="11">
        <f>[29]Janeiro!$J$5</f>
        <v>37.440000000000005</v>
      </c>
      <c r="C33" s="11">
        <f>[29]Janeiro!$J$6</f>
        <v>21.96</v>
      </c>
      <c r="D33" s="11">
        <f>[29]Janeiro!$J$7</f>
        <v>15.48</v>
      </c>
      <c r="E33" s="11">
        <f>[29]Janeiro!$J$8</f>
        <v>8.64</v>
      </c>
      <c r="F33" s="11">
        <f>[29]Janeiro!$J$9</f>
        <v>0</v>
      </c>
      <c r="G33" s="11">
        <f>[29]Janeiro!$J$10</f>
        <v>26.64</v>
      </c>
      <c r="H33" s="11">
        <f>[29]Janeiro!$J$11</f>
        <v>37.080000000000005</v>
      </c>
      <c r="I33" s="11">
        <f>[29]Janeiro!$J$12</f>
        <v>24.48</v>
      </c>
      <c r="J33" s="11">
        <f>[29]Janeiro!$J$13</f>
        <v>30.240000000000002</v>
      </c>
      <c r="K33" s="11">
        <f>[29]Janeiro!$J$14</f>
        <v>26.64</v>
      </c>
      <c r="L33" s="11">
        <f>[29]Janeiro!$J$15</f>
        <v>18.720000000000002</v>
      </c>
      <c r="M33" s="11">
        <f>[29]Janeiro!$J$16</f>
        <v>34.56</v>
      </c>
      <c r="N33" s="11">
        <f>[29]Janeiro!$J$17</f>
        <v>0</v>
      </c>
      <c r="O33" s="11">
        <f>[29]Janeiro!$J$18</f>
        <v>18.36</v>
      </c>
      <c r="P33" s="11">
        <f>[29]Janeiro!$J$19</f>
        <v>17.28</v>
      </c>
      <c r="Q33" s="11">
        <f>[29]Janeiro!$J$20</f>
        <v>36.72</v>
      </c>
      <c r="R33" s="11">
        <f>[29]Janeiro!$J$21</f>
        <v>19.440000000000001</v>
      </c>
      <c r="S33" s="11">
        <f>[29]Janeiro!$J$22</f>
        <v>26.28</v>
      </c>
      <c r="T33" s="11">
        <f>[29]Janeiro!$J$23</f>
        <v>28.08</v>
      </c>
      <c r="U33" s="11">
        <f>[29]Janeiro!$J$24</f>
        <v>10.08</v>
      </c>
      <c r="V33" s="11">
        <f>[29]Janeiro!$J$25</f>
        <v>0</v>
      </c>
      <c r="W33" s="11" t="str">
        <f>[29]Janeiro!$J$26</f>
        <v>*</v>
      </c>
      <c r="X33" s="11" t="str">
        <f>[29]Janeiro!$J$27</f>
        <v>*</v>
      </c>
      <c r="Y33" s="11" t="str">
        <f>[29]Janeiro!$J$28</f>
        <v>*</v>
      </c>
      <c r="Z33" s="11" t="str">
        <f>[29]Janeiro!$J$29</f>
        <v>*</v>
      </c>
      <c r="AA33" s="11">
        <f>[29]Janeiro!$J$30</f>
        <v>0</v>
      </c>
      <c r="AB33" s="11">
        <f>[29]Janeiro!$J$31</f>
        <v>18.720000000000002</v>
      </c>
      <c r="AC33" s="11">
        <f>[29]Janeiro!$J$32</f>
        <v>35.28</v>
      </c>
      <c r="AD33" s="11">
        <f>[29]Janeiro!$J$33</f>
        <v>21.96</v>
      </c>
      <c r="AE33" s="11">
        <f>[29]Janeiro!$J$34</f>
        <v>36</v>
      </c>
      <c r="AF33" s="11">
        <f>[29]Janeiro!$J$35</f>
        <v>11.879999999999999</v>
      </c>
      <c r="AG33" s="15">
        <f t="shared" ref="AG33:AG34" si="23">MAX(B33:AF33)</f>
        <v>37.440000000000005</v>
      </c>
      <c r="AH33" s="126">
        <f t="shared" ref="AH33:AH34" si="24">AVERAGE(B33:AF33)</f>
        <v>20.813333333333336</v>
      </c>
      <c r="AK33" s="5" t="s">
        <v>46</v>
      </c>
      <c r="AL33" s="5" t="s">
        <v>46</v>
      </c>
    </row>
    <row r="34" spans="1:38" x14ac:dyDescent="0.2">
      <c r="A34" s="58" t="s">
        <v>13</v>
      </c>
      <c r="B34" s="11">
        <f>[30]Janeiro!$J$5</f>
        <v>12.6</v>
      </c>
      <c r="C34" s="11">
        <f>[30]Janeiro!$J$6</f>
        <v>28.08</v>
      </c>
      <c r="D34" s="11">
        <f>[30]Janeiro!$J$7</f>
        <v>24.48</v>
      </c>
      <c r="E34" s="11">
        <f>[30]Janeiro!$J$8</f>
        <v>23.759999999999998</v>
      </c>
      <c r="F34" s="11">
        <f>[30]Janeiro!$J$9</f>
        <v>24.840000000000003</v>
      </c>
      <c r="G34" s="11">
        <f>[30]Janeiro!$J$10</f>
        <v>30.96</v>
      </c>
      <c r="H34" s="11">
        <f>[30]Janeiro!$J$11</f>
        <v>40.680000000000007</v>
      </c>
      <c r="I34" s="11">
        <f>[30]Janeiro!$J$12</f>
        <v>15.840000000000002</v>
      </c>
      <c r="J34" s="11">
        <f>[30]Janeiro!$J$13</f>
        <v>24.12</v>
      </c>
      <c r="K34" s="11">
        <f>[30]Janeiro!$J$14</f>
        <v>29.880000000000003</v>
      </c>
      <c r="L34" s="11">
        <f>[30]Janeiro!$J$15</f>
        <v>17.28</v>
      </c>
      <c r="M34" s="11">
        <f>[30]Janeiro!$J$16</f>
        <v>19.8</v>
      </c>
      <c r="N34" s="11">
        <f>[30]Janeiro!$J$17</f>
        <v>17.28</v>
      </c>
      <c r="O34" s="11">
        <f>[30]Janeiro!$J$18</f>
        <v>25.2</v>
      </c>
      <c r="P34" s="11">
        <f>[30]Janeiro!$J$19</f>
        <v>27</v>
      </c>
      <c r="Q34" s="11">
        <f>[30]Janeiro!$J$20</f>
        <v>14.76</v>
      </c>
      <c r="R34" s="11">
        <f>[30]Janeiro!$J$21</f>
        <v>15.48</v>
      </c>
      <c r="S34" s="11">
        <f>[30]Janeiro!$J$22</f>
        <v>39.6</v>
      </c>
      <c r="T34" s="11">
        <f>[30]Janeiro!$J$23</f>
        <v>14.4</v>
      </c>
      <c r="U34" s="11">
        <f>[30]Janeiro!$J$24</f>
        <v>15.120000000000001</v>
      </c>
      <c r="V34" s="11">
        <f>[30]Janeiro!$J$25</f>
        <v>24.48</v>
      </c>
      <c r="W34" s="11">
        <f>[30]Janeiro!$J$26</f>
        <v>43.92</v>
      </c>
      <c r="X34" s="11">
        <f>[30]Janeiro!$J$27</f>
        <v>27.720000000000002</v>
      </c>
      <c r="Y34" s="11">
        <f>[30]Janeiro!$J$28</f>
        <v>22.32</v>
      </c>
      <c r="Z34" s="11">
        <f>[30]Janeiro!$J$29</f>
        <v>14.04</v>
      </c>
      <c r="AA34" s="11">
        <f>[30]Janeiro!$J$30</f>
        <v>18</v>
      </c>
      <c r="AB34" s="11">
        <f>[30]Janeiro!$J$31</f>
        <v>19.8</v>
      </c>
      <c r="AC34" s="11">
        <f>[30]Janeiro!$J$32</f>
        <v>23.040000000000003</v>
      </c>
      <c r="AD34" s="11">
        <f>[30]Janeiro!$J$33</f>
        <v>26.64</v>
      </c>
      <c r="AE34" s="11">
        <f>[30]Janeiro!$J$34</f>
        <v>28.08</v>
      </c>
      <c r="AF34" s="11">
        <f>[30]Janeiro!$J$35</f>
        <v>9.3600000000000012</v>
      </c>
      <c r="AG34" s="15">
        <f t="shared" si="23"/>
        <v>43.92</v>
      </c>
      <c r="AH34" s="126">
        <f t="shared" si="24"/>
        <v>23.179354838709678</v>
      </c>
      <c r="AK34" t="s">
        <v>46</v>
      </c>
    </row>
    <row r="35" spans="1:38" x14ac:dyDescent="0.2">
      <c r="A35" s="58" t="s">
        <v>172</v>
      </c>
      <c r="B35" s="11">
        <f>[31]Janeiro!$J$5</f>
        <v>42.12</v>
      </c>
      <c r="C35" s="11">
        <f>[31]Janeiro!$J$6</f>
        <v>38.159999999999997</v>
      </c>
      <c r="D35" s="11">
        <f>[31]Janeiro!$J$7</f>
        <v>29.52</v>
      </c>
      <c r="E35" s="11">
        <f>[31]Janeiro!$J$8</f>
        <v>28.08</v>
      </c>
      <c r="F35" s="11">
        <f>[31]Janeiro!$J$9</f>
        <v>40.32</v>
      </c>
      <c r="G35" s="11">
        <f>[31]Janeiro!$J$10</f>
        <v>34.92</v>
      </c>
      <c r="H35" s="11">
        <f>[31]Janeiro!$J$11</f>
        <v>50.76</v>
      </c>
      <c r="I35" s="11">
        <f>[31]Janeiro!$J$12</f>
        <v>36.36</v>
      </c>
      <c r="J35" s="11">
        <f>[31]Janeiro!$J$13</f>
        <v>33.119999999999997</v>
      </c>
      <c r="K35" s="11">
        <f>[31]Janeiro!$J$14</f>
        <v>30.6</v>
      </c>
      <c r="L35" s="11">
        <f>[31]Janeiro!$J$15</f>
        <v>27</v>
      </c>
      <c r="M35" s="11">
        <f>[31]Janeiro!$J$16</f>
        <v>28.44</v>
      </c>
      <c r="N35" s="11">
        <f>[31]Janeiro!$J$17</f>
        <v>42.12</v>
      </c>
      <c r="O35" s="11">
        <f>[31]Janeiro!$J$18</f>
        <v>32.04</v>
      </c>
      <c r="P35" s="11">
        <f>[31]Janeiro!$J$19</f>
        <v>30.6</v>
      </c>
      <c r="Q35" s="11">
        <f>[31]Janeiro!$J$20</f>
        <v>24.48</v>
      </c>
      <c r="R35" s="11">
        <f>[31]Janeiro!$J$21</f>
        <v>30.240000000000002</v>
      </c>
      <c r="S35" s="11">
        <f>[31]Janeiro!$J$22</f>
        <v>36.72</v>
      </c>
      <c r="T35" s="11">
        <f>[31]Janeiro!$J$23</f>
        <v>27.36</v>
      </c>
      <c r="U35" s="11">
        <f>[31]Janeiro!$J$24</f>
        <v>23.759999999999998</v>
      </c>
      <c r="V35" s="11">
        <f>[31]Janeiro!$J$25</f>
        <v>26.64</v>
      </c>
      <c r="W35" s="11">
        <f>[31]Janeiro!$J$26</f>
        <v>28.44</v>
      </c>
      <c r="X35" s="11">
        <f>[31]Janeiro!$J$27</f>
        <v>29.52</v>
      </c>
      <c r="Y35" s="11">
        <f>[31]Janeiro!$J$28</f>
        <v>29.16</v>
      </c>
      <c r="Z35" s="11">
        <f>[31]Janeiro!$J$29</f>
        <v>24.12</v>
      </c>
      <c r="AA35" s="11">
        <f>[31]Janeiro!$J$30</f>
        <v>25.2</v>
      </c>
      <c r="AB35" s="11">
        <f>[31]Janeiro!$J$31</f>
        <v>29.16</v>
      </c>
      <c r="AC35" s="11">
        <f>[31]Janeiro!$J$32</f>
        <v>41.76</v>
      </c>
      <c r="AD35" s="11">
        <f>[31]Janeiro!$J$33</f>
        <v>41.04</v>
      </c>
      <c r="AE35" s="11">
        <f>[31]Janeiro!$J$34</f>
        <v>54.72</v>
      </c>
      <c r="AF35" s="11">
        <f>[31]Janeiro!$J$35</f>
        <v>17.64</v>
      </c>
      <c r="AG35" s="15">
        <f t="shared" ref="AG35" si="25">MAX(B35:AF35)</f>
        <v>54.72</v>
      </c>
      <c r="AH35" s="126">
        <f t="shared" ref="AH35" si="26">AVERAGE(B35:AF35)</f>
        <v>32.713548387096779</v>
      </c>
      <c r="AL35" s="12" t="s">
        <v>46</v>
      </c>
    </row>
    <row r="36" spans="1:38" x14ac:dyDescent="0.2">
      <c r="A36" s="58" t="s">
        <v>143</v>
      </c>
      <c r="B36" s="11" t="str">
        <f>[32]Janeiro!$J$5</f>
        <v>*</v>
      </c>
      <c r="C36" s="11" t="str">
        <f>[32]Janeiro!$J$6</f>
        <v>*</v>
      </c>
      <c r="D36" s="11" t="str">
        <f>[32]Janeiro!$J$7</f>
        <v>*</v>
      </c>
      <c r="E36" s="11" t="str">
        <f>[32]Janeiro!$J$8</f>
        <v>*</v>
      </c>
      <c r="F36" s="11" t="str">
        <f>[32]Janeiro!$J$9</f>
        <v>*</v>
      </c>
      <c r="G36" s="11" t="str">
        <f>[32]Janeiro!$J$10</f>
        <v>*</v>
      </c>
      <c r="H36" s="11" t="str">
        <f>[32]Janeiro!$J$11</f>
        <v>*</v>
      </c>
      <c r="I36" s="11" t="str">
        <f>[32]Janeiro!$J$12</f>
        <v>*</v>
      </c>
      <c r="J36" s="11" t="str">
        <f>[32]Janeiro!$J$13</f>
        <v>*</v>
      </c>
      <c r="K36" s="11" t="str">
        <f>[32]Janeiro!$J$14</f>
        <v>*</v>
      </c>
      <c r="L36" s="11" t="str">
        <f>[32]Janeiro!$J$15</f>
        <v>*</v>
      </c>
      <c r="M36" s="11" t="str">
        <f>[32]Janeiro!$J$16</f>
        <v>*</v>
      </c>
      <c r="N36" s="11" t="str">
        <f>[32]Janeiro!$J$17</f>
        <v>*</v>
      </c>
      <c r="O36" s="11" t="str">
        <f>[32]Janeiro!$J$18</f>
        <v>*</v>
      </c>
      <c r="P36" s="11" t="str">
        <f>[32]Janeiro!$J$19</f>
        <v>*</v>
      </c>
      <c r="Q36" s="11" t="str">
        <f>[32]Janeiro!$J$20</f>
        <v>*</v>
      </c>
      <c r="R36" s="11" t="str">
        <f>[32]Janeiro!$J$21</f>
        <v>*</v>
      </c>
      <c r="S36" s="11" t="str">
        <f>[32]Janeiro!$J$22</f>
        <v>*</v>
      </c>
      <c r="T36" s="11" t="str">
        <f>[32]Janeiro!$J$23</f>
        <v>*</v>
      </c>
      <c r="U36" s="11" t="str">
        <f>[32]Janeiro!$J$24</f>
        <v>*</v>
      </c>
      <c r="V36" s="11" t="str">
        <f>[32]Janeiro!$J$25</f>
        <v>*</v>
      </c>
      <c r="W36" s="11" t="str">
        <f>[32]Janeiro!$J$26</f>
        <v>*</v>
      </c>
      <c r="X36" s="11" t="str">
        <f>[32]Janeiro!$J$27</f>
        <v>*</v>
      </c>
      <c r="Y36" s="11" t="str">
        <f>[32]Janeiro!$J$28</f>
        <v>*</v>
      </c>
      <c r="Z36" s="11" t="str">
        <f>[32]Janeiro!$J$29</f>
        <v>*</v>
      </c>
      <c r="AA36" s="11" t="str">
        <f>[32]Janeiro!$J$30</f>
        <v>*</v>
      </c>
      <c r="AB36" s="11" t="str">
        <f>[32]Janeiro!$J$31</f>
        <v>*</v>
      </c>
      <c r="AC36" s="11" t="str">
        <f>[32]Janeiro!$J$32</f>
        <v>*</v>
      </c>
      <c r="AD36" s="11" t="str">
        <f>[32]Janeiro!$J$33</f>
        <v>*</v>
      </c>
      <c r="AE36" s="11" t="str">
        <f>[32]Janeiro!$J$34</f>
        <v>*</v>
      </c>
      <c r="AF36" s="11" t="str">
        <f>[32]Janeiro!$J$35</f>
        <v>*</v>
      </c>
      <c r="AG36" s="93" t="s">
        <v>225</v>
      </c>
      <c r="AH36" s="116" t="s">
        <v>225</v>
      </c>
      <c r="AK36" t="s">
        <v>46</v>
      </c>
    </row>
    <row r="37" spans="1:38" x14ac:dyDescent="0.2">
      <c r="A37" s="58" t="s">
        <v>14</v>
      </c>
      <c r="B37" s="11">
        <f>[33]Janeiro!$J$5</f>
        <v>21.96</v>
      </c>
      <c r="C37" s="11">
        <f>[33]Janeiro!$J$6</f>
        <v>53.28</v>
      </c>
      <c r="D37" s="11">
        <f>[33]Janeiro!$J$7</f>
        <v>42.480000000000004</v>
      </c>
      <c r="E37" s="11">
        <f>[33]Janeiro!$J$8</f>
        <v>46.080000000000005</v>
      </c>
      <c r="F37" s="11">
        <f>[33]Janeiro!$J$9</f>
        <v>36.72</v>
      </c>
      <c r="G37" s="11">
        <f>[33]Janeiro!$J$10</f>
        <v>53.64</v>
      </c>
      <c r="H37" s="11">
        <f>[33]Janeiro!$J$11</f>
        <v>49.680000000000007</v>
      </c>
      <c r="I37" s="11">
        <f>[33]Janeiro!$J$12</f>
        <v>32.4</v>
      </c>
      <c r="J37" s="11">
        <f>[33]Janeiro!$J$13</f>
        <v>36.36</v>
      </c>
      <c r="K37" s="11">
        <f>[33]Janeiro!$J$14</f>
        <v>19.8</v>
      </c>
      <c r="L37" s="11">
        <f>[33]Janeiro!$J$15</f>
        <v>22.68</v>
      </c>
      <c r="M37" s="11">
        <f>[33]Janeiro!$J$16</f>
        <v>51.12</v>
      </c>
      <c r="N37" s="11">
        <f>[33]Janeiro!$J$17</f>
        <v>46.800000000000004</v>
      </c>
      <c r="O37" s="11">
        <f>[33]Janeiro!$J$18</f>
        <v>22.32</v>
      </c>
      <c r="P37" s="11">
        <f>[33]Janeiro!$J$19</f>
        <v>21.96</v>
      </c>
      <c r="Q37" s="11">
        <f>[33]Janeiro!$J$20</f>
        <v>34.92</v>
      </c>
      <c r="R37" s="11">
        <f>[33]Janeiro!$J$21</f>
        <v>41.4</v>
      </c>
      <c r="S37" s="11">
        <f>[33]Janeiro!$J$22</f>
        <v>18.720000000000002</v>
      </c>
      <c r="T37" s="11">
        <f>[33]Janeiro!$J$23</f>
        <v>48.96</v>
      </c>
      <c r="U37" s="11">
        <f>[33]Janeiro!$J$24</f>
        <v>42.84</v>
      </c>
      <c r="V37" s="11">
        <f>[33]Janeiro!$J$25</f>
        <v>29.16</v>
      </c>
      <c r="W37" s="11">
        <f>[33]Janeiro!$J$26</f>
        <v>45.36</v>
      </c>
      <c r="X37" s="11">
        <f>[33]Janeiro!$J$27</f>
        <v>31.319999999999997</v>
      </c>
      <c r="Y37" s="11">
        <f>[33]Janeiro!$J$28</f>
        <v>26.28</v>
      </c>
      <c r="Z37" s="11">
        <f>[33]Janeiro!$J$29</f>
        <v>23.040000000000003</v>
      </c>
      <c r="AA37" s="11">
        <f>[33]Janeiro!$J$30</f>
        <v>23.040000000000003</v>
      </c>
      <c r="AB37" s="11">
        <f>[33]Janeiro!$J$31</f>
        <v>19.440000000000001</v>
      </c>
      <c r="AC37" s="11">
        <f>[33]Janeiro!$J$32</f>
        <v>26.28</v>
      </c>
      <c r="AD37" s="11">
        <f>[33]Janeiro!$J$33</f>
        <v>36.72</v>
      </c>
      <c r="AE37" s="11">
        <f>[33]Janeiro!$J$34</f>
        <v>57.24</v>
      </c>
      <c r="AF37" s="11">
        <f>[33]Janeiro!$J$35</f>
        <v>42.84</v>
      </c>
      <c r="AG37" s="15">
        <f t="shared" ref="AG37" si="27">MAX(B37:AF37)</f>
        <v>57.24</v>
      </c>
      <c r="AH37" s="126">
        <f t="shared" ref="AH37" si="28">AVERAGE(B37:AF37)</f>
        <v>35.64</v>
      </c>
    </row>
    <row r="38" spans="1:38" x14ac:dyDescent="0.2">
      <c r="A38" s="58" t="s">
        <v>173</v>
      </c>
      <c r="B38" s="11">
        <f>[34]Janeiro!$J$5</f>
        <v>9</v>
      </c>
      <c r="C38" s="11">
        <f>[34]Janeiro!$J$6</f>
        <v>25.2</v>
      </c>
      <c r="D38" s="11">
        <f>[34]Janeiro!$J$7</f>
        <v>15.840000000000002</v>
      </c>
      <c r="E38" s="11">
        <f>[34]Janeiro!$J$8</f>
        <v>11.16</v>
      </c>
      <c r="F38" s="11">
        <f>[34]Janeiro!$J$9</f>
        <v>33.119999999999997</v>
      </c>
      <c r="G38" s="11">
        <f>[34]Janeiro!$J$10</f>
        <v>37.080000000000005</v>
      </c>
      <c r="H38" s="11">
        <f>[34]Janeiro!$J$11</f>
        <v>32.4</v>
      </c>
      <c r="I38" s="11">
        <f>[34]Janeiro!$J$12</f>
        <v>54.36</v>
      </c>
      <c r="J38" s="11">
        <f>[34]Janeiro!$J$13</f>
        <v>26.28</v>
      </c>
      <c r="K38" s="11">
        <f>[34]Janeiro!$J$14</f>
        <v>10.08</v>
      </c>
      <c r="L38" s="11">
        <f>[34]Janeiro!$J$15</f>
        <v>30.240000000000002</v>
      </c>
      <c r="M38" s="11">
        <f>[34]Janeiro!$J$16</f>
        <v>45.72</v>
      </c>
      <c r="N38" s="11">
        <f>[34]Janeiro!$J$17</f>
        <v>56.88</v>
      </c>
      <c r="O38" s="11">
        <f>[34]Janeiro!$J$18</f>
        <v>12.24</v>
      </c>
      <c r="P38" s="11">
        <f>[34]Janeiro!$J$19</f>
        <v>17.64</v>
      </c>
      <c r="Q38" s="11">
        <f>[34]Janeiro!$J$20</f>
        <v>24.48</v>
      </c>
      <c r="R38" s="11">
        <f>[34]Janeiro!$J$21</f>
        <v>42.84</v>
      </c>
      <c r="S38" s="11">
        <f>[34]Janeiro!$J$22</f>
        <v>15.120000000000001</v>
      </c>
      <c r="T38" s="11">
        <f>[34]Janeiro!$J$23</f>
        <v>26.64</v>
      </c>
      <c r="U38" s="11">
        <f>[34]Janeiro!$J$24</f>
        <v>23.040000000000003</v>
      </c>
      <c r="V38" s="11">
        <f>[34]Janeiro!$J$25</f>
        <v>64.8</v>
      </c>
      <c r="W38" s="11">
        <f>[34]Janeiro!$J$26</f>
        <v>46.080000000000005</v>
      </c>
      <c r="X38" s="11">
        <f>[34]Janeiro!$J$27</f>
        <v>22.32</v>
      </c>
      <c r="Y38" s="11">
        <f>[34]Janeiro!$J$28</f>
        <v>27</v>
      </c>
      <c r="Z38" s="11">
        <f>[34]Janeiro!$J$29</f>
        <v>16.920000000000002</v>
      </c>
      <c r="AA38" s="11">
        <f>[34]Janeiro!$J$30</f>
        <v>9.7200000000000006</v>
      </c>
      <c r="AB38" s="11">
        <f>[34]Janeiro!$J$31</f>
        <v>9.7200000000000006</v>
      </c>
      <c r="AC38" s="11">
        <f>[34]Janeiro!$J$32</f>
        <v>14.4</v>
      </c>
      <c r="AD38" s="11">
        <f>[34]Janeiro!$J$33</f>
        <v>47.88</v>
      </c>
      <c r="AE38" s="11">
        <f>[34]Janeiro!$J$34</f>
        <v>34.92</v>
      </c>
      <c r="AF38" s="11">
        <f>[34]Janeiro!$J$35</f>
        <v>39.96</v>
      </c>
      <c r="AG38" s="15">
        <f t="shared" ref="AG38" si="29">MAX(B38:AF38)</f>
        <v>64.8</v>
      </c>
      <c r="AH38" s="126">
        <f t="shared" ref="AH38" si="30">AVERAGE(B38:AF38)</f>
        <v>28.486451612903227</v>
      </c>
      <c r="AK38" t="s">
        <v>46</v>
      </c>
      <c r="AL38" s="12" t="s">
        <v>46</v>
      </c>
    </row>
    <row r="39" spans="1:38" x14ac:dyDescent="0.2">
      <c r="A39" s="58" t="s">
        <v>15</v>
      </c>
      <c r="B39" s="11" t="str">
        <f>[35]Janeiro!$J$5</f>
        <v>*</v>
      </c>
      <c r="C39" s="11" t="str">
        <f>[35]Janeiro!$J$6</f>
        <v>*</v>
      </c>
      <c r="D39" s="11" t="str">
        <f>[35]Janeiro!$J$7</f>
        <v>*</v>
      </c>
      <c r="E39" s="11" t="str">
        <f>[35]Janeiro!$J$8</f>
        <v>*</v>
      </c>
      <c r="F39" s="11" t="str">
        <f>[35]Janeiro!$J$9</f>
        <v>*</v>
      </c>
      <c r="G39" s="11" t="str">
        <f>[35]Janeiro!$J$10</f>
        <v>*</v>
      </c>
      <c r="H39" s="11" t="str">
        <f>[35]Janeiro!$J$11</f>
        <v>*</v>
      </c>
      <c r="I39" s="11" t="str">
        <f>[35]Janeiro!$J$12</f>
        <v>*</v>
      </c>
      <c r="J39" s="11" t="str">
        <f>[35]Janeiro!$J$13</f>
        <v>*</v>
      </c>
      <c r="K39" s="11" t="str">
        <f>[35]Janeiro!$J$14</f>
        <v>*</v>
      </c>
      <c r="L39" s="11" t="str">
        <f>[35]Janeiro!$J$15</f>
        <v>*</v>
      </c>
      <c r="M39" s="11" t="str">
        <f>[35]Janeiro!$J$16</f>
        <v>*</v>
      </c>
      <c r="N39" s="11" t="str">
        <f>[35]Janeiro!$J$17</f>
        <v>*</v>
      </c>
      <c r="O39" s="11" t="str">
        <f>[35]Janeiro!$J$18</f>
        <v>*</v>
      </c>
      <c r="P39" s="11" t="str">
        <f>[35]Janeiro!$J$19</f>
        <v>*</v>
      </c>
      <c r="Q39" s="11" t="str">
        <f>[35]Janeiro!$J$20</f>
        <v>*</v>
      </c>
      <c r="R39" s="11" t="str">
        <f>[35]Janeiro!$J$21</f>
        <v>*</v>
      </c>
      <c r="S39" s="11" t="str">
        <f>[35]Janeiro!$J$22</f>
        <v>*</v>
      </c>
      <c r="T39" s="11" t="str">
        <f>[35]Janeiro!$J$23</f>
        <v>*</v>
      </c>
      <c r="U39" s="11" t="str">
        <f>[35]Janeiro!$J$24</f>
        <v>*</v>
      </c>
      <c r="V39" s="11" t="str">
        <f>[35]Janeiro!$J$25</f>
        <v>*</v>
      </c>
      <c r="W39" s="11" t="str">
        <f>[35]Janeiro!$J$26</f>
        <v>*</v>
      </c>
      <c r="X39" s="11" t="str">
        <f>[35]Janeiro!$J$27</f>
        <v>*</v>
      </c>
      <c r="Y39" s="11" t="str">
        <f>[35]Janeiro!$J$28</f>
        <v>*</v>
      </c>
      <c r="Z39" s="11" t="str">
        <f>[35]Janeiro!$J$29</f>
        <v>*</v>
      </c>
      <c r="AA39" s="11" t="str">
        <f>[35]Janeiro!$J$30</f>
        <v>*</v>
      </c>
      <c r="AB39" s="11" t="str">
        <f>[35]Janeiro!$J$31</f>
        <v>*</v>
      </c>
      <c r="AC39" s="11" t="str">
        <f>[35]Janeiro!$J$32</f>
        <v>*</v>
      </c>
      <c r="AD39" s="11" t="str">
        <f>[35]Janeiro!$J$33</f>
        <v>*</v>
      </c>
      <c r="AE39" s="11" t="str">
        <f>[35]Janeiro!$J$34</f>
        <v>*</v>
      </c>
      <c r="AF39" s="11" t="str">
        <f>[35]Janeiro!$J$35</f>
        <v>*</v>
      </c>
      <c r="AG39" s="15" t="s">
        <v>225</v>
      </c>
      <c r="AH39" s="126" t="s">
        <v>225</v>
      </c>
      <c r="AI39" s="12" t="s">
        <v>46</v>
      </c>
      <c r="AK39" s="12" t="s">
        <v>46</v>
      </c>
      <c r="AL39" s="145" t="s">
        <v>46</v>
      </c>
    </row>
    <row r="40" spans="1:38" x14ac:dyDescent="0.2">
      <c r="A40" s="58" t="s">
        <v>16</v>
      </c>
      <c r="B40" s="11" t="str">
        <f>[36]Janeiro!$J$5</f>
        <v>*</v>
      </c>
      <c r="C40" s="11" t="str">
        <f>[36]Janeiro!$J$6</f>
        <v>*</v>
      </c>
      <c r="D40" s="11">
        <f>[36]Janeiro!$J$7</f>
        <v>27</v>
      </c>
      <c r="E40" s="11">
        <f>[36]Janeiro!$J$8</f>
        <v>26.64</v>
      </c>
      <c r="F40" s="11">
        <f>[36]Janeiro!$J$9</f>
        <v>23.040000000000003</v>
      </c>
      <c r="G40" s="11">
        <f>[36]Janeiro!$J$10</f>
        <v>34.200000000000003</v>
      </c>
      <c r="H40" s="11">
        <f>[36]Janeiro!$J$11</f>
        <v>37.800000000000004</v>
      </c>
      <c r="I40" s="11" t="str">
        <f>[36]Janeiro!$J$12</f>
        <v>*</v>
      </c>
      <c r="J40" s="11" t="str">
        <f>[36]Janeiro!$J$13</f>
        <v>*</v>
      </c>
      <c r="K40" s="11">
        <f>[36]Janeiro!$J$14</f>
        <v>32.76</v>
      </c>
      <c r="L40" s="11">
        <f>[36]Janeiro!$J$15</f>
        <v>24.12</v>
      </c>
      <c r="M40" s="11">
        <f>[36]Janeiro!$J$16</f>
        <v>28.8</v>
      </c>
      <c r="N40" s="11">
        <f>[36]Janeiro!$J$17</f>
        <v>30.240000000000002</v>
      </c>
      <c r="O40" s="11">
        <f>[36]Janeiro!$J$18</f>
        <v>30.6</v>
      </c>
      <c r="P40" s="11">
        <f>[36]Janeiro!$J$19</f>
        <v>30.96</v>
      </c>
      <c r="Q40" s="11">
        <f>[36]Janeiro!$J$20</f>
        <v>30.6</v>
      </c>
      <c r="R40" s="11">
        <f>[36]Janeiro!$J$21</f>
        <v>27.36</v>
      </c>
      <c r="S40" s="11">
        <f>[36]Janeiro!$J$22</f>
        <v>10.44</v>
      </c>
      <c r="T40" s="11" t="str">
        <f>[36]Janeiro!$J$23</f>
        <v>*</v>
      </c>
      <c r="U40" s="11" t="str">
        <f>[36]Janeiro!$J$24</f>
        <v>*</v>
      </c>
      <c r="V40" s="11" t="str">
        <f>[36]Janeiro!$J$25</f>
        <v>*</v>
      </c>
      <c r="W40" s="11">
        <f>[36]Janeiro!$J$26</f>
        <v>29.880000000000003</v>
      </c>
      <c r="X40" s="11">
        <f>[36]Janeiro!$J$27</f>
        <v>38.519999999999996</v>
      </c>
      <c r="Y40" s="11">
        <f>[36]Janeiro!$J$28</f>
        <v>30.96</v>
      </c>
      <c r="Z40" s="11">
        <f>[36]Janeiro!$J$29</f>
        <v>16.920000000000002</v>
      </c>
      <c r="AA40" s="11">
        <f>[36]Janeiro!$J$30</f>
        <v>19.8</v>
      </c>
      <c r="AB40" s="11">
        <f>[36]Janeiro!$J$31</f>
        <v>18.720000000000002</v>
      </c>
      <c r="AC40" s="11">
        <f>[36]Janeiro!$J$32</f>
        <v>25.56</v>
      </c>
      <c r="AD40" s="11">
        <f>[36]Janeiro!$J$33</f>
        <v>19.8</v>
      </c>
      <c r="AE40" s="11" t="str">
        <f>[36]Janeiro!$J$34</f>
        <v>*</v>
      </c>
      <c r="AF40" s="11" t="str">
        <f>[36]Janeiro!$J$35</f>
        <v>*</v>
      </c>
      <c r="AG40" s="15">
        <f t="shared" ref="AG40:AG41" si="31">MAX(B40:AF40)</f>
        <v>38.519999999999996</v>
      </c>
      <c r="AH40" s="126">
        <f t="shared" ref="AH40:AH41" si="32">AVERAGE(B40:AF40)</f>
        <v>27.032727272727268</v>
      </c>
      <c r="AL40" t="s">
        <v>46</v>
      </c>
    </row>
    <row r="41" spans="1:38" x14ac:dyDescent="0.2">
      <c r="A41" s="58" t="s">
        <v>174</v>
      </c>
      <c r="B41" s="11">
        <f>[37]Janeiro!$J$5</f>
        <v>52.2</v>
      </c>
      <c r="C41" s="11">
        <f>[37]Janeiro!$J$6</f>
        <v>48.24</v>
      </c>
      <c r="D41" s="11">
        <f>[37]Janeiro!$J$7</f>
        <v>34.56</v>
      </c>
      <c r="E41" s="11">
        <f>[37]Janeiro!$J$8</f>
        <v>46.440000000000005</v>
      </c>
      <c r="F41" s="11">
        <f>[37]Janeiro!$J$9</f>
        <v>37.800000000000004</v>
      </c>
      <c r="G41" s="11">
        <f>[37]Janeiro!$J$10</f>
        <v>39.6</v>
      </c>
      <c r="H41" s="11">
        <f>[37]Janeiro!$J$11</f>
        <v>46.080000000000005</v>
      </c>
      <c r="I41" s="11">
        <f>[37]Janeiro!$J$12</f>
        <v>30.240000000000002</v>
      </c>
      <c r="J41" s="11">
        <f>[37]Janeiro!$J$13</f>
        <v>33.480000000000004</v>
      </c>
      <c r="K41" s="11">
        <f>[37]Janeiro!$J$14</f>
        <v>32.76</v>
      </c>
      <c r="L41" s="11">
        <f>[37]Janeiro!$J$15</f>
        <v>37.800000000000004</v>
      </c>
      <c r="M41" s="11">
        <f>[37]Janeiro!$J$16</f>
        <v>25.56</v>
      </c>
      <c r="N41" s="11">
        <f>[37]Janeiro!$J$17</f>
        <v>36.36</v>
      </c>
      <c r="O41" s="11">
        <f>[37]Janeiro!$J$18</f>
        <v>22.68</v>
      </c>
      <c r="P41" s="11">
        <f>[37]Janeiro!$J$19</f>
        <v>38.519999999999996</v>
      </c>
      <c r="Q41" s="11">
        <f>[37]Janeiro!$J$20</f>
        <v>61.560000000000009</v>
      </c>
      <c r="R41" s="11">
        <f>[37]Janeiro!$J$21</f>
        <v>50.04</v>
      </c>
      <c r="S41" s="11">
        <f>[37]Janeiro!$J$22</f>
        <v>25.92</v>
      </c>
      <c r="T41" s="11">
        <f>[37]Janeiro!$J$23</f>
        <v>26.64</v>
      </c>
      <c r="U41" s="11">
        <f>[37]Janeiro!$J$24</f>
        <v>26.28</v>
      </c>
      <c r="V41" s="11">
        <f>[37]Janeiro!$J$25</f>
        <v>32.04</v>
      </c>
      <c r="W41" s="11">
        <f>[37]Janeiro!$J$26</f>
        <v>42.12</v>
      </c>
      <c r="X41" s="11">
        <f>[37]Janeiro!$J$27</f>
        <v>47.16</v>
      </c>
      <c r="Y41" s="11">
        <f>[37]Janeiro!$J$28</f>
        <v>49.680000000000007</v>
      </c>
      <c r="Z41" s="11">
        <f>[37]Janeiro!$J$29</f>
        <v>28.44</v>
      </c>
      <c r="AA41" s="11">
        <f>[37]Janeiro!$J$30</f>
        <v>22.32</v>
      </c>
      <c r="AB41" s="11">
        <f>[37]Janeiro!$J$31</f>
        <v>33.480000000000004</v>
      </c>
      <c r="AC41" s="11">
        <f>[37]Janeiro!$J$32</f>
        <v>31.319999999999997</v>
      </c>
      <c r="AD41" s="11">
        <f>[37]Janeiro!$J$33</f>
        <v>41.04</v>
      </c>
      <c r="AE41" s="11">
        <f>[37]Janeiro!$J$34</f>
        <v>62.28</v>
      </c>
      <c r="AF41" s="11">
        <f>[37]Janeiro!$J$35</f>
        <v>35.64</v>
      </c>
      <c r="AG41" s="15">
        <f t="shared" si="31"/>
        <v>62.28</v>
      </c>
      <c r="AH41" s="126">
        <f t="shared" si="32"/>
        <v>38.009032258064522</v>
      </c>
    </row>
    <row r="42" spans="1:38" x14ac:dyDescent="0.2">
      <c r="A42" s="58" t="s">
        <v>17</v>
      </c>
      <c r="B42" s="11">
        <f>[38]Janeiro!$J$5</f>
        <v>35.64</v>
      </c>
      <c r="C42" s="11">
        <f>[38]Janeiro!$J$6</f>
        <v>36.36</v>
      </c>
      <c r="D42" s="11">
        <f>[38]Janeiro!$J$7</f>
        <v>41.4</v>
      </c>
      <c r="E42" s="11">
        <f>[38]Janeiro!$J$8</f>
        <v>30.96</v>
      </c>
      <c r="F42" s="11">
        <f>[38]Janeiro!$J$9</f>
        <v>28.8</v>
      </c>
      <c r="G42" s="11">
        <f>[38]Janeiro!$J$10</f>
        <v>40.680000000000007</v>
      </c>
      <c r="H42" s="11">
        <f>[38]Janeiro!$J$11</f>
        <v>50.76</v>
      </c>
      <c r="I42" s="11">
        <f>[38]Janeiro!$J$12</f>
        <v>43.92</v>
      </c>
      <c r="J42" s="11">
        <f>[38]Janeiro!$J$13</f>
        <v>41.04</v>
      </c>
      <c r="K42" s="11">
        <f>[38]Janeiro!$J$14</f>
        <v>32.04</v>
      </c>
      <c r="L42" s="11">
        <f>[38]Janeiro!$J$15</f>
        <v>32.04</v>
      </c>
      <c r="M42" s="11">
        <f>[38]Janeiro!$J$16</f>
        <v>29.16</v>
      </c>
      <c r="N42" s="11">
        <f>[38]Janeiro!$J$17</f>
        <v>34.200000000000003</v>
      </c>
      <c r="O42" s="11">
        <f>[38]Janeiro!$J$18</f>
        <v>30.240000000000002</v>
      </c>
      <c r="P42" s="11">
        <f>[38]Janeiro!$J$19</f>
        <v>40.680000000000007</v>
      </c>
      <c r="Q42" s="11">
        <f>[38]Janeiro!$J$20</f>
        <v>35.28</v>
      </c>
      <c r="R42" s="11">
        <f>[38]Janeiro!$J$21</f>
        <v>18.720000000000002</v>
      </c>
      <c r="S42" s="11">
        <f>[38]Janeiro!$J$22</f>
        <v>26.28</v>
      </c>
      <c r="T42" s="11">
        <f>[38]Janeiro!$J$23</f>
        <v>21.96</v>
      </c>
      <c r="U42" s="11">
        <f>[38]Janeiro!$J$24</f>
        <v>24.840000000000003</v>
      </c>
      <c r="V42" s="11">
        <f>[38]Janeiro!$J$25</f>
        <v>23.759999999999998</v>
      </c>
      <c r="W42" s="11">
        <f>[38]Janeiro!$J$26</f>
        <v>25.92</v>
      </c>
      <c r="X42" s="11">
        <f>[38]Janeiro!$J$27</f>
        <v>30.96</v>
      </c>
      <c r="Y42" s="11">
        <f>[38]Janeiro!$J$28</f>
        <v>24.48</v>
      </c>
      <c r="Z42" s="11">
        <f>[38]Janeiro!$J$29</f>
        <v>24.48</v>
      </c>
      <c r="AA42" s="11">
        <f>[38]Janeiro!$J$30</f>
        <v>32.76</v>
      </c>
      <c r="AB42" s="11">
        <f>[38]Janeiro!$J$31</f>
        <v>34.56</v>
      </c>
      <c r="AC42" s="11">
        <f>[38]Janeiro!$J$32</f>
        <v>41.4</v>
      </c>
      <c r="AD42" s="11">
        <f>[38]Janeiro!$J$33</f>
        <v>47.519999999999996</v>
      </c>
      <c r="AE42" s="11">
        <f>[38]Janeiro!$J$34</f>
        <v>51.84</v>
      </c>
      <c r="AF42" s="11">
        <f>[38]Janeiro!$J$35</f>
        <v>20.52</v>
      </c>
      <c r="AG42" s="15">
        <f t="shared" ref="AG42:AG43" si="33">MAX(B42:AF42)</f>
        <v>51.84</v>
      </c>
      <c r="AH42" s="126">
        <f t="shared" ref="AH42:AH43" si="34">AVERAGE(B42:AF42)</f>
        <v>33.329032258064515</v>
      </c>
      <c r="AK42" t="s">
        <v>46</v>
      </c>
      <c r="AL42" t="s">
        <v>46</v>
      </c>
    </row>
    <row r="43" spans="1:38" x14ac:dyDescent="0.2">
      <c r="A43" s="58" t="s">
        <v>156</v>
      </c>
      <c r="B43" s="11">
        <f>[39]Janeiro!$J$5</f>
        <v>38.519999999999996</v>
      </c>
      <c r="C43" s="11">
        <f>[39]Janeiro!$J$6</f>
        <v>37.080000000000005</v>
      </c>
      <c r="D43" s="11">
        <f>[39]Janeiro!$J$7</f>
        <v>35.64</v>
      </c>
      <c r="E43" s="11">
        <f>[39]Janeiro!$J$8</f>
        <v>62.28</v>
      </c>
      <c r="F43" s="11">
        <f>[39]Janeiro!$J$9</f>
        <v>43.2</v>
      </c>
      <c r="G43" s="11">
        <f>[39]Janeiro!$J$10</f>
        <v>38.159999999999997</v>
      </c>
      <c r="H43" s="11">
        <f>[39]Janeiro!$J$11</f>
        <v>41.04</v>
      </c>
      <c r="I43" s="11">
        <f>[39]Janeiro!$J$12</f>
        <v>43.2</v>
      </c>
      <c r="J43" s="11">
        <f>[39]Janeiro!$J$13</f>
        <v>41.4</v>
      </c>
      <c r="K43" s="11">
        <f>[39]Janeiro!$J$14</f>
        <v>27</v>
      </c>
      <c r="L43" s="11">
        <f>[39]Janeiro!$J$15</f>
        <v>43.56</v>
      </c>
      <c r="M43" s="11">
        <f>[39]Janeiro!$J$16</f>
        <v>43.2</v>
      </c>
      <c r="N43" s="11">
        <f>[39]Janeiro!$J$17</f>
        <v>29.52</v>
      </c>
      <c r="O43" s="11">
        <f>[39]Janeiro!$J$18</f>
        <v>24.840000000000003</v>
      </c>
      <c r="P43" s="11">
        <f>[39]Janeiro!$J$19</f>
        <v>32.76</v>
      </c>
      <c r="Q43" s="11">
        <f>[39]Janeiro!$J$20</f>
        <v>31.680000000000003</v>
      </c>
      <c r="R43" s="11">
        <f>[39]Janeiro!$J$21</f>
        <v>54.36</v>
      </c>
      <c r="S43" s="11">
        <f>[39]Janeiro!$J$22</f>
        <v>34.56</v>
      </c>
      <c r="T43" s="11">
        <f>[39]Janeiro!$J$23</f>
        <v>33.480000000000004</v>
      </c>
      <c r="U43" s="11">
        <f>[39]Janeiro!$J$24</f>
        <v>28.44</v>
      </c>
      <c r="V43" s="11">
        <f>[39]Janeiro!$J$25</f>
        <v>42.480000000000004</v>
      </c>
      <c r="W43" s="11">
        <f>[39]Janeiro!$J$26</f>
        <v>28.44</v>
      </c>
      <c r="X43" s="11">
        <f>[39]Janeiro!$J$27</f>
        <v>38.519999999999996</v>
      </c>
      <c r="Y43" s="11">
        <f>[39]Janeiro!$J$28</f>
        <v>28.8</v>
      </c>
      <c r="Z43" s="11">
        <f>[39]Janeiro!$J$29</f>
        <v>27.720000000000002</v>
      </c>
      <c r="AA43" s="11">
        <f>[39]Janeiro!$J$30</f>
        <v>21.6</v>
      </c>
      <c r="AB43" s="11">
        <f>[39]Janeiro!$J$31</f>
        <v>23.400000000000002</v>
      </c>
      <c r="AC43" s="11">
        <f>[39]Janeiro!$J$32</f>
        <v>27</v>
      </c>
      <c r="AD43" s="11">
        <f>[39]Janeiro!$J$33</f>
        <v>60.839999999999996</v>
      </c>
      <c r="AE43" s="11">
        <f>[39]Janeiro!$J$34</f>
        <v>58.680000000000007</v>
      </c>
      <c r="AF43" s="11">
        <f>[39]Janeiro!$J$35</f>
        <v>28.44</v>
      </c>
      <c r="AG43" s="93">
        <f t="shared" si="33"/>
        <v>62.28</v>
      </c>
      <c r="AH43" s="116">
        <f t="shared" si="34"/>
        <v>37.091612903225808</v>
      </c>
      <c r="AK43" t="s">
        <v>46</v>
      </c>
    </row>
    <row r="44" spans="1:38" x14ac:dyDescent="0.2">
      <c r="A44" s="58" t="s">
        <v>18</v>
      </c>
      <c r="B44" s="11">
        <f>[40]Janeiro!$J$5</f>
        <v>20.52</v>
      </c>
      <c r="C44" s="11">
        <f>[40]Janeiro!$J$6</f>
        <v>62.639999999999993</v>
      </c>
      <c r="D44" s="11">
        <f>[40]Janeiro!$J$7</f>
        <v>37.080000000000005</v>
      </c>
      <c r="E44" s="11">
        <f>[40]Janeiro!$J$8</f>
        <v>28.8</v>
      </c>
      <c r="F44" s="11">
        <f>[40]Janeiro!$J$9</f>
        <v>41.4</v>
      </c>
      <c r="G44" s="11">
        <f>[40]Janeiro!$J$10</f>
        <v>51.84</v>
      </c>
      <c r="H44" s="11">
        <f>[40]Janeiro!$J$11</f>
        <v>47.16</v>
      </c>
      <c r="I44" s="11">
        <f>[40]Janeiro!$J$12</f>
        <v>47.519999999999996</v>
      </c>
      <c r="J44" s="11">
        <f>[40]Janeiro!$J$13</f>
        <v>35.28</v>
      </c>
      <c r="K44" s="11">
        <f>[40]Janeiro!$J$14</f>
        <v>27.720000000000002</v>
      </c>
      <c r="L44" s="11">
        <f>[40]Janeiro!$J$15</f>
        <v>25.56</v>
      </c>
      <c r="M44" s="11">
        <f>[40]Janeiro!$J$16</f>
        <v>26.64</v>
      </c>
      <c r="N44" s="11">
        <f>[40]Janeiro!$J$17</f>
        <v>40.680000000000007</v>
      </c>
      <c r="O44" s="11">
        <f>[40]Janeiro!$J$18</f>
        <v>24.12</v>
      </c>
      <c r="P44" s="11">
        <f>[40]Janeiro!$J$19</f>
        <v>36.36</v>
      </c>
      <c r="Q44" s="11">
        <f>[40]Janeiro!$J$20</f>
        <v>51.480000000000004</v>
      </c>
      <c r="R44" s="11">
        <f>[40]Janeiro!$J$21</f>
        <v>32.76</v>
      </c>
      <c r="S44" s="11">
        <f>[40]Janeiro!$J$22</f>
        <v>16.2</v>
      </c>
      <c r="T44" s="11" t="str">
        <f>[40]Janeiro!$J$23</f>
        <v>*</v>
      </c>
      <c r="U44" s="11">
        <f>[40]Janeiro!$J$24</f>
        <v>34.56</v>
      </c>
      <c r="V44" s="11">
        <f>[40]Janeiro!$J$25</f>
        <v>15.840000000000002</v>
      </c>
      <c r="W44" s="11" t="str">
        <f>[40]Janeiro!$J$26</f>
        <v>*</v>
      </c>
      <c r="X44" s="11">
        <f>[40]Janeiro!$J$27</f>
        <v>43.92</v>
      </c>
      <c r="Y44" s="11">
        <f>[40]Janeiro!$J$28</f>
        <v>25.56</v>
      </c>
      <c r="Z44" s="11">
        <f>[40]Janeiro!$J$29</f>
        <v>11.879999999999999</v>
      </c>
      <c r="AA44" s="11">
        <f>[40]Janeiro!$J$30</f>
        <v>19.440000000000001</v>
      </c>
      <c r="AB44" s="11">
        <f>[40]Janeiro!$J$31</f>
        <v>45</v>
      </c>
      <c r="AC44" s="11">
        <f>[40]Janeiro!$J$32</f>
        <v>28.08</v>
      </c>
      <c r="AD44" s="11">
        <f>[40]Janeiro!$J$33</f>
        <v>56.88</v>
      </c>
      <c r="AE44" s="11">
        <f>[40]Janeiro!$J$34</f>
        <v>46.800000000000004</v>
      </c>
      <c r="AF44" s="11">
        <f>[40]Janeiro!$J$35</f>
        <v>28.44</v>
      </c>
      <c r="AG44" s="15">
        <f t="shared" ref="AG44" si="35">MAX(B44:AF44)</f>
        <v>62.639999999999993</v>
      </c>
      <c r="AH44" s="126">
        <f t="shared" ref="AH44" si="36">AVERAGE(B44:AF44)</f>
        <v>34.833103448275871</v>
      </c>
      <c r="AK44" t="s">
        <v>46</v>
      </c>
    </row>
    <row r="45" spans="1:38" x14ac:dyDescent="0.2">
      <c r="A45" s="58" t="s">
        <v>161</v>
      </c>
      <c r="B45" s="11" t="str">
        <f>[41]Janeiro!$J$5</f>
        <v>*</v>
      </c>
      <c r="C45" s="11" t="str">
        <f>[41]Janeiro!$J$6</f>
        <v>*</v>
      </c>
      <c r="D45" s="11" t="str">
        <f>[41]Janeiro!$J$7</f>
        <v>*</v>
      </c>
      <c r="E45" s="11" t="str">
        <f>[41]Janeiro!$J$8</f>
        <v>*</v>
      </c>
      <c r="F45" s="11" t="str">
        <f>[41]Janeiro!$J$9</f>
        <v>*</v>
      </c>
      <c r="G45" s="11" t="str">
        <f>[41]Janeiro!$J$10</f>
        <v>*</v>
      </c>
      <c r="H45" s="11" t="str">
        <f>[41]Janeiro!$J$11</f>
        <v>*</v>
      </c>
      <c r="I45" s="11" t="str">
        <f>[41]Janeiro!$J$12</f>
        <v>*</v>
      </c>
      <c r="J45" s="11" t="str">
        <f>[41]Janeiro!$J$13</f>
        <v>*</v>
      </c>
      <c r="K45" s="11" t="str">
        <f>[41]Janeiro!$J$14</f>
        <v>*</v>
      </c>
      <c r="L45" s="11" t="str">
        <f>[41]Janeiro!$J$15</f>
        <v>*</v>
      </c>
      <c r="M45" s="11" t="str">
        <f>[41]Janeiro!$J$16</f>
        <v>*</v>
      </c>
      <c r="N45" s="11" t="str">
        <f>[41]Janeiro!$J$17</f>
        <v>*</v>
      </c>
      <c r="O45" s="11" t="str">
        <f>[41]Janeiro!$J$18</f>
        <v>*</v>
      </c>
      <c r="P45" s="11" t="str">
        <f>[41]Janeiro!$J$19</f>
        <v>*</v>
      </c>
      <c r="Q45" s="11" t="str">
        <f>[41]Janeiro!$J$20</f>
        <v>*</v>
      </c>
      <c r="R45" s="11" t="str">
        <f>[41]Janeiro!$J$21</f>
        <v>*</v>
      </c>
      <c r="S45" s="11" t="str">
        <f>[41]Janeiro!$J$22</f>
        <v>*</v>
      </c>
      <c r="T45" s="11" t="str">
        <f>[41]Janeiro!$J$23</f>
        <v>*</v>
      </c>
      <c r="U45" s="11" t="str">
        <f>[41]Janeiro!$J$24</f>
        <v>*</v>
      </c>
      <c r="V45" s="11" t="str">
        <f>[41]Janeiro!$J$25</f>
        <v>*</v>
      </c>
      <c r="W45" s="11" t="str">
        <f>[41]Janeiro!$J$26</f>
        <v>*</v>
      </c>
      <c r="X45" s="11" t="str">
        <f>[41]Janeiro!$J$27</f>
        <v>*</v>
      </c>
      <c r="Y45" s="11" t="str">
        <f>[41]Janeiro!$J$28</f>
        <v>*</v>
      </c>
      <c r="Z45" s="11" t="str">
        <f>[41]Janeiro!$J$29</f>
        <v>*</v>
      </c>
      <c r="AA45" s="11" t="str">
        <f>[41]Janeiro!$J$30</f>
        <v>*</v>
      </c>
      <c r="AB45" s="11" t="str">
        <f>[41]Janeiro!$J$31</f>
        <v>*</v>
      </c>
      <c r="AC45" s="11" t="str">
        <f>[41]Janeiro!$J$32</f>
        <v>*</v>
      </c>
      <c r="AD45" s="11" t="str">
        <f>[41]Janeiro!$J$33</f>
        <v>*</v>
      </c>
      <c r="AE45" s="11" t="str">
        <f>[41]Janeiro!$J$34</f>
        <v>*</v>
      </c>
      <c r="AF45" s="11" t="str">
        <f>[41]Janeiro!$J$35</f>
        <v>*</v>
      </c>
      <c r="AG45" s="93" t="s">
        <v>225</v>
      </c>
      <c r="AH45" s="116" t="s">
        <v>225</v>
      </c>
      <c r="AK45" t="s">
        <v>46</v>
      </c>
      <c r="AL45" t="s">
        <v>46</v>
      </c>
    </row>
    <row r="46" spans="1:38" x14ac:dyDescent="0.2">
      <c r="A46" s="58" t="s">
        <v>19</v>
      </c>
      <c r="B46" s="11">
        <f>[42]Janeiro!$J$5</f>
        <v>48.96</v>
      </c>
      <c r="C46" s="11">
        <f>[42]Janeiro!$J$6</f>
        <v>32.04</v>
      </c>
      <c r="D46" s="11">
        <f>[42]Janeiro!$J$7</f>
        <v>49.680000000000007</v>
      </c>
      <c r="E46" s="11">
        <f>[42]Janeiro!$J$8</f>
        <v>21.6</v>
      </c>
      <c r="F46" s="11">
        <f>[42]Janeiro!$J$9</f>
        <v>43.2</v>
      </c>
      <c r="G46" s="11">
        <f>[42]Janeiro!$J$10</f>
        <v>32.4</v>
      </c>
      <c r="H46" s="11">
        <f>[42]Janeiro!$J$11</f>
        <v>37.080000000000005</v>
      </c>
      <c r="I46" s="11">
        <f>[42]Janeiro!$J$12</f>
        <v>25.56</v>
      </c>
      <c r="J46" s="11">
        <f>[42]Janeiro!$J$13</f>
        <v>25.2</v>
      </c>
      <c r="K46" s="11">
        <f>[42]Janeiro!$J$14</f>
        <v>34.92</v>
      </c>
      <c r="L46" s="11">
        <f>[42]Janeiro!$J$15</f>
        <v>59.04</v>
      </c>
      <c r="M46" s="11">
        <f>[42]Janeiro!$J$16</f>
        <v>31.680000000000003</v>
      </c>
      <c r="N46" s="11">
        <f>[42]Janeiro!$J$17</f>
        <v>28.44</v>
      </c>
      <c r="O46" s="11">
        <f>[42]Janeiro!$J$18</f>
        <v>37.800000000000004</v>
      </c>
      <c r="P46" s="11">
        <f>[42]Janeiro!$J$19</f>
        <v>46.080000000000005</v>
      </c>
      <c r="Q46" s="11">
        <f>[42]Janeiro!$J$20</f>
        <v>61.560000000000009</v>
      </c>
      <c r="R46" s="11">
        <f>[42]Janeiro!$J$21</f>
        <v>17.64</v>
      </c>
      <c r="S46" s="11">
        <f>[42]Janeiro!$J$22</f>
        <v>34.200000000000003</v>
      </c>
      <c r="T46" s="11">
        <f>[42]Janeiro!$J$23</f>
        <v>24.12</v>
      </c>
      <c r="U46" s="11">
        <f>[42]Janeiro!$J$24</f>
        <v>24.12</v>
      </c>
      <c r="V46" s="11">
        <f>[42]Janeiro!$J$25</f>
        <v>35.28</v>
      </c>
      <c r="W46" s="11">
        <f>[42]Janeiro!$J$26</f>
        <v>40.680000000000007</v>
      </c>
      <c r="X46" s="11">
        <f>[42]Janeiro!$J$27</f>
        <v>34.92</v>
      </c>
      <c r="Y46" s="11">
        <f>[42]Janeiro!$J$28</f>
        <v>23.400000000000002</v>
      </c>
      <c r="Z46" s="11">
        <f>[42]Janeiro!$J$29</f>
        <v>19.079999999999998</v>
      </c>
      <c r="AA46" s="11">
        <f>[42]Janeiro!$J$30</f>
        <v>19.079999999999998</v>
      </c>
      <c r="AB46" s="11">
        <f>[42]Janeiro!$J$31</f>
        <v>14.76</v>
      </c>
      <c r="AC46" s="11">
        <f>[42]Janeiro!$J$32</f>
        <v>34.92</v>
      </c>
      <c r="AD46" s="11">
        <f>[42]Janeiro!$J$33</f>
        <v>48.24</v>
      </c>
      <c r="AE46" s="11">
        <f>[42]Janeiro!$J$34</f>
        <v>34.200000000000003</v>
      </c>
      <c r="AF46" s="11">
        <f>[42]Janeiro!$J$35</f>
        <v>22.68</v>
      </c>
      <c r="AG46" s="15">
        <f t="shared" ref="AG46:AG47" si="37">MAX(B46:AF46)</f>
        <v>61.560000000000009</v>
      </c>
      <c r="AH46" s="126">
        <f t="shared" ref="AH46" si="38">AVERAGE(B46:AF46)</f>
        <v>33.630967741935493</v>
      </c>
      <c r="AI46" s="12" t="s">
        <v>46</v>
      </c>
      <c r="AJ46" t="s">
        <v>46</v>
      </c>
      <c r="AK46" t="s">
        <v>46</v>
      </c>
    </row>
    <row r="47" spans="1:38" x14ac:dyDescent="0.2">
      <c r="A47" s="58" t="s">
        <v>30</v>
      </c>
      <c r="B47" s="11">
        <f>[43]Janeiro!$J$5</f>
        <v>19.440000000000001</v>
      </c>
      <c r="C47" s="11">
        <f>[43]Janeiro!$J$6</f>
        <v>58.680000000000007</v>
      </c>
      <c r="D47" s="11">
        <f>[43]Janeiro!$J$7</f>
        <v>23.040000000000003</v>
      </c>
      <c r="E47" s="11">
        <f>[43]Janeiro!$J$8</f>
        <v>32.4</v>
      </c>
      <c r="F47" s="11">
        <f>[43]Janeiro!$J$9</f>
        <v>26.64</v>
      </c>
      <c r="G47" s="11">
        <f>[43]Janeiro!$J$10</f>
        <v>40.32</v>
      </c>
      <c r="H47" s="11">
        <f>[43]Janeiro!$J$11</f>
        <v>30.240000000000002</v>
      </c>
      <c r="I47" s="11">
        <f>[43]Janeiro!$J$12</f>
        <v>29.52</v>
      </c>
      <c r="J47" s="11">
        <f>[43]Janeiro!$J$13</f>
        <v>37.440000000000005</v>
      </c>
      <c r="K47" s="11">
        <f>[43]Janeiro!$J$14</f>
        <v>28.08</v>
      </c>
      <c r="L47" s="11">
        <f>[43]Janeiro!$J$15</f>
        <v>29.16</v>
      </c>
      <c r="M47" s="11">
        <f>[43]Janeiro!$J$16</f>
        <v>44.64</v>
      </c>
      <c r="N47" s="11">
        <f>[43]Janeiro!$J$17</f>
        <v>36</v>
      </c>
      <c r="O47" s="11">
        <f>[43]Janeiro!$J$18</f>
        <v>25.56</v>
      </c>
      <c r="P47" s="11">
        <f>[43]Janeiro!$J$19</f>
        <v>27.36</v>
      </c>
      <c r="Q47" s="11">
        <f>[43]Janeiro!$J$20</f>
        <v>24.840000000000003</v>
      </c>
      <c r="R47" s="11">
        <f>[43]Janeiro!$J$21</f>
        <v>35.64</v>
      </c>
      <c r="S47" s="11">
        <f>[43]Janeiro!$J$22</f>
        <v>27.720000000000002</v>
      </c>
      <c r="T47" s="11">
        <f>[43]Janeiro!$J$23</f>
        <v>23.759999999999998</v>
      </c>
      <c r="U47" s="11">
        <f>[43]Janeiro!$J$24</f>
        <v>24.48</v>
      </c>
      <c r="V47" s="11">
        <f>[43]Janeiro!$J$25</f>
        <v>24.840000000000003</v>
      </c>
      <c r="W47" s="11">
        <f>[43]Janeiro!$J$26</f>
        <v>63.72</v>
      </c>
      <c r="X47" s="11">
        <f>[43]Janeiro!$J$27</f>
        <v>31.319999999999997</v>
      </c>
      <c r="Y47" s="11">
        <f>[43]Janeiro!$J$28</f>
        <v>31.680000000000003</v>
      </c>
      <c r="Z47" s="11">
        <f>[43]Janeiro!$J$29</f>
        <v>21.6</v>
      </c>
      <c r="AA47" s="11">
        <f>[43]Janeiro!$J$30</f>
        <v>23.040000000000003</v>
      </c>
      <c r="AB47" s="11">
        <f>[43]Janeiro!$J$31</f>
        <v>24.48</v>
      </c>
      <c r="AC47" s="11">
        <f>[43]Janeiro!$J$32</f>
        <v>30.6</v>
      </c>
      <c r="AD47" s="11">
        <f>[43]Janeiro!$J$33</f>
        <v>34.56</v>
      </c>
      <c r="AE47" s="11">
        <f>[43]Janeiro!$J$34</f>
        <v>42.12</v>
      </c>
      <c r="AF47" s="11">
        <f>[43]Janeiro!$J$35</f>
        <v>19.079999999999998</v>
      </c>
      <c r="AG47" s="15">
        <f t="shared" si="37"/>
        <v>63.72</v>
      </c>
      <c r="AH47" s="126">
        <f>AVERAGE(B47:AF47)</f>
        <v>31.354838709677427</v>
      </c>
      <c r="AK47" t="s">
        <v>46</v>
      </c>
    </row>
    <row r="48" spans="1:38" x14ac:dyDescent="0.2">
      <c r="A48" s="58" t="s">
        <v>43</v>
      </c>
      <c r="B48" s="11">
        <f>[44]Janeiro!$J$5</f>
        <v>32.76</v>
      </c>
      <c r="C48" s="11">
        <f>[44]Janeiro!$J$6</f>
        <v>47.16</v>
      </c>
      <c r="D48" s="11">
        <f>[44]Janeiro!$J$7</f>
        <v>41.76</v>
      </c>
      <c r="E48" s="11">
        <f>[44]Janeiro!$J$8</f>
        <v>29.52</v>
      </c>
      <c r="F48" s="11">
        <f>[44]Janeiro!$J$9</f>
        <v>34.56</v>
      </c>
      <c r="G48" s="11">
        <f>[44]Janeiro!$J$10</f>
        <v>47.88</v>
      </c>
      <c r="H48" s="11">
        <f>[44]Janeiro!$J$11</f>
        <v>36.72</v>
      </c>
      <c r="I48" s="11">
        <f>[44]Janeiro!$J$12</f>
        <v>51.480000000000004</v>
      </c>
      <c r="J48" s="11">
        <f>[44]Janeiro!$J$13</f>
        <v>26.64</v>
      </c>
      <c r="K48" s="11">
        <f>[44]Janeiro!$J$14</f>
        <v>30.240000000000002</v>
      </c>
      <c r="L48" s="11">
        <f>[44]Janeiro!$J$15</f>
        <v>31.680000000000003</v>
      </c>
      <c r="M48" s="11">
        <f>[44]Janeiro!$J$16</f>
        <v>29.16</v>
      </c>
      <c r="N48" s="11">
        <f>[44]Janeiro!$J$17</f>
        <v>44.64</v>
      </c>
      <c r="O48" s="11">
        <f>[44]Janeiro!$J$18</f>
        <v>33.119999999999997</v>
      </c>
      <c r="P48" s="11">
        <f>[44]Janeiro!$J$19</f>
        <v>33.119999999999997</v>
      </c>
      <c r="Q48" s="11">
        <f>[44]Janeiro!$J$20</f>
        <v>49.32</v>
      </c>
      <c r="R48" s="11">
        <f>[44]Janeiro!$J$21</f>
        <v>45</v>
      </c>
      <c r="S48" s="11">
        <f>[44]Janeiro!$J$22</f>
        <v>21.6</v>
      </c>
      <c r="T48" s="11">
        <f>[44]Janeiro!$J$23</f>
        <v>34.56</v>
      </c>
      <c r="U48" s="11">
        <f>[44]Janeiro!$J$24</f>
        <v>34.56</v>
      </c>
      <c r="V48" s="11">
        <f>[44]Janeiro!$J$25</f>
        <v>52.92</v>
      </c>
      <c r="W48" s="11">
        <f>[44]Janeiro!$J$26</f>
        <v>48.6</v>
      </c>
      <c r="X48" s="11">
        <f>[44]Janeiro!$J$27</f>
        <v>32.4</v>
      </c>
      <c r="Y48" s="11">
        <f>[44]Janeiro!$J$28</f>
        <v>30.240000000000002</v>
      </c>
      <c r="Z48" s="11">
        <f>[44]Janeiro!$J$29</f>
        <v>23.040000000000003</v>
      </c>
      <c r="AA48" s="11">
        <f>[44]Janeiro!$J$30</f>
        <v>27</v>
      </c>
      <c r="AB48" s="11">
        <f>[44]Janeiro!$J$31</f>
        <v>23.759999999999998</v>
      </c>
      <c r="AC48" s="11">
        <f>[44]Janeiro!$J$32</f>
        <v>47.16</v>
      </c>
      <c r="AD48" s="11">
        <f>[44]Janeiro!$J$33</f>
        <v>45.72</v>
      </c>
      <c r="AE48" s="11">
        <f>[44]Janeiro!$J$34</f>
        <v>45.72</v>
      </c>
      <c r="AF48" s="11">
        <f>[44]Janeiro!$J$35</f>
        <v>27.36</v>
      </c>
      <c r="AG48" s="15">
        <f>MAX(B48:AF48)</f>
        <v>52.92</v>
      </c>
      <c r="AH48" s="126">
        <f>AVERAGE(B48:AF48)</f>
        <v>36.754838709677415</v>
      </c>
      <c r="AI48" s="12" t="s">
        <v>46</v>
      </c>
      <c r="AK48" t="s">
        <v>46</v>
      </c>
    </row>
    <row r="49" spans="1:38" x14ac:dyDescent="0.2">
      <c r="A49" s="58" t="s">
        <v>20</v>
      </c>
      <c r="B49" s="11" t="str">
        <f>[45]Janeiro!$J$5</f>
        <v>*</v>
      </c>
      <c r="C49" s="11" t="str">
        <f>[45]Janeiro!$J$6</f>
        <v>*</v>
      </c>
      <c r="D49" s="11" t="str">
        <f>[45]Janeiro!$J$7</f>
        <v>*</v>
      </c>
      <c r="E49" s="11" t="str">
        <f>[45]Janeiro!$J$8</f>
        <v>*</v>
      </c>
      <c r="F49" s="11" t="str">
        <f>[45]Janeiro!$J$9</f>
        <v>*</v>
      </c>
      <c r="G49" s="11" t="str">
        <f>[45]Janeiro!$J$10</f>
        <v>*</v>
      </c>
      <c r="H49" s="11" t="str">
        <f>[45]Janeiro!$J$11</f>
        <v>*</v>
      </c>
      <c r="I49" s="11" t="str">
        <f>[45]Janeiro!$J$12</f>
        <v>*</v>
      </c>
      <c r="J49" s="11" t="str">
        <f>[45]Janeiro!$J$13</f>
        <v>*</v>
      </c>
      <c r="K49" s="11" t="str">
        <f>[45]Janeiro!$J$14</f>
        <v>*</v>
      </c>
      <c r="L49" s="11" t="str">
        <f>[45]Janeiro!$J$15</f>
        <v>*</v>
      </c>
      <c r="M49" s="11" t="str">
        <f>[45]Janeiro!$J$16</f>
        <v>*</v>
      </c>
      <c r="N49" s="11" t="str">
        <f>[45]Janeiro!$J$17</f>
        <v>*</v>
      </c>
      <c r="O49" s="11" t="str">
        <f>[45]Janeiro!$J$18</f>
        <v>*</v>
      </c>
      <c r="P49" s="11" t="str">
        <f>[45]Janeiro!$J$19</f>
        <v>*</v>
      </c>
      <c r="Q49" s="11" t="str">
        <f>[45]Janeiro!$J$20</f>
        <v>*</v>
      </c>
      <c r="R49" s="11" t="str">
        <f>[45]Janeiro!$J$21</f>
        <v>*</v>
      </c>
      <c r="S49" s="11" t="str">
        <f>[45]Janeiro!$J$22</f>
        <v>*</v>
      </c>
      <c r="T49" s="11" t="str">
        <f>[45]Janeiro!$J$23</f>
        <v>*</v>
      </c>
      <c r="U49" s="11" t="str">
        <f>[45]Janeiro!$J$24</f>
        <v>*</v>
      </c>
      <c r="V49" s="11" t="str">
        <f>[45]Janeiro!$J$25</f>
        <v>*</v>
      </c>
      <c r="W49" s="11" t="str">
        <f>[45]Janeiro!$J$26</f>
        <v>*</v>
      </c>
      <c r="X49" s="11" t="str">
        <f>[45]Janeiro!$J$27</f>
        <v>*</v>
      </c>
      <c r="Y49" s="11" t="str">
        <f>[45]Janeiro!$J$28</f>
        <v>*</v>
      </c>
      <c r="Z49" s="11" t="str">
        <f>[45]Janeiro!$J$29</f>
        <v>*</v>
      </c>
      <c r="AA49" s="11" t="str">
        <f>[45]Janeiro!$J$30</f>
        <v>*</v>
      </c>
      <c r="AB49" s="11" t="str">
        <f>[45]Janeiro!$J$31</f>
        <v>*</v>
      </c>
      <c r="AC49" s="11" t="str">
        <f>[45]Janeiro!$J$32</f>
        <v>*</v>
      </c>
      <c r="AD49" s="11" t="str">
        <f>[45]Janeiro!$J$33</f>
        <v>*</v>
      </c>
      <c r="AE49" s="11" t="str">
        <f>[45]Janeiro!$J$34</f>
        <v>*</v>
      </c>
      <c r="AF49" s="11" t="str">
        <f>[45]Janeiro!$J$35</f>
        <v>*</v>
      </c>
      <c r="AG49" s="15" t="s">
        <v>225</v>
      </c>
      <c r="AH49" s="126" t="s">
        <v>225</v>
      </c>
      <c r="AL49" t="s">
        <v>46</v>
      </c>
    </row>
    <row r="50" spans="1:38" s="5" customFormat="1" ht="17.100000000000001" customHeight="1" x14ac:dyDescent="0.2">
      <c r="A50" s="59" t="s">
        <v>32</v>
      </c>
      <c r="B50" s="13">
        <f t="shared" ref="B50:AG50" si="39">MAX(B5:B49)</f>
        <v>55.800000000000004</v>
      </c>
      <c r="C50" s="13">
        <f t="shared" si="39"/>
        <v>62.639999999999993</v>
      </c>
      <c r="D50" s="13">
        <f t="shared" si="39"/>
        <v>49.680000000000007</v>
      </c>
      <c r="E50" s="13">
        <f t="shared" si="39"/>
        <v>62.28</v>
      </c>
      <c r="F50" s="13">
        <f t="shared" si="39"/>
        <v>53.28</v>
      </c>
      <c r="G50" s="13">
        <f t="shared" si="39"/>
        <v>53.64</v>
      </c>
      <c r="H50" s="13">
        <f t="shared" si="39"/>
        <v>55.440000000000005</v>
      </c>
      <c r="I50" s="13">
        <f t="shared" si="39"/>
        <v>56.88</v>
      </c>
      <c r="J50" s="13">
        <f t="shared" si="39"/>
        <v>48.96</v>
      </c>
      <c r="K50" s="13">
        <f t="shared" si="39"/>
        <v>39.24</v>
      </c>
      <c r="L50" s="13">
        <f t="shared" si="39"/>
        <v>59.04</v>
      </c>
      <c r="M50" s="13">
        <f t="shared" si="39"/>
        <v>55.440000000000005</v>
      </c>
      <c r="N50" s="13">
        <f t="shared" si="39"/>
        <v>57.960000000000008</v>
      </c>
      <c r="O50" s="13">
        <f t="shared" si="39"/>
        <v>72.360000000000014</v>
      </c>
      <c r="P50" s="13">
        <f t="shared" si="39"/>
        <v>46.080000000000005</v>
      </c>
      <c r="Q50" s="13">
        <f t="shared" si="39"/>
        <v>68.400000000000006</v>
      </c>
      <c r="R50" s="13">
        <f t="shared" si="39"/>
        <v>57.960000000000008</v>
      </c>
      <c r="S50" s="13">
        <f t="shared" si="39"/>
        <v>50.04</v>
      </c>
      <c r="T50" s="13">
        <f t="shared" si="39"/>
        <v>48.96</v>
      </c>
      <c r="U50" s="13">
        <f t="shared" si="39"/>
        <v>42.84</v>
      </c>
      <c r="V50" s="13">
        <f t="shared" si="39"/>
        <v>64.8</v>
      </c>
      <c r="W50" s="13">
        <f t="shared" si="39"/>
        <v>63.72</v>
      </c>
      <c r="X50" s="13">
        <f t="shared" si="39"/>
        <v>55.440000000000005</v>
      </c>
      <c r="Y50" s="13">
        <f t="shared" si="39"/>
        <v>49.680000000000007</v>
      </c>
      <c r="Z50" s="13">
        <f t="shared" si="39"/>
        <v>47.16</v>
      </c>
      <c r="AA50" s="13">
        <f t="shared" si="39"/>
        <v>33.840000000000003</v>
      </c>
      <c r="AB50" s="13">
        <f t="shared" si="39"/>
        <v>50.4</v>
      </c>
      <c r="AC50" s="13">
        <f t="shared" si="39"/>
        <v>51.12</v>
      </c>
      <c r="AD50" s="13">
        <f t="shared" si="39"/>
        <v>60.839999999999996</v>
      </c>
      <c r="AE50" s="13">
        <f t="shared" si="39"/>
        <v>62.28</v>
      </c>
      <c r="AF50" s="13">
        <f t="shared" si="39"/>
        <v>42.84</v>
      </c>
      <c r="AG50" s="15">
        <f t="shared" si="39"/>
        <v>72.360000000000014</v>
      </c>
      <c r="AH50" s="94">
        <f>AVERAGE(AH5:AH49)</f>
        <v>33.038477670773034</v>
      </c>
    </row>
    <row r="51" spans="1:38" x14ac:dyDescent="0.2">
      <c r="A51" s="47"/>
      <c r="B51" s="48"/>
      <c r="C51" s="48"/>
      <c r="D51" s="48" t="s">
        <v>100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46</v>
      </c>
      <c r="AF51" s="61"/>
      <c r="AG51" s="52"/>
      <c r="AH51" s="54"/>
      <c r="AK51" t="s">
        <v>46</v>
      </c>
    </row>
    <row r="52" spans="1:38" x14ac:dyDescent="0.2">
      <c r="A52" s="47"/>
      <c r="B52" s="49" t="s">
        <v>101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44</v>
      </c>
      <c r="N52" s="90"/>
      <c r="O52" s="90"/>
      <c r="P52" s="90"/>
      <c r="Q52" s="90"/>
      <c r="R52" s="90"/>
      <c r="S52" s="90"/>
      <c r="T52" s="148" t="s">
        <v>96</v>
      </c>
      <c r="U52" s="148"/>
      <c r="V52" s="148"/>
      <c r="W52" s="148"/>
      <c r="X52" s="148"/>
      <c r="Y52" s="90"/>
      <c r="Z52" s="90"/>
      <c r="AA52" s="90"/>
      <c r="AB52" s="90"/>
      <c r="AC52" s="90"/>
      <c r="AD52" s="90"/>
      <c r="AE52" s="90"/>
      <c r="AF52" s="117"/>
      <c r="AG52" s="52"/>
      <c r="AH52" s="51"/>
    </row>
    <row r="53" spans="1:38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45</v>
      </c>
      <c r="N53" s="91"/>
      <c r="O53" s="91"/>
      <c r="P53" s="91"/>
      <c r="Q53" s="90"/>
      <c r="R53" s="90"/>
      <c r="S53" s="90"/>
      <c r="T53" s="149" t="s">
        <v>97</v>
      </c>
      <c r="U53" s="149"/>
      <c r="V53" s="149"/>
      <c r="W53" s="149"/>
      <c r="X53" s="149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8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  <c r="AK55" t="s">
        <v>46</v>
      </c>
    </row>
    <row r="56" spans="1:38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46</v>
      </c>
      <c r="H57" s="63"/>
      <c r="I57" s="63"/>
      <c r="J57" s="63"/>
      <c r="K57" s="63"/>
      <c r="L57" s="63" t="s">
        <v>46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8" x14ac:dyDescent="0.2">
      <c r="AG58" s="7"/>
    </row>
    <row r="61" spans="1:38" x14ac:dyDescent="0.2">
      <c r="R61" s="2" t="s">
        <v>46</v>
      </c>
      <c r="S61" s="2" t="s">
        <v>46</v>
      </c>
    </row>
    <row r="62" spans="1:38" x14ac:dyDescent="0.2">
      <c r="N62" s="2" t="s">
        <v>46</v>
      </c>
      <c r="O62" s="2" t="s">
        <v>46</v>
      </c>
      <c r="S62" s="2" t="s">
        <v>46</v>
      </c>
      <c r="AK62" t="s">
        <v>46</v>
      </c>
    </row>
    <row r="63" spans="1:38" x14ac:dyDescent="0.2">
      <c r="N63" s="2" t="s">
        <v>46</v>
      </c>
      <c r="AH63" s="144" t="s">
        <v>46</v>
      </c>
    </row>
    <row r="64" spans="1:38" x14ac:dyDescent="0.2">
      <c r="G64" s="2" t="s">
        <v>46</v>
      </c>
    </row>
    <row r="65" spans="7:38" x14ac:dyDescent="0.2">
      <c r="L65" s="2" t="s">
        <v>46</v>
      </c>
      <c r="M65" s="2" t="s">
        <v>46</v>
      </c>
      <c r="O65" s="2" t="s">
        <v>46</v>
      </c>
      <c r="P65" s="2" t="s">
        <v>46</v>
      </c>
      <c r="W65" s="2" t="s">
        <v>228</v>
      </c>
      <c r="AA65" s="2" t="s">
        <v>46</v>
      </c>
      <c r="AC65" s="2" t="s">
        <v>46</v>
      </c>
      <c r="AH65" s="1" t="s">
        <v>46</v>
      </c>
      <c r="AL65" s="12" t="s">
        <v>46</v>
      </c>
    </row>
    <row r="66" spans="7:38" x14ac:dyDescent="0.2">
      <c r="K66" s="2" t="s">
        <v>46</v>
      </c>
    </row>
    <row r="67" spans="7:38" x14ac:dyDescent="0.2">
      <c r="K67" s="2" t="s">
        <v>46</v>
      </c>
    </row>
    <row r="68" spans="7:38" x14ac:dyDescent="0.2">
      <c r="G68" s="2" t="s">
        <v>46</v>
      </c>
      <c r="H68" s="2" t="s">
        <v>46</v>
      </c>
    </row>
    <row r="69" spans="7:38" x14ac:dyDescent="0.2">
      <c r="P69" s="2" t="s">
        <v>46</v>
      </c>
    </row>
    <row r="71" spans="7:38" x14ac:dyDescent="0.2">
      <c r="H71" s="2" t="s">
        <v>46</v>
      </c>
      <c r="Z71" s="2" t="s">
        <v>46</v>
      </c>
    </row>
    <row r="72" spans="7:38" x14ac:dyDescent="0.2">
      <c r="I72" s="2" t="s">
        <v>46</v>
      </c>
      <c r="T72" s="2" t="s">
        <v>46</v>
      </c>
    </row>
    <row r="73" spans="7:38" x14ac:dyDescent="0.2">
      <c r="AL73" s="12" t="s">
        <v>46</v>
      </c>
    </row>
  </sheetData>
  <sheetProtection password="C6EC" sheet="1" objects="1" scenarios="1"/>
  <mergeCells count="36"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2021-12-13T18:15:56Z</dcterms:modified>
</cp:coreProperties>
</file>